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 codeName="{37A63EE7-654F-3FA9-A528-636911D70600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swyns\OneDrive - Jaga NV\Bureaublad\selection tools\"/>
    </mc:Choice>
  </mc:AlternateContent>
  <xr:revisionPtr revIDLastSave="0" documentId="13_ncr:1_{D30DE3EC-56E9-41F1-BC2F-A09270093DB7}" xr6:coauthVersionLast="47" xr6:coauthVersionMax="47" xr10:uidLastSave="{00000000-0000-0000-0000-000000000000}"/>
  <workbookProtection workbookAlgorithmName="SHA-512" workbookHashValue="7+QM4fDOqn1Jw3U6umvUuLQKq5cGB0wj7nrpWvo76H4Qz926izsAwqqGJjOWnqxg5TKq5T1GrYAWTBg7QrUbtA==" workbookSaltValue="ioWjtaYpITxe0cI2xUgEoQ==" workbookSpinCount="100000" lockStructure="1"/>
  <bookViews>
    <workbookView xWindow="28680" yWindow="-120" windowWidth="29040" windowHeight="15840" xr2:uid="{00000000-000D-0000-FFFF-FFFF00000000}"/>
  </bookViews>
  <sheets>
    <sheet name="Mini Canal" sheetId="16" r:id="rId1"/>
    <sheet name="data" sheetId="17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8" state="hidden" r:id="rId7"/>
    <sheet name="SP" sheetId="19" state="hidden" r:id="rId8"/>
    <sheet name="SW" sheetId="20" state="hidden" r:id="rId9"/>
    <sheet name="TS" sheetId="21" state="hidden" r:id="rId10"/>
    <sheet name="ExtraTaal1" sheetId="22" state="hidden" r:id="rId11"/>
    <sheet name="ExtraTaal2" sheetId="23" state="hidden" r:id="rId12"/>
    <sheet name="ExtraTaal3" sheetId="24" state="hidden" r:id="rId13"/>
  </sheets>
  <definedNames>
    <definedName name="Catagories">data!$X$1:$Z$1</definedName>
    <definedName name="DBE">data!$BV$33</definedName>
    <definedName name="DBE_B">data!$BV$40:$BV$42</definedName>
    <definedName name="DBE_L">data!$BV$48:$BV$63</definedName>
    <definedName name="p_atm" localSheetId="10">#REF!</definedName>
    <definedName name="p_atm" localSheetId="11">#REF!</definedName>
    <definedName name="p_atm" localSheetId="12">#REF!</definedName>
    <definedName name="p_atm" localSheetId="6">#REF!</definedName>
    <definedName name="p_atm" localSheetId="7">#REF!</definedName>
    <definedName name="p_atm" localSheetId="8">#REF!</definedName>
    <definedName name="p_atm" localSheetId="9">#REF!</definedName>
    <definedName name="p_atm">#REF!</definedName>
    <definedName name="PRO">data!$BT$33:$BT$36</definedName>
    <definedName name="PRO_B">data!$BT$40:$BT$44</definedName>
    <definedName name="PRO_L">data!$BT$48:$BT$68</definedName>
    <definedName name="RH" localSheetId="10">#REF!</definedName>
    <definedName name="RH" localSheetId="11">#REF!</definedName>
    <definedName name="RH" localSheetId="12">#REF!</definedName>
    <definedName name="RH" localSheetId="6">#REF!</definedName>
    <definedName name="RH" localSheetId="7">#REF!</definedName>
    <definedName name="RH" localSheetId="8">#REF!</definedName>
    <definedName name="RH" localSheetId="9">#REF!</definedName>
    <definedName name="RH">#REF!</definedName>
    <definedName name="Standaard">data!$BR$33:$BR$36</definedName>
    <definedName name="Standaard_B">data!$BR$40:$BR$44</definedName>
    <definedName name="Standaard_L">data!$BR$48:$BR$68</definedName>
    <definedName name="Tl_cool" localSheetId="10">#REF!</definedName>
    <definedName name="Tl_cool" localSheetId="11">#REF!</definedName>
    <definedName name="Tl_cool" localSheetId="12">#REF!</definedName>
    <definedName name="Tl_cool" localSheetId="6">#REF!</definedName>
    <definedName name="Tl_cool" localSheetId="7">#REF!</definedName>
    <definedName name="Tl_cool" localSheetId="8">#REF!</definedName>
    <definedName name="Tl_cool" localSheetId="9">#REF!</definedName>
    <definedName name="Tl_cool">#REF!</definedName>
    <definedName name="Tr_cool" localSheetId="10">#REF!</definedName>
    <definedName name="Tr_cool" localSheetId="11">#REF!</definedName>
    <definedName name="Tr_cool" localSheetId="12">#REF!</definedName>
    <definedName name="Tr_cool" localSheetId="6">#REF!</definedName>
    <definedName name="Tr_cool" localSheetId="7">#REF!</definedName>
    <definedName name="Tr_cool" localSheetId="8">#REF!</definedName>
    <definedName name="Tr_cool" localSheetId="9">#REF!</definedName>
    <definedName name="Tr_cool">#REF!</definedName>
    <definedName name="Tv_cool" localSheetId="10">#REF!</definedName>
    <definedName name="Tv_cool" localSheetId="11">#REF!</definedName>
    <definedName name="Tv_cool" localSheetId="12">#REF!</definedName>
    <definedName name="Tv_cool" localSheetId="6">#REF!</definedName>
    <definedName name="Tv_cool" localSheetId="7">#REF!</definedName>
    <definedName name="Tv_cool" localSheetId="8">#REF!</definedName>
    <definedName name="Tv_cool" localSheetId="9">#REF!</definedName>
    <definedName name="Tv_co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4" l="1"/>
  <c r="F14" i="21"/>
  <c r="F14" i="20"/>
  <c r="F14" i="19"/>
  <c r="F14" i="15"/>
  <c r="F14" i="13"/>
  <c r="F14" i="9"/>
  <c r="I16" i="16"/>
  <c r="H16" i="16"/>
  <c r="R2" i="17" l="1"/>
  <c r="M16" i="16" l="1"/>
  <c r="L16" i="16"/>
  <c r="J16" i="16"/>
  <c r="K16" i="16"/>
  <c r="L7" i="16"/>
  <c r="BW2" i="17"/>
  <c r="BW3" i="17"/>
  <c r="BW4" i="17"/>
  <c r="I13" i="16"/>
  <c r="H6" i="16"/>
  <c r="C17" i="16"/>
  <c r="C11" i="16"/>
  <c r="K17" i="16"/>
  <c r="I6" i="16"/>
  <c r="D11" i="16"/>
  <c r="M10" i="16"/>
  <c r="D17" i="16"/>
  <c r="L17" i="16"/>
  <c r="J7" i="16"/>
  <c r="B10" i="16"/>
  <c r="D12" i="16"/>
  <c r="C16" i="16"/>
  <c r="G17" i="16"/>
  <c r="C23" i="16"/>
  <c r="J8" i="16"/>
  <c r="C10" i="16"/>
  <c r="G9" i="16"/>
  <c r="H17" i="16"/>
  <c r="C24" i="16"/>
  <c r="G5" i="16"/>
  <c r="B8" i="16"/>
  <c r="D10" i="16"/>
  <c r="B12" i="16"/>
  <c r="G13" i="16"/>
  <c r="L10" i="16"/>
  <c r="E17" i="16"/>
  <c r="I17" i="16"/>
  <c r="M17" i="16"/>
  <c r="K7" i="16"/>
  <c r="G6" i="16"/>
  <c r="B9" i="16"/>
  <c r="B11" i="16"/>
  <c r="C12" i="16"/>
  <c r="H13" i="16"/>
  <c r="B16" i="16"/>
  <c r="F17" i="16"/>
  <c r="J17" i="16"/>
  <c r="C22" i="16"/>
  <c r="H14" i="21"/>
  <c r="E14" i="21"/>
  <c r="D14" i="21"/>
  <c r="M20" i="24" l="1"/>
  <c r="H14" i="24"/>
  <c r="E14" i="24"/>
  <c r="I14" i="24" s="1"/>
  <c r="D14" i="24"/>
  <c r="J11" i="24"/>
  <c r="J10" i="24"/>
  <c r="F10" i="24"/>
  <c r="D10" i="24"/>
  <c r="J9" i="24"/>
  <c r="F9" i="24"/>
  <c r="D9" i="24"/>
  <c r="J8" i="24"/>
  <c r="F8" i="24"/>
  <c r="D8" i="24"/>
  <c r="M20" i="23"/>
  <c r="H14" i="23"/>
  <c r="E14" i="23"/>
  <c r="I14" i="23" s="1"/>
  <c r="D14" i="23"/>
  <c r="J11" i="23"/>
  <c r="J10" i="23"/>
  <c r="F10" i="23"/>
  <c r="D10" i="23"/>
  <c r="J9" i="23"/>
  <c r="F9" i="23"/>
  <c r="D9" i="23"/>
  <c r="J8" i="23"/>
  <c r="G14" i="23" s="1"/>
  <c r="F8" i="23"/>
  <c r="D8" i="23"/>
  <c r="M20" i="22"/>
  <c r="H14" i="22"/>
  <c r="E14" i="22"/>
  <c r="I14" i="22" s="1"/>
  <c r="D14" i="22"/>
  <c r="J11" i="22"/>
  <c r="J10" i="22"/>
  <c r="F10" i="22"/>
  <c r="D10" i="22"/>
  <c r="J9" i="22"/>
  <c r="F14" i="22" s="1"/>
  <c r="F9" i="22"/>
  <c r="D9" i="22"/>
  <c r="J8" i="22"/>
  <c r="F8" i="22"/>
  <c r="D8" i="22"/>
  <c r="M20" i="21"/>
  <c r="I14" i="21"/>
  <c r="J11" i="21"/>
  <c r="J10" i="21"/>
  <c r="F10" i="21"/>
  <c r="D10" i="21"/>
  <c r="J9" i="21"/>
  <c r="F9" i="21"/>
  <c r="D9" i="21"/>
  <c r="J8" i="21"/>
  <c r="F8" i="21"/>
  <c r="D8" i="21"/>
  <c r="G14" i="21" l="1"/>
  <c r="G14" i="22"/>
  <c r="C14" i="24"/>
  <c r="C14" i="23"/>
  <c r="F14" i="24"/>
  <c r="C14" i="21"/>
  <c r="C14" i="22"/>
  <c r="F14" i="23"/>
  <c r="G14" i="24"/>
  <c r="D14" i="9"/>
  <c r="H14" i="20" l="1"/>
  <c r="E14" i="20" l="1"/>
  <c r="I14" i="20" s="1"/>
  <c r="D14" i="20"/>
  <c r="M20" i="20"/>
  <c r="J11" i="20"/>
  <c r="J10" i="20"/>
  <c r="F10" i="20"/>
  <c r="D10" i="20"/>
  <c r="J9" i="20"/>
  <c r="F9" i="20"/>
  <c r="D9" i="20"/>
  <c r="J8" i="20"/>
  <c r="F8" i="20"/>
  <c r="D8" i="20"/>
  <c r="G14" i="20" l="1"/>
  <c r="B2" i="16"/>
  <c r="K8" i="16"/>
  <c r="I5" i="16"/>
  <c r="H5" i="16"/>
  <c r="C14" i="20"/>
  <c r="AA2" i="17"/>
  <c r="X2" i="17"/>
  <c r="H14" i="19"/>
  <c r="E14" i="19"/>
  <c r="I14" i="19" s="1"/>
  <c r="D14" i="19"/>
  <c r="BS4" i="17" l="1"/>
  <c r="BU4" i="17" s="1"/>
  <c r="M20" i="19"/>
  <c r="J11" i="19"/>
  <c r="J10" i="19"/>
  <c r="F10" i="19"/>
  <c r="D10" i="19"/>
  <c r="J9" i="19"/>
  <c r="F9" i="19"/>
  <c r="D9" i="19"/>
  <c r="J8" i="19"/>
  <c r="F8" i="19"/>
  <c r="D8" i="19"/>
  <c r="C14" i="19" l="1"/>
  <c r="G14" i="19"/>
  <c r="BT4" i="17"/>
  <c r="B18" i="16" l="1"/>
  <c r="E14" i="18" l="1"/>
  <c r="E14" i="15"/>
  <c r="E14" i="14"/>
  <c r="E14" i="13"/>
  <c r="F16" i="16" s="1"/>
  <c r="E14" i="9"/>
  <c r="BE10" i="17"/>
  <c r="BE11" i="17"/>
  <c r="BE12" i="17"/>
  <c r="BE13" i="17"/>
  <c r="BE14" i="17"/>
  <c r="BE15" i="17"/>
  <c r="BE16" i="17"/>
  <c r="BE17" i="17"/>
  <c r="BE9" i="17"/>
  <c r="BE26" i="17"/>
  <c r="BD26" i="17"/>
  <c r="BC26" i="17"/>
  <c r="BE25" i="17"/>
  <c r="BD25" i="17"/>
  <c r="BC25" i="17"/>
  <c r="BE24" i="17"/>
  <c r="BD24" i="17"/>
  <c r="BC24" i="17"/>
  <c r="BC10" i="17"/>
  <c r="BD10" i="17"/>
  <c r="BC11" i="17"/>
  <c r="BD11" i="17"/>
  <c r="BC12" i="17"/>
  <c r="BD12" i="17"/>
  <c r="BC13" i="17"/>
  <c r="BD13" i="17"/>
  <c r="BC14" i="17"/>
  <c r="BD14" i="17"/>
  <c r="BC15" i="17"/>
  <c r="BD15" i="17"/>
  <c r="BC16" i="17"/>
  <c r="BD16" i="17"/>
  <c r="BC17" i="17"/>
  <c r="BD17" i="17"/>
  <c r="BC18" i="17"/>
  <c r="BD18" i="17"/>
  <c r="BE18" i="17"/>
  <c r="BC19" i="17"/>
  <c r="BD19" i="17"/>
  <c r="BE19" i="17"/>
  <c r="BC20" i="17"/>
  <c r="BD20" i="17"/>
  <c r="BE20" i="17"/>
  <c r="BD9" i="17"/>
  <c r="BC9" i="17"/>
  <c r="AZ26" i="17"/>
  <c r="AZ25" i="17"/>
  <c r="AZ24" i="17"/>
  <c r="AZ10" i="17"/>
  <c r="AZ11" i="17"/>
  <c r="AZ12" i="17"/>
  <c r="AZ13" i="17"/>
  <c r="AZ14" i="17"/>
  <c r="AZ15" i="17"/>
  <c r="AZ16" i="17"/>
  <c r="AZ17" i="17"/>
  <c r="AZ18" i="17"/>
  <c r="AZ19" i="17"/>
  <c r="AZ20" i="17"/>
  <c r="AZ9" i="17"/>
  <c r="AY10" i="17"/>
  <c r="AY11" i="17"/>
  <c r="AY12" i="17"/>
  <c r="AY13" i="17"/>
  <c r="AY14" i="17"/>
  <c r="AY15" i="17"/>
  <c r="AY16" i="17"/>
  <c r="AY17" i="17"/>
  <c r="AY18" i="17"/>
  <c r="AY19" i="17"/>
  <c r="AY20" i="17"/>
  <c r="AY24" i="17"/>
  <c r="AY25" i="17"/>
  <c r="AY26" i="17"/>
  <c r="AY9" i="17"/>
  <c r="AX26" i="17"/>
  <c r="AX25" i="17"/>
  <c r="AX24" i="17"/>
  <c r="AX10" i="17"/>
  <c r="AX11" i="17"/>
  <c r="AX12" i="17"/>
  <c r="AX13" i="17"/>
  <c r="AX14" i="17"/>
  <c r="AX15" i="17"/>
  <c r="AX16" i="17"/>
  <c r="AX17" i="17"/>
  <c r="AX18" i="17"/>
  <c r="AX19" i="17"/>
  <c r="AX20" i="17"/>
  <c r="AX9" i="17"/>
  <c r="AW957" i="17" l="1"/>
  <c r="AW977" i="17"/>
  <c r="F981" i="17"/>
  <c r="F980" i="17"/>
  <c r="F979" i="17"/>
  <c r="F978" i="17"/>
  <c r="F977" i="17"/>
  <c r="F976" i="17"/>
  <c r="F975" i="17"/>
  <c r="F974" i="17"/>
  <c r="F973" i="17"/>
  <c r="F972" i="17"/>
  <c r="F971" i="17"/>
  <c r="F970" i="17"/>
  <c r="F969" i="17"/>
  <c r="F968" i="17"/>
  <c r="F967" i="17"/>
  <c r="AW967" i="17" s="1"/>
  <c r="F966" i="17"/>
  <c r="F965" i="17"/>
  <c r="F964" i="17"/>
  <c r="F963" i="17"/>
  <c r="AW963" i="17" s="1"/>
  <c r="F962" i="17"/>
  <c r="AW962" i="17" s="1"/>
  <c r="F961" i="17"/>
  <c r="F960" i="17"/>
  <c r="F959" i="17"/>
  <c r="F958" i="17"/>
  <c r="F957" i="17"/>
  <c r="F956" i="17"/>
  <c r="F955" i="17"/>
  <c r="F954" i="17"/>
  <c r="F953" i="17"/>
  <c r="F952" i="17"/>
  <c r="F951" i="17"/>
  <c r="F950" i="17"/>
  <c r="F949" i="17"/>
  <c r="F948" i="17"/>
  <c r="F947" i="17"/>
  <c r="AW947" i="17" s="1"/>
  <c r="F946" i="17"/>
  <c r="F945" i="17"/>
  <c r="F944" i="17"/>
  <c r="F943" i="17"/>
  <c r="AW943" i="17" s="1"/>
  <c r="F942" i="17"/>
  <c r="AW942" i="17" s="1"/>
  <c r="F941" i="17"/>
  <c r="F940" i="17"/>
  <c r="F939" i="17"/>
  <c r="F938" i="17"/>
  <c r="F937" i="17"/>
  <c r="AW937" i="17" s="1"/>
  <c r="F936" i="17"/>
  <c r="F935" i="17"/>
  <c r="F934" i="17"/>
  <c r="F933" i="17"/>
  <c r="F932" i="17"/>
  <c r="F931" i="17"/>
  <c r="F930" i="17"/>
  <c r="F929" i="17"/>
  <c r="F928" i="17"/>
  <c r="F927" i="17"/>
  <c r="AW927" i="17" s="1"/>
  <c r="F926" i="17"/>
  <c r="F925" i="17"/>
  <c r="F924" i="17"/>
  <c r="F923" i="17"/>
  <c r="AW923" i="17" s="1"/>
  <c r="F922" i="17"/>
  <c r="AW922" i="17" s="1"/>
  <c r="F921" i="17"/>
  <c r="F920" i="17"/>
  <c r="F919" i="17"/>
  <c r="F918" i="17"/>
  <c r="F917" i="17"/>
  <c r="AW917" i="17" s="1"/>
  <c r="F916" i="17"/>
  <c r="F915" i="17"/>
  <c r="F914" i="17"/>
  <c r="F913" i="17"/>
  <c r="F912" i="17"/>
  <c r="F911" i="17"/>
  <c r="F910" i="17"/>
  <c r="F909" i="17"/>
  <c r="F908" i="17"/>
  <c r="F907" i="17"/>
  <c r="AW907" i="17" s="1"/>
  <c r="F858" i="17"/>
  <c r="F859" i="17"/>
  <c r="F860" i="17"/>
  <c r="F861" i="17"/>
  <c r="F862" i="17"/>
  <c r="AW862" i="17" s="1"/>
  <c r="F863" i="17"/>
  <c r="AW863" i="17" s="1"/>
  <c r="F864" i="17"/>
  <c r="F865" i="17"/>
  <c r="F866" i="17"/>
  <c r="F867" i="17"/>
  <c r="F868" i="17"/>
  <c r="F869" i="17"/>
  <c r="F870" i="17"/>
  <c r="F871" i="17"/>
  <c r="F872" i="17"/>
  <c r="F873" i="17"/>
  <c r="AW873" i="17" s="1"/>
  <c r="F874" i="17"/>
  <c r="F875" i="17"/>
  <c r="F876" i="17"/>
  <c r="F877" i="17"/>
  <c r="AW877" i="17" s="1"/>
  <c r="F878" i="17"/>
  <c r="F879" i="17"/>
  <c r="F880" i="17"/>
  <c r="F881" i="17"/>
  <c r="F882" i="17"/>
  <c r="AW882" i="17" s="1"/>
  <c r="F883" i="17"/>
  <c r="AW883" i="17" s="1"/>
  <c r="F884" i="17"/>
  <c r="F885" i="17"/>
  <c r="F886" i="17"/>
  <c r="F887" i="17"/>
  <c r="F888" i="17"/>
  <c r="F889" i="17"/>
  <c r="F890" i="17"/>
  <c r="F891" i="17"/>
  <c r="F892" i="17"/>
  <c r="F893" i="17"/>
  <c r="AW893" i="17" s="1"/>
  <c r="F894" i="17"/>
  <c r="F895" i="17"/>
  <c r="F896" i="17"/>
  <c r="F897" i="17"/>
  <c r="AW897" i="17" s="1"/>
  <c r="F898" i="17"/>
  <c r="F899" i="17"/>
  <c r="F900" i="17"/>
  <c r="F901" i="17"/>
  <c r="F902" i="17"/>
  <c r="AW902" i="17" s="1"/>
  <c r="F903" i="17"/>
  <c r="AW903" i="17" s="1"/>
  <c r="F904" i="17"/>
  <c r="F905" i="17"/>
  <c r="F906" i="17"/>
  <c r="F857" i="17"/>
  <c r="AW857" i="17" s="1"/>
  <c r="F733" i="17"/>
  <c r="F734" i="17"/>
  <c r="F735" i="17"/>
  <c r="F736" i="17"/>
  <c r="F737" i="17"/>
  <c r="F738" i="17"/>
  <c r="F739" i="17"/>
  <c r="F740" i="17"/>
  <c r="F741" i="17"/>
  <c r="F742" i="17"/>
  <c r="F743" i="17"/>
  <c r="F744" i="17"/>
  <c r="F745" i="17"/>
  <c r="F746" i="17"/>
  <c r="F747" i="17"/>
  <c r="F748" i="17"/>
  <c r="F749" i="17"/>
  <c r="F750" i="17"/>
  <c r="F751" i="17"/>
  <c r="F752" i="17"/>
  <c r="F753" i="17"/>
  <c r="F754" i="17"/>
  <c r="F755" i="17"/>
  <c r="F756" i="17"/>
  <c r="F757" i="17"/>
  <c r="F758" i="17"/>
  <c r="F759" i="17"/>
  <c r="F760" i="17"/>
  <c r="F761" i="17"/>
  <c r="F762" i="17"/>
  <c r="F763" i="17"/>
  <c r="F764" i="17"/>
  <c r="F765" i="17"/>
  <c r="F766" i="17"/>
  <c r="F767" i="17"/>
  <c r="F768" i="17"/>
  <c r="F769" i="17"/>
  <c r="F770" i="17"/>
  <c r="F771" i="17"/>
  <c r="F772" i="17"/>
  <c r="F773" i="17"/>
  <c r="F774" i="17"/>
  <c r="F775" i="17"/>
  <c r="F776" i="17"/>
  <c r="F777" i="17"/>
  <c r="F778" i="17"/>
  <c r="F779" i="17"/>
  <c r="F780" i="17"/>
  <c r="F781" i="17"/>
  <c r="F782" i="17"/>
  <c r="F783" i="17"/>
  <c r="F784" i="17"/>
  <c r="F785" i="17"/>
  <c r="F786" i="17"/>
  <c r="F787" i="17"/>
  <c r="F788" i="17"/>
  <c r="F789" i="17"/>
  <c r="F790" i="17"/>
  <c r="F791" i="17"/>
  <c r="F792" i="17"/>
  <c r="F793" i="17"/>
  <c r="F794" i="17"/>
  <c r="F795" i="17"/>
  <c r="F796" i="17"/>
  <c r="F797" i="17"/>
  <c r="F798" i="17"/>
  <c r="F799" i="17"/>
  <c r="F800" i="17"/>
  <c r="F801" i="17"/>
  <c r="F802" i="17"/>
  <c r="F803" i="17"/>
  <c r="F804" i="17"/>
  <c r="F805" i="17"/>
  <c r="F806" i="17"/>
  <c r="F807" i="17"/>
  <c r="F808" i="17"/>
  <c r="F809" i="17"/>
  <c r="F810" i="17"/>
  <c r="F811" i="17"/>
  <c r="F812" i="17"/>
  <c r="F813" i="17"/>
  <c r="F814" i="17"/>
  <c r="F815" i="17"/>
  <c r="F816" i="17"/>
  <c r="F817" i="17"/>
  <c r="F818" i="17"/>
  <c r="F819" i="17"/>
  <c r="F820" i="17"/>
  <c r="F821" i="17"/>
  <c r="F822" i="17"/>
  <c r="F823" i="17"/>
  <c r="F824" i="17"/>
  <c r="F825" i="17"/>
  <c r="F826" i="17"/>
  <c r="F827" i="17"/>
  <c r="F828" i="17"/>
  <c r="F829" i="17"/>
  <c r="F830" i="17"/>
  <c r="F831" i="17"/>
  <c r="F832" i="17"/>
  <c r="F833" i="17"/>
  <c r="F834" i="17"/>
  <c r="F835" i="17"/>
  <c r="F836" i="17"/>
  <c r="F837" i="17"/>
  <c r="F838" i="17"/>
  <c r="F839" i="17"/>
  <c r="F840" i="17"/>
  <c r="F841" i="17"/>
  <c r="F842" i="17"/>
  <c r="F843" i="17"/>
  <c r="F844" i="17"/>
  <c r="F845" i="17"/>
  <c r="F846" i="17"/>
  <c r="F847" i="17"/>
  <c r="F848" i="17"/>
  <c r="F849" i="17"/>
  <c r="F850" i="17"/>
  <c r="F851" i="17"/>
  <c r="F852" i="17"/>
  <c r="F853" i="17"/>
  <c r="F854" i="17"/>
  <c r="F855" i="17"/>
  <c r="F856" i="17"/>
  <c r="F732" i="17"/>
  <c r="F483" i="17"/>
  <c r="F484" i="17"/>
  <c r="F485" i="17"/>
  <c r="F486" i="17"/>
  <c r="F487" i="17"/>
  <c r="F488" i="17"/>
  <c r="F489" i="17"/>
  <c r="F490" i="17"/>
  <c r="F491" i="17"/>
  <c r="F492" i="17"/>
  <c r="F493" i="17"/>
  <c r="F494" i="17"/>
  <c r="F495" i="17"/>
  <c r="F496" i="17"/>
  <c r="F497" i="17"/>
  <c r="F498" i="17"/>
  <c r="F499" i="17"/>
  <c r="F500" i="17"/>
  <c r="F501" i="17"/>
  <c r="F502" i="17"/>
  <c r="F503" i="17"/>
  <c r="F504" i="17"/>
  <c r="F505" i="17"/>
  <c r="F506" i="17"/>
  <c r="F507" i="17"/>
  <c r="F508" i="17"/>
  <c r="F509" i="17"/>
  <c r="F510" i="17"/>
  <c r="F511" i="17"/>
  <c r="F512" i="17"/>
  <c r="F513" i="17"/>
  <c r="F514" i="17"/>
  <c r="F515" i="17"/>
  <c r="F516" i="17"/>
  <c r="F517" i="17"/>
  <c r="F518" i="17"/>
  <c r="F519" i="17"/>
  <c r="F520" i="17"/>
  <c r="F521" i="17"/>
  <c r="F522" i="17"/>
  <c r="F523" i="17"/>
  <c r="F524" i="17"/>
  <c r="F525" i="17"/>
  <c r="F526" i="17"/>
  <c r="F527" i="17"/>
  <c r="F528" i="17"/>
  <c r="F529" i="17"/>
  <c r="F530" i="17"/>
  <c r="F531" i="17"/>
  <c r="F532" i="17"/>
  <c r="F533" i="17"/>
  <c r="F534" i="17"/>
  <c r="F535" i="17"/>
  <c r="F536" i="17"/>
  <c r="F537" i="17"/>
  <c r="F538" i="17"/>
  <c r="F539" i="17"/>
  <c r="F540" i="17"/>
  <c r="F541" i="17"/>
  <c r="F542" i="17"/>
  <c r="F543" i="17"/>
  <c r="F544" i="17"/>
  <c r="F545" i="17"/>
  <c r="F546" i="17"/>
  <c r="F547" i="17"/>
  <c r="F548" i="17"/>
  <c r="F549" i="17"/>
  <c r="F550" i="17"/>
  <c r="F551" i="17"/>
  <c r="F552" i="17"/>
  <c r="F553" i="17"/>
  <c r="F554" i="17"/>
  <c r="F555" i="17"/>
  <c r="F556" i="17"/>
  <c r="F557" i="17"/>
  <c r="F558" i="17"/>
  <c r="F559" i="17"/>
  <c r="F560" i="17"/>
  <c r="F561" i="17"/>
  <c r="F562" i="17"/>
  <c r="F563" i="17"/>
  <c r="F564" i="17"/>
  <c r="F565" i="17"/>
  <c r="F566" i="17"/>
  <c r="F567" i="17"/>
  <c r="F568" i="17"/>
  <c r="F569" i="17"/>
  <c r="F570" i="17"/>
  <c r="F571" i="17"/>
  <c r="F572" i="17"/>
  <c r="F573" i="17"/>
  <c r="F574" i="17"/>
  <c r="F575" i="17"/>
  <c r="F576" i="17"/>
  <c r="F577" i="17"/>
  <c r="F578" i="17"/>
  <c r="F579" i="17"/>
  <c r="F580" i="17"/>
  <c r="F581" i="17"/>
  <c r="F582" i="17"/>
  <c r="F583" i="17"/>
  <c r="F584" i="17"/>
  <c r="F585" i="17"/>
  <c r="F586" i="17"/>
  <c r="F587" i="17"/>
  <c r="F588" i="17"/>
  <c r="F589" i="17"/>
  <c r="F590" i="17"/>
  <c r="F591" i="17"/>
  <c r="F592" i="17"/>
  <c r="F593" i="17"/>
  <c r="F594" i="17"/>
  <c r="F595" i="17"/>
  <c r="F596" i="17"/>
  <c r="F597" i="17"/>
  <c r="F598" i="17"/>
  <c r="F599" i="17"/>
  <c r="F600" i="17"/>
  <c r="F601" i="17"/>
  <c r="F602" i="17"/>
  <c r="F603" i="17"/>
  <c r="F604" i="17"/>
  <c r="F605" i="17"/>
  <c r="F606" i="17"/>
  <c r="F607" i="17"/>
  <c r="F608" i="17"/>
  <c r="F609" i="17"/>
  <c r="F610" i="17"/>
  <c r="F611" i="17"/>
  <c r="F612" i="17"/>
  <c r="F613" i="17"/>
  <c r="F614" i="17"/>
  <c r="F615" i="17"/>
  <c r="F616" i="17"/>
  <c r="F617" i="17"/>
  <c r="F618" i="17"/>
  <c r="F619" i="17"/>
  <c r="F620" i="17"/>
  <c r="F621" i="17"/>
  <c r="F622" i="17"/>
  <c r="F623" i="17"/>
  <c r="F624" i="17"/>
  <c r="F625" i="17"/>
  <c r="F626" i="17"/>
  <c r="F627" i="17"/>
  <c r="F628" i="17"/>
  <c r="F629" i="17"/>
  <c r="F630" i="17"/>
  <c r="F631" i="17"/>
  <c r="F632" i="17"/>
  <c r="F633" i="17"/>
  <c r="F634" i="17"/>
  <c r="F635" i="17"/>
  <c r="F636" i="17"/>
  <c r="F637" i="17"/>
  <c r="F638" i="17"/>
  <c r="F639" i="17"/>
  <c r="F640" i="17"/>
  <c r="F641" i="17"/>
  <c r="F642" i="17"/>
  <c r="F643" i="17"/>
  <c r="F644" i="17"/>
  <c r="F645" i="17"/>
  <c r="F646" i="17"/>
  <c r="F647" i="17"/>
  <c r="F648" i="17"/>
  <c r="F649" i="17"/>
  <c r="F650" i="17"/>
  <c r="F651" i="17"/>
  <c r="F652" i="17"/>
  <c r="F653" i="17"/>
  <c r="F654" i="17"/>
  <c r="F655" i="17"/>
  <c r="F656" i="17"/>
  <c r="F657" i="17"/>
  <c r="F658" i="17"/>
  <c r="F659" i="17"/>
  <c r="F660" i="17"/>
  <c r="F661" i="17"/>
  <c r="F662" i="17"/>
  <c r="F663" i="17"/>
  <c r="F664" i="17"/>
  <c r="F665" i="17"/>
  <c r="F666" i="17"/>
  <c r="F667" i="17"/>
  <c r="F668" i="17"/>
  <c r="F669" i="17"/>
  <c r="F670" i="17"/>
  <c r="F671" i="17"/>
  <c r="F672" i="17"/>
  <c r="F673" i="17"/>
  <c r="F674" i="17"/>
  <c r="F675" i="17"/>
  <c r="F676" i="17"/>
  <c r="F677" i="17"/>
  <c r="F678" i="17"/>
  <c r="F679" i="17"/>
  <c r="F680" i="17"/>
  <c r="F681" i="17"/>
  <c r="F682" i="17"/>
  <c r="F683" i="17"/>
  <c r="F684" i="17"/>
  <c r="F685" i="17"/>
  <c r="F686" i="17"/>
  <c r="F687" i="17"/>
  <c r="F688" i="17"/>
  <c r="F689" i="17"/>
  <c r="F690" i="17"/>
  <c r="F691" i="17"/>
  <c r="F692" i="17"/>
  <c r="F693" i="17"/>
  <c r="F694" i="17"/>
  <c r="F695" i="17"/>
  <c r="F696" i="17"/>
  <c r="F697" i="17"/>
  <c r="F698" i="17"/>
  <c r="F699" i="17"/>
  <c r="F700" i="17"/>
  <c r="F701" i="17"/>
  <c r="F702" i="17"/>
  <c r="F703" i="17"/>
  <c r="F704" i="17"/>
  <c r="F705" i="17"/>
  <c r="F706" i="17"/>
  <c r="F707" i="17"/>
  <c r="F708" i="17"/>
  <c r="F709" i="17"/>
  <c r="F710" i="17"/>
  <c r="F711" i="17"/>
  <c r="F712" i="17"/>
  <c r="F713" i="17"/>
  <c r="F714" i="17"/>
  <c r="F715" i="17"/>
  <c r="F716" i="17"/>
  <c r="F717" i="17"/>
  <c r="F718" i="17"/>
  <c r="F719" i="17"/>
  <c r="F720" i="17"/>
  <c r="F721" i="17"/>
  <c r="F722" i="17"/>
  <c r="F723" i="17"/>
  <c r="F724" i="17"/>
  <c r="F725" i="17"/>
  <c r="F726" i="17"/>
  <c r="F727" i="17"/>
  <c r="F728" i="17"/>
  <c r="F729" i="17"/>
  <c r="F730" i="17"/>
  <c r="F731" i="17"/>
  <c r="F482" i="17"/>
  <c r="F408" i="17"/>
  <c r="F409" i="17"/>
  <c r="F410" i="17"/>
  <c r="F411" i="17"/>
  <c r="F412" i="17"/>
  <c r="F413" i="17"/>
  <c r="F414" i="17"/>
  <c r="F415" i="17"/>
  <c r="F416" i="17"/>
  <c r="F417" i="17"/>
  <c r="F418" i="17"/>
  <c r="F419" i="17"/>
  <c r="F420" i="17"/>
  <c r="F421" i="17"/>
  <c r="F422" i="17"/>
  <c r="F423" i="17"/>
  <c r="F424" i="17"/>
  <c r="F425" i="17"/>
  <c r="F426" i="17"/>
  <c r="F427" i="17"/>
  <c r="F428" i="17"/>
  <c r="F429" i="17"/>
  <c r="F430" i="17"/>
  <c r="F431" i="17"/>
  <c r="F432" i="17"/>
  <c r="F433" i="17"/>
  <c r="F434" i="17"/>
  <c r="F435" i="17"/>
  <c r="F436" i="17"/>
  <c r="F437" i="17"/>
  <c r="F438" i="17"/>
  <c r="F439" i="17"/>
  <c r="F440" i="17"/>
  <c r="F441" i="17"/>
  <c r="F442" i="17"/>
  <c r="F443" i="17"/>
  <c r="F444" i="17"/>
  <c r="F445" i="17"/>
  <c r="F446" i="17"/>
  <c r="F447" i="17"/>
  <c r="F448" i="17"/>
  <c r="F449" i="17"/>
  <c r="F450" i="17"/>
  <c r="F451" i="17"/>
  <c r="F452" i="17"/>
  <c r="F453" i="17"/>
  <c r="F454" i="17"/>
  <c r="F455" i="17"/>
  <c r="F456" i="17"/>
  <c r="F457" i="17"/>
  <c r="F458" i="17"/>
  <c r="F459" i="17"/>
  <c r="F460" i="17"/>
  <c r="F461" i="17"/>
  <c r="F462" i="17"/>
  <c r="F463" i="17"/>
  <c r="F464" i="17"/>
  <c r="F465" i="17"/>
  <c r="F466" i="17"/>
  <c r="F467" i="17"/>
  <c r="F468" i="17"/>
  <c r="F469" i="17"/>
  <c r="F470" i="17"/>
  <c r="F471" i="17"/>
  <c r="F472" i="17"/>
  <c r="F473" i="17"/>
  <c r="F474" i="17"/>
  <c r="F475" i="17"/>
  <c r="F476" i="17"/>
  <c r="F477" i="17"/>
  <c r="F478" i="17"/>
  <c r="F479" i="17"/>
  <c r="F480" i="17"/>
  <c r="F481" i="17"/>
  <c r="F4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47" i="17"/>
  <c r="F348" i="17"/>
  <c r="F349" i="17"/>
  <c r="F350" i="17"/>
  <c r="F351" i="17"/>
  <c r="F352" i="17"/>
  <c r="F353" i="17"/>
  <c r="F354" i="17"/>
  <c r="F355" i="17"/>
  <c r="F356" i="17"/>
  <c r="F357" i="17"/>
  <c r="F358" i="17"/>
  <c r="F359" i="17"/>
  <c r="F360" i="17"/>
  <c r="F361" i="17"/>
  <c r="F362" i="17"/>
  <c r="F363" i="17"/>
  <c r="F364" i="17"/>
  <c r="F365" i="17"/>
  <c r="F366" i="17"/>
  <c r="F367" i="17"/>
  <c r="F368" i="17"/>
  <c r="F369" i="17"/>
  <c r="F370" i="17"/>
  <c r="F371" i="17"/>
  <c r="F372" i="17"/>
  <c r="F373" i="17"/>
  <c r="F374" i="17"/>
  <c r="F375" i="17"/>
  <c r="F376" i="17"/>
  <c r="F377" i="17"/>
  <c r="F378" i="17"/>
  <c r="F379" i="17"/>
  <c r="F380" i="17"/>
  <c r="F381" i="17"/>
  <c r="F382" i="17"/>
  <c r="F383" i="17"/>
  <c r="F384" i="17"/>
  <c r="F385" i="17"/>
  <c r="F386" i="17"/>
  <c r="F387" i="17"/>
  <c r="F388" i="17"/>
  <c r="F389" i="17"/>
  <c r="F390" i="17"/>
  <c r="F391" i="17"/>
  <c r="F392" i="17"/>
  <c r="F393" i="17"/>
  <c r="F394" i="17"/>
  <c r="F395" i="17"/>
  <c r="F396" i="17"/>
  <c r="F397" i="17"/>
  <c r="F398" i="17"/>
  <c r="F399" i="17"/>
  <c r="F400" i="17"/>
  <c r="F401" i="17"/>
  <c r="F402" i="17"/>
  <c r="F403" i="17"/>
  <c r="F404" i="17"/>
  <c r="F405" i="17"/>
  <c r="F406" i="17"/>
  <c r="F30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57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9" i="17"/>
  <c r="BM781" i="17" l="1"/>
  <c r="BN781" i="17"/>
  <c r="BO781" i="17"/>
  <c r="BP781" i="17"/>
  <c r="BM777" i="17"/>
  <c r="BN777" i="17"/>
  <c r="BO777" i="17"/>
  <c r="BP777" i="17"/>
  <c r="BM773" i="17"/>
  <c r="BN773" i="17"/>
  <c r="BO773" i="17"/>
  <c r="BP773" i="17"/>
  <c r="BM769" i="17"/>
  <c r="BN769" i="17"/>
  <c r="BO769" i="17"/>
  <c r="BP769" i="17"/>
  <c r="BM765" i="17"/>
  <c r="BN765" i="17"/>
  <c r="BO765" i="17"/>
  <c r="BP765" i="17"/>
  <c r="BM761" i="17"/>
  <c r="BN761" i="17"/>
  <c r="BO761" i="17"/>
  <c r="BP761" i="17"/>
  <c r="BM757" i="17"/>
  <c r="BN757" i="17"/>
  <c r="BO757" i="17"/>
  <c r="BP757" i="17"/>
  <c r="BM753" i="17"/>
  <c r="BN753" i="17"/>
  <c r="BO753" i="17"/>
  <c r="BP753" i="17"/>
  <c r="BM749" i="17"/>
  <c r="BN749" i="17"/>
  <c r="BO749" i="17"/>
  <c r="BP749" i="17"/>
  <c r="BM745" i="17"/>
  <c r="BN745" i="17"/>
  <c r="BO745" i="17"/>
  <c r="BP745" i="17"/>
  <c r="BM741" i="17"/>
  <c r="BN741" i="17"/>
  <c r="BO741" i="17"/>
  <c r="BP741" i="17"/>
  <c r="BM737" i="17"/>
  <c r="BN737" i="17"/>
  <c r="BO737" i="17"/>
  <c r="BP737" i="17"/>
  <c r="BM733" i="17"/>
  <c r="BN733" i="17"/>
  <c r="BO733" i="17"/>
  <c r="BP733" i="17"/>
  <c r="BP904" i="17"/>
  <c r="BM904" i="17"/>
  <c r="BN904" i="17"/>
  <c r="BO904" i="17"/>
  <c r="BP900" i="17"/>
  <c r="BM900" i="17"/>
  <c r="BN900" i="17"/>
  <c r="BO900" i="17"/>
  <c r="BP896" i="17"/>
  <c r="BM896" i="17"/>
  <c r="BN896" i="17"/>
  <c r="BO896" i="17"/>
  <c r="BP892" i="17"/>
  <c r="BM892" i="17"/>
  <c r="BN892" i="17"/>
  <c r="BO892" i="17"/>
  <c r="BP888" i="17"/>
  <c r="BM888" i="17"/>
  <c r="BN888" i="17"/>
  <c r="BO888" i="17"/>
  <c r="BP884" i="17"/>
  <c r="BM884" i="17"/>
  <c r="BN884" i="17"/>
  <c r="BO884" i="17"/>
  <c r="BP880" i="17"/>
  <c r="BM880" i="17"/>
  <c r="BN880" i="17"/>
  <c r="BO880" i="17"/>
  <c r="BP876" i="17"/>
  <c r="BM876" i="17"/>
  <c r="BN876" i="17"/>
  <c r="BO876" i="17"/>
  <c r="BP872" i="17"/>
  <c r="BM872" i="17"/>
  <c r="BN872" i="17"/>
  <c r="BO872" i="17"/>
  <c r="BP868" i="17"/>
  <c r="BM868" i="17"/>
  <c r="BN868" i="17"/>
  <c r="BO868" i="17"/>
  <c r="BP864" i="17"/>
  <c r="BM864" i="17"/>
  <c r="BN864" i="17"/>
  <c r="BO864" i="17"/>
  <c r="BP860" i="17"/>
  <c r="BM860" i="17"/>
  <c r="BN860" i="17"/>
  <c r="BO860" i="17"/>
  <c r="BP908" i="17"/>
  <c r="BM908" i="17"/>
  <c r="BN908" i="17"/>
  <c r="BO908" i="17"/>
  <c r="BP912" i="17"/>
  <c r="BM912" i="17"/>
  <c r="BN912" i="17"/>
  <c r="BO912" i="17"/>
  <c r="BP916" i="17"/>
  <c r="BM916" i="17"/>
  <c r="BN916" i="17"/>
  <c r="BO916" i="17"/>
  <c r="BP920" i="17"/>
  <c r="BM920" i="17"/>
  <c r="BN920" i="17"/>
  <c r="BO920" i="17"/>
  <c r="BP924" i="17"/>
  <c r="BM924" i="17"/>
  <c r="BN924" i="17"/>
  <c r="BO924" i="17"/>
  <c r="BP928" i="17"/>
  <c r="BM928" i="17"/>
  <c r="BN928" i="17"/>
  <c r="BO928" i="17"/>
  <c r="BP932" i="17"/>
  <c r="BM932" i="17"/>
  <c r="BN932" i="17"/>
  <c r="BO932" i="17"/>
  <c r="BP936" i="17"/>
  <c r="BM936" i="17"/>
  <c r="BN936" i="17"/>
  <c r="BO936" i="17"/>
  <c r="BP940" i="17"/>
  <c r="BM940" i="17"/>
  <c r="BN940" i="17"/>
  <c r="BO940" i="17"/>
  <c r="BP944" i="17"/>
  <c r="BM944" i="17"/>
  <c r="BN944" i="17"/>
  <c r="BO944" i="17"/>
  <c r="BP948" i="17"/>
  <c r="BM948" i="17"/>
  <c r="BN948" i="17"/>
  <c r="BO948" i="17"/>
  <c r="BP952" i="17"/>
  <c r="BM952" i="17"/>
  <c r="BN952" i="17"/>
  <c r="BO952" i="17"/>
  <c r="BP956" i="17"/>
  <c r="BM956" i="17"/>
  <c r="BN956" i="17"/>
  <c r="BO956" i="17"/>
  <c r="BP960" i="17"/>
  <c r="BM960" i="17"/>
  <c r="BO960" i="17"/>
  <c r="BN960" i="17"/>
  <c r="BP964" i="17"/>
  <c r="BM964" i="17"/>
  <c r="BN964" i="17"/>
  <c r="BO964" i="17"/>
  <c r="BP968" i="17"/>
  <c r="BM968" i="17"/>
  <c r="BO968" i="17"/>
  <c r="BN968" i="17"/>
  <c r="BP972" i="17"/>
  <c r="BM972" i="17"/>
  <c r="BN972" i="17"/>
  <c r="BO972" i="17"/>
  <c r="BP976" i="17"/>
  <c r="BM976" i="17"/>
  <c r="BN976" i="17"/>
  <c r="BO976" i="17"/>
  <c r="BP980" i="17"/>
  <c r="BM980" i="17"/>
  <c r="BO980" i="17"/>
  <c r="BN980" i="17"/>
  <c r="BP46" i="17"/>
  <c r="BM46" i="17"/>
  <c r="BN46" i="17"/>
  <c r="BO46" i="17"/>
  <c r="BP30" i="17"/>
  <c r="BM30" i="17"/>
  <c r="BN30" i="17"/>
  <c r="BO30" i="17"/>
  <c r="BP14" i="17"/>
  <c r="BM14" i="17"/>
  <c r="BN14" i="17"/>
  <c r="BO14" i="17"/>
  <c r="BP296" i="17"/>
  <c r="BM296" i="17"/>
  <c r="BN296" i="17"/>
  <c r="BO296" i="17"/>
  <c r="BN284" i="17"/>
  <c r="BP284" i="17"/>
  <c r="BM284" i="17"/>
  <c r="BO284" i="17"/>
  <c r="BN268" i="17"/>
  <c r="BP268" i="17"/>
  <c r="BM268" i="17"/>
  <c r="BO268" i="17"/>
  <c r="BN256" i="17"/>
  <c r="BP256" i="17"/>
  <c r="BM256" i="17"/>
  <c r="BO256" i="17"/>
  <c r="BN244" i="17"/>
  <c r="BP244" i="17"/>
  <c r="BM244" i="17"/>
  <c r="BO244" i="17"/>
  <c r="BN232" i="17"/>
  <c r="BP232" i="17"/>
  <c r="BM232" i="17"/>
  <c r="BO232" i="17"/>
  <c r="BN216" i="17"/>
  <c r="BP216" i="17"/>
  <c r="BM216" i="17"/>
  <c r="BO216" i="17"/>
  <c r="BM204" i="17"/>
  <c r="BN204" i="17"/>
  <c r="BO204" i="17"/>
  <c r="BP204" i="17"/>
  <c r="BM192" i="17"/>
  <c r="BN192" i="17"/>
  <c r="BO192" i="17"/>
  <c r="BP192" i="17"/>
  <c r="BM176" i="17"/>
  <c r="BN176" i="17"/>
  <c r="BO176" i="17"/>
  <c r="BP176" i="17"/>
  <c r="BO156" i="17"/>
  <c r="BP156" i="17"/>
  <c r="BN156" i="17"/>
  <c r="BM156" i="17"/>
  <c r="BO136" i="17"/>
  <c r="BP136" i="17"/>
  <c r="BN136" i="17"/>
  <c r="BM136" i="17"/>
  <c r="BO116" i="17"/>
  <c r="BP116" i="17"/>
  <c r="BM116" i="17"/>
  <c r="BN116" i="17"/>
  <c r="BO104" i="17"/>
  <c r="BP104" i="17"/>
  <c r="BM104" i="17"/>
  <c r="BN104" i="17"/>
  <c r="BP76" i="17"/>
  <c r="BM76" i="17"/>
  <c r="BN76" i="17"/>
  <c r="BO76" i="17"/>
  <c r="BP60" i="17"/>
  <c r="BM60" i="17"/>
  <c r="BN60" i="17"/>
  <c r="BO60" i="17"/>
  <c r="BO398" i="17"/>
  <c r="BP398" i="17"/>
  <c r="BM398" i="17"/>
  <c r="BN398" i="17"/>
  <c r="BO386" i="17"/>
  <c r="BP386" i="17"/>
  <c r="BM386" i="17"/>
  <c r="BN386" i="17"/>
  <c r="BO374" i="17"/>
  <c r="BP374" i="17"/>
  <c r="BM374" i="17"/>
  <c r="BN374" i="17"/>
  <c r="BO358" i="17"/>
  <c r="BP358" i="17"/>
  <c r="BM358" i="17"/>
  <c r="BN358" i="17"/>
  <c r="BO346" i="17"/>
  <c r="BP346" i="17"/>
  <c r="BM346" i="17"/>
  <c r="BN346" i="17"/>
  <c r="BO330" i="17"/>
  <c r="BP330" i="17"/>
  <c r="BM330" i="17"/>
  <c r="BN330" i="17"/>
  <c r="BO318" i="17"/>
  <c r="BP318" i="17"/>
  <c r="BM318" i="17"/>
  <c r="BN318" i="17"/>
  <c r="BP481" i="17"/>
  <c r="BM481" i="17"/>
  <c r="BN481" i="17"/>
  <c r="BO481" i="17"/>
  <c r="BP473" i="17"/>
  <c r="BM473" i="17"/>
  <c r="BN473" i="17"/>
  <c r="BO473" i="17"/>
  <c r="BP461" i="17"/>
  <c r="BM461" i="17"/>
  <c r="BN461" i="17"/>
  <c r="BO461" i="17"/>
  <c r="BP449" i="17"/>
  <c r="BM449" i="17"/>
  <c r="BN449" i="17"/>
  <c r="BO449" i="17"/>
  <c r="BO433" i="17"/>
  <c r="BP433" i="17"/>
  <c r="BM433" i="17"/>
  <c r="BN433" i="17"/>
  <c r="BO425" i="17"/>
  <c r="BP425" i="17"/>
  <c r="BM425" i="17"/>
  <c r="BN425" i="17"/>
  <c r="BO413" i="17"/>
  <c r="BP413" i="17"/>
  <c r="BM413" i="17"/>
  <c r="BN413" i="17"/>
  <c r="BM730" i="17"/>
  <c r="BN730" i="17"/>
  <c r="BO730" i="17"/>
  <c r="BP730" i="17"/>
  <c r="BM722" i="17"/>
  <c r="BN722" i="17"/>
  <c r="BO722" i="17"/>
  <c r="BP722" i="17"/>
  <c r="BM714" i="17"/>
  <c r="BN714" i="17"/>
  <c r="BO714" i="17"/>
  <c r="BP714" i="17"/>
  <c r="BM702" i="17"/>
  <c r="BN702" i="17"/>
  <c r="BO702" i="17"/>
  <c r="BP702" i="17"/>
  <c r="BM686" i="17"/>
  <c r="BN686" i="17"/>
  <c r="BO686" i="17"/>
  <c r="BP686" i="17"/>
  <c r="BM666" i="17"/>
  <c r="BO666" i="17"/>
  <c r="BP666" i="17"/>
  <c r="BN666" i="17"/>
  <c r="BM654" i="17"/>
  <c r="BO654" i="17"/>
  <c r="BP654" i="17"/>
  <c r="BN654" i="17"/>
  <c r="BM638" i="17"/>
  <c r="BO638" i="17"/>
  <c r="BP638" i="17"/>
  <c r="BN638" i="17"/>
  <c r="BM630" i="17"/>
  <c r="BN630" i="17"/>
  <c r="BO630" i="17"/>
  <c r="BP630" i="17"/>
  <c r="BM614" i="17"/>
  <c r="BN614" i="17"/>
  <c r="BO614" i="17"/>
  <c r="BP614" i="17"/>
  <c r="BM598" i="17"/>
  <c r="BN598" i="17"/>
  <c r="BO598" i="17"/>
  <c r="BP598" i="17"/>
  <c r="BP578" i="17"/>
  <c r="BM578" i="17"/>
  <c r="BN578" i="17"/>
  <c r="BO578" i="17"/>
  <c r="BP562" i="17"/>
  <c r="BM562" i="17"/>
  <c r="BN562" i="17"/>
  <c r="BO562" i="17"/>
  <c r="BP530" i="17"/>
  <c r="BM530" i="17"/>
  <c r="BN530" i="17"/>
  <c r="BO530" i="17"/>
  <c r="BP490" i="17"/>
  <c r="BM490" i="17"/>
  <c r="BN490" i="17"/>
  <c r="BO490" i="17"/>
  <c r="BM785" i="17"/>
  <c r="BN785" i="17"/>
  <c r="BO785" i="17"/>
  <c r="BP785" i="17"/>
  <c r="BM9" i="17"/>
  <c r="BP9" i="17"/>
  <c r="BO9" i="17"/>
  <c r="BN9" i="17"/>
  <c r="BP53" i="17"/>
  <c r="BM53" i="17"/>
  <c r="BN53" i="17"/>
  <c r="BO53" i="17"/>
  <c r="BP49" i="17"/>
  <c r="BM49" i="17"/>
  <c r="BN49" i="17"/>
  <c r="BO49" i="17"/>
  <c r="BP45" i="17"/>
  <c r="BM45" i="17"/>
  <c r="BN45" i="17"/>
  <c r="BO45" i="17"/>
  <c r="BP41" i="17"/>
  <c r="BM41" i="17"/>
  <c r="BN41" i="17"/>
  <c r="BO41" i="17"/>
  <c r="BP37" i="17"/>
  <c r="BM37" i="17"/>
  <c r="BN37" i="17"/>
  <c r="BO37" i="17"/>
  <c r="BP33" i="17"/>
  <c r="BM33" i="17"/>
  <c r="BN33" i="17"/>
  <c r="BO33" i="17"/>
  <c r="BP29" i="17"/>
  <c r="BM29" i="17"/>
  <c r="BN29" i="17"/>
  <c r="BO29" i="17"/>
  <c r="BP25" i="17"/>
  <c r="BM25" i="17"/>
  <c r="BN25" i="17"/>
  <c r="BO25" i="17"/>
  <c r="BP21" i="17"/>
  <c r="BM21" i="17"/>
  <c r="BN21" i="17"/>
  <c r="BO21" i="17"/>
  <c r="BP17" i="17"/>
  <c r="BM17" i="17"/>
  <c r="BN17" i="17"/>
  <c r="BO17" i="17"/>
  <c r="BP13" i="17"/>
  <c r="BM13" i="17"/>
  <c r="BN13" i="17"/>
  <c r="BO13" i="17"/>
  <c r="BP57" i="17"/>
  <c r="BM57" i="17"/>
  <c r="BN57" i="17"/>
  <c r="BO57" i="17"/>
  <c r="BO303" i="17"/>
  <c r="BP303" i="17"/>
  <c r="BM303" i="17"/>
  <c r="BN303" i="17"/>
  <c r="BO299" i="17"/>
  <c r="BP299" i="17"/>
  <c r="BM299" i="17"/>
  <c r="BN299" i="17"/>
  <c r="BP295" i="17"/>
  <c r="BM295" i="17"/>
  <c r="BN295" i="17"/>
  <c r="BO295" i="17"/>
  <c r="BP291" i="17"/>
  <c r="BM291" i="17"/>
  <c r="BN291" i="17"/>
  <c r="BO291" i="17"/>
  <c r="BN287" i="17"/>
  <c r="BP287" i="17"/>
  <c r="BM287" i="17"/>
  <c r="BO287" i="17"/>
  <c r="BN283" i="17"/>
  <c r="BP283" i="17"/>
  <c r="BM283" i="17"/>
  <c r="BO283" i="17"/>
  <c r="BN279" i="17"/>
  <c r="BP279" i="17"/>
  <c r="BM279" i="17"/>
  <c r="BO279" i="17"/>
  <c r="BN275" i="17"/>
  <c r="BP275" i="17"/>
  <c r="BM275" i="17"/>
  <c r="BO275" i="17"/>
  <c r="BN271" i="17"/>
  <c r="BP271" i="17"/>
  <c r="BM271" i="17"/>
  <c r="BO271" i="17"/>
  <c r="BN267" i="17"/>
  <c r="BP267" i="17"/>
  <c r="BM267" i="17"/>
  <c r="BO267" i="17"/>
  <c r="BN263" i="17"/>
  <c r="BP263" i="17"/>
  <c r="BM263" i="17"/>
  <c r="BO263" i="17"/>
  <c r="BN259" i="17"/>
  <c r="BP259" i="17"/>
  <c r="BM259" i="17"/>
  <c r="BO259" i="17"/>
  <c r="BN255" i="17"/>
  <c r="BP255" i="17"/>
  <c r="BM255" i="17"/>
  <c r="BO255" i="17"/>
  <c r="BN251" i="17"/>
  <c r="BP251" i="17"/>
  <c r="BM251" i="17"/>
  <c r="BO251" i="17"/>
  <c r="BN247" i="17"/>
  <c r="BP247" i="17"/>
  <c r="BM247" i="17"/>
  <c r="BO247" i="17"/>
  <c r="BN243" i="17"/>
  <c r="BP243" i="17"/>
  <c r="BM243" i="17"/>
  <c r="BO243" i="17"/>
  <c r="BN239" i="17"/>
  <c r="BP239" i="17"/>
  <c r="BM239" i="17"/>
  <c r="BO239" i="17"/>
  <c r="BN235" i="17"/>
  <c r="BP235" i="17"/>
  <c r="BM235" i="17"/>
  <c r="BO235" i="17"/>
  <c r="BN231" i="17"/>
  <c r="BP231" i="17"/>
  <c r="BM231" i="17"/>
  <c r="BO231" i="17"/>
  <c r="BN227" i="17"/>
  <c r="BP227" i="17"/>
  <c r="BM227" i="17"/>
  <c r="BO227" i="17"/>
  <c r="BN223" i="17"/>
  <c r="BP223" i="17"/>
  <c r="BM223" i="17"/>
  <c r="BO223" i="17"/>
  <c r="BN219" i="17"/>
  <c r="BP219" i="17"/>
  <c r="BM219" i="17"/>
  <c r="BO219" i="17"/>
  <c r="BN215" i="17"/>
  <c r="BP215" i="17"/>
  <c r="BM215" i="17"/>
  <c r="BO215" i="17"/>
  <c r="BM211" i="17"/>
  <c r="BN211" i="17"/>
  <c r="BO211" i="17"/>
  <c r="BP211" i="17"/>
  <c r="BM207" i="17"/>
  <c r="BN207" i="17"/>
  <c r="BO207" i="17"/>
  <c r="BP207" i="17"/>
  <c r="BM203" i="17"/>
  <c r="BN203" i="17"/>
  <c r="BO203" i="17"/>
  <c r="BP203" i="17"/>
  <c r="BM199" i="17"/>
  <c r="BN199" i="17"/>
  <c r="BO199" i="17"/>
  <c r="BP199" i="17"/>
  <c r="BM195" i="17"/>
  <c r="BN195" i="17"/>
  <c r="BO195" i="17"/>
  <c r="BP195" i="17"/>
  <c r="BM191" i="17"/>
  <c r="BN191" i="17"/>
  <c r="BO191" i="17"/>
  <c r="BP191" i="17"/>
  <c r="BM187" i="17"/>
  <c r="BN187" i="17"/>
  <c r="BO187" i="17"/>
  <c r="BP187" i="17"/>
  <c r="BM183" i="17"/>
  <c r="BN183" i="17"/>
  <c r="BO183" i="17"/>
  <c r="BP183" i="17"/>
  <c r="BM179" i="17"/>
  <c r="BN179" i="17"/>
  <c r="BO179" i="17"/>
  <c r="BP179" i="17"/>
  <c r="BM175" i="17"/>
  <c r="BN175" i="17"/>
  <c r="BO175" i="17"/>
  <c r="BP175" i="17"/>
  <c r="BM171" i="17"/>
  <c r="BN171" i="17"/>
  <c r="BO171" i="17"/>
  <c r="BP171" i="17"/>
  <c r="BM167" i="17"/>
  <c r="BN167" i="17"/>
  <c r="BO167" i="17"/>
  <c r="BP167" i="17"/>
  <c r="BM163" i="17"/>
  <c r="BN163" i="17"/>
  <c r="BO163" i="17"/>
  <c r="BP163" i="17"/>
  <c r="BP159" i="17"/>
  <c r="BM159" i="17"/>
  <c r="BN159" i="17"/>
  <c r="BO159" i="17"/>
  <c r="BO155" i="17"/>
  <c r="BP155" i="17"/>
  <c r="BM155" i="17"/>
  <c r="BN155" i="17"/>
  <c r="BO151" i="17"/>
  <c r="BP151" i="17"/>
  <c r="BM151" i="17"/>
  <c r="BN151" i="17"/>
  <c r="BO147" i="17"/>
  <c r="BP147" i="17"/>
  <c r="BM147" i="17"/>
  <c r="BN147" i="17"/>
  <c r="BO143" i="17"/>
  <c r="BP143" i="17"/>
  <c r="BM143" i="17"/>
  <c r="BN143" i="17"/>
  <c r="BO139" i="17"/>
  <c r="BP139" i="17"/>
  <c r="BM139" i="17"/>
  <c r="BN139" i="17"/>
  <c r="BO135" i="17"/>
  <c r="BP135" i="17"/>
  <c r="BM135" i="17"/>
  <c r="BN135" i="17"/>
  <c r="BO131" i="17"/>
  <c r="BP131" i="17"/>
  <c r="BM131" i="17"/>
  <c r="BN131" i="17"/>
  <c r="BO127" i="17"/>
  <c r="BP127" i="17"/>
  <c r="BM127" i="17"/>
  <c r="BN127" i="17"/>
  <c r="BO123" i="17"/>
  <c r="BP123" i="17"/>
  <c r="BM123" i="17"/>
  <c r="BN123" i="17"/>
  <c r="BO119" i="17"/>
  <c r="BP119" i="17"/>
  <c r="BM119" i="17"/>
  <c r="BN119" i="17"/>
  <c r="BO115" i="17"/>
  <c r="BP115" i="17"/>
  <c r="BM115" i="17"/>
  <c r="BN115" i="17"/>
  <c r="BO111" i="17"/>
  <c r="BP111" i="17"/>
  <c r="BM111" i="17"/>
  <c r="BN111" i="17"/>
  <c r="BO107" i="17"/>
  <c r="BP107" i="17"/>
  <c r="BM107" i="17"/>
  <c r="BN107" i="17"/>
  <c r="BO103" i="17"/>
  <c r="BP103" i="17"/>
  <c r="BM103" i="17"/>
  <c r="BN103" i="17"/>
  <c r="BO99" i="17"/>
  <c r="BP99" i="17"/>
  <c r="BM99" i="17"/>
  <c r="BN99" i="17"/>
  <c r="BO95" i="17"/>
  <c r="BP95" i="17"/>
  <c r="BM95" i="17"/>
  <c r="BN95" i="17"/>
  <c r="BP91" i="17"/>
  <c r="BM91" i="17"/>
  <c r="BN91" i="17"/>
  <c r="BO91" i="17"/>
  <c r="BP87" i="17"/>
  <c r="BM87" i="17"/>
  <c r="BN87" i="17"/>
  <c r="BO87" i="17"/>
  <c r="BP83" i="17"/>
  <c r="BM83" i="17"/>
  <c r="BN83" i="17"/>
  <c r="BO83" i="17"/>
  <c r="BP79" i="17"/>
  <c r="BM79" i="17"/>
  <c r="BN79" i="17"/>
  <c r="BO79" i="17"/>
  <c r="BP75" i="17"/>
  <c r="BM75" i="17"/>
  <c r="BN75" i="17"/>
  <c r="BO75" i="17"/>
  <c r="BP71" i="17"/>
  <c r="BM71" i="17"/>
  <c r="BN71" i="17"/>
  <c r="BO71" i="17"/>
  <c r="BP67" i="17"/>
  <c r="BM67" i="17"/>
  <c r="BN67" i="17"/>
  <c r="BO67" i="17"/>
  <c r="BP63" i="17"/>
  <c r="BM63" i="17"/>
  <c r="BN63" i="17"/>
  <c r="BO63" i="17"/>
  <c r="BP59" i="17"/>
  <c r="BM59" i="17"/>
  <c r="BN59" i="17"/>
  <c r="BO59" i="17"/>
  <c r="BO405" i="17"/>
  <c r="BP405" i="17"/>
  <c r="BM405" i="17"/>
  <c r="BN405" i="17"/>
  <c r="BO401" i="17"/>
  <c r="BP401" i="17"/>
  <c r="BM401" i="17"/>
  <c r="BN401" i="17"/>
  <c r="BO397" i="17"/>
  <c r="BP397" i="17"/>
  <c r="BM397" i="17"/>
  <c r="BN397" i="17"/>
  <c r="BO393" i="17"/>
  <c r="BP393" i="17"/>
  <c r="BM393" i="17"/>
  <c r="BN393" i="17"/>
  <c r="BO389" i="17"/>
  <c r="BP389" i="17"/>
  <c r="BM389" i="17"/>
  <c r="BN389" i="17"/>
  <c r="BO385" i="17"/>
  <c r="BP385" i="17"/>
  <c r="BM385" i="17"/>
  <c r="BN385" i="17"/>
  <c r="BO381" i="17"/>
  <c r="BP381" i="17"/>
  <c r="BM381" i="17"/>
  <c r="BN381" i="17"/>
  <c r="BO377" i="17"/>
  <c r="BP377" i="17"/>
  <c r="BM377" i="17"/>
  <c r="BN377" i="17"/>
  <c r="BO373" i="17"/>
  <c r="BP373" i="17"/>
  <c r="BM373" i="17"/>
  <c r="BN373" i="17"/>
  <c r="BO369" i="17"/>
  <c r="BP369" i="17"/>
  <c r="BM369" i="17"/>
  <c r="BN369" i="17"/>
  <c r="BO365" i="17"/>
  <c r="BP365" i="17"/>
  <c r="BM365" i="17"/>
  <c r="BN365" i="17"/>
  <c r="BO361" i="17"/>
  <c r="BP361" i="17"/>
  <c r="BM361" i="17"/>
  <c r="BN361" i="17"/>
  <c r="BO357" i="17"/>
  <c r="BP357" i="17"/>
  <c r="BM357" i="17"/>
  <c r="BN357" i="17"/>
  <c r="BO353" i="17"/>
  <c r="BP353" i="17"/>
  <c r="BM353" i="17"/>
  <c r="BN353" i="17"/>
  <c r="BO349" i="17"/>
  <c r="BP349" i="17"/>
  <c r="BM349" i="17"/>
  <c r="BN349" i="17"/>
  <c r="BO345" i="17"/>
  <c r="BP345" i="17"/>
  <c r="BM345" i="17"/>
  <c r="BN345" i="17"/>
  <c r="BO341" i="17"/>
  <c r="BP341" i="17"/>
  <c r="BM341" i="17"/>
  <c r="BN341" i="17"/>
  <c r="BO337" i="17"/>
  <c r="BP337" i="17"/>
  <c r="BM337" i="17"/>
  <c r="BN337" i="17"/>
  <c r="BO333" i="17"/>
  <c r="BP333" i="17"/>
  <c r="BM333" i="17"/>
  <c r="BN333" i="17"/>
  <c r="BO329" i="17"/>
  <c r="BP329" i="17"/>
  <c r="BM329" i="17"/>
  <c r="BN329" i="17"/>
  <c r="BO325" i="17"/>
  <c r="BP325" i="17"/>
  <c r="BM325" i="17"/>
  <c r="BN325" i="17"/>
  <c r="BO321" i="17"/>
  <c r="BP321" i="17"/>
  <c r="BM321" i="17"/>
  <c r="BN321" i="17"/>
  <c r="BO317" i="17"/>
  <c r="BP317" i="17"/>
  <c r="BM317" i="17"/>
  <c r="BN317" i="17"/>
  <c r="BO313" i="17"/>
  <c r="BP313" i="17"/>
  <c r="BM313" i="17"/>
  <c r="BN313" i="17"/>
  <c r="BO309" i="17"/>
  <c r="BP309" i="17"/>
  <c r="BM309" i="17"/>
  <c r="BN309" i="17"/>
  <c r="BP480" i="17"/>
  <c r="BM480" i="17"/>
  <c r="BN480" i="17"/>
  <c r="BO480" i="17"/>
  <c r="BP476" i="17"/>
  <c r="BM476" i="17"/>
  <c r="BN476" i="17"/>
  <c r="BO476" i="17"/>
  <c r="BP472" i="17"/>
  <c r="BM472" i="17"/>
  <c r="BN472" i="17"/>
  <c r="BO472" i="17"/>
  <c r="BP468" i="17"/>
  <c r="BM468" i="17"/>
  <c r="BN468" i="17"/>
  <c r="BO468" i="17"/>
  <c r="BP464" i="17"/>
  <c r="BM464" i="17"/>
  <c r="BN464" i="17"/>
  <c r="BO464" i="17"/>
  <c r="BP460" i="17"/>
  <c r="BM460" i="17"/>
  <c r="BN460" i="17"/>
  <c r="BO460" i="17"/>
  <c r="BP456" i="17"/>
  <c r="BM456" i="17"/>
  <c r="BN456" i="17"/>
  <c r="BO456" i="17"/>
  <c r="BP452" i="17"/>
  <c r="BM452" i="17"/>
  <c r="BN452" i="17"/>
  <c r="BO452" i="17"/>
  <c r="BP448" i="17"/>
  <c r="BM448" i="17"/>
  <c r="BN448" i="17"/>
  <c r="BO448" i="17"/>
  <c r="BM444" i="17"/>
  <c r="BP444" i="17"/>
  <c r="BN444" i="17"/>
  <c r="BO444" i="17"/>
  <c r="BO440" i="17"/>
  <c r="BP440" i="17"/>
  <c r="BM440" i="17"/>
  <c r="BN440" i="17"/>
  <c r="BO436" i="17"/>
  <c r="BP436" i="17"/>
  <c r="BM436" i="17"/>
  <c r="BN436" i="17"/>
  <c r="BO432" i="17"/>
  <c r="BP432" i="17"/>
  <c r="BM432" i="17"/>
  <c r="BN432" i="17"/>
  <c r="BO428" i="17"/>
  <c r="BP428" i="17"/>
  <c r="BM428" i="17"/>
  <c r="BN428" i="17"/>
  <c r="BO424" i="17"/>
  <c r="BP424" i="17"/>
  <c r="BM424" i="17"/>
  <c r="BN424" i="17"/>
  <c r="BO420" i="17"/>
  <c r="BP420" i="17"/>
  <c r="BM420" i="17"/>
  <c r="BN420" i="17"/>
  <c r="BO416" i="17"/>
  <c r="BP416" i="17"/>
  <c r="BM416" i="17"/>
  <c r="BN416" i="17"/>
  <c r="BO412" i="17"/>
  <c r="BP412" i="17"/>
  <c r="BM412" i="17"/>
  <c r="BN412" i="17"/>
  <c r="BO408" i="17"/>
  <c r="BP408" i="17"/>
  <c r="BM408" i="17"/>
  <c r="BN408" i="17"/>
  <c r="BM729" i="17"/>
  <c r="BN729" i="17"/>
  <c r="BO729" i="17"/>
  <c r="BP729" i="17"/>
  <c r="BM725" i="17"/>
  <c r="BN725" i="17"/>
  <c r="BO725" i="17"/>
  <c r="BP725" i="17"/>
  <c r="BM721" i="17"/>
  <c r="BN721" i="17"/>
  <c r="BO721" i="17"/>
  <c r="BP721" i="17"/>
  <c r="BM717" i="17"/>
  <c r="BN717" i="17"/>
  <c r="BO717" i="17"/>
  <c r="BP717" i="17"/>
  <c r="BM713" i="17"/>
  <c r="BN713" i="17"/>
  <c r="BO713" i="17"/>
  <c r="BP713" i="17"/>
  <c r="BM709" i="17"/>
  <c r="BN709" i="17"/>
  <c r="BO709" i="17"/>
  <c r="BP709" i="17"/>
  <c r="BM705" i="17"/>
  <c r="BN705" i="17"/>
  <c r="BO705" i="17"/>
  <c r="BP705" i="17"/>
  <c r="BM701" i="17"/>
  <c r="BN701" i="17"/>
  <c r="BO701" i="17"/>
  <c r="BP701" i="17"/>
  <c r="BM697" i="17"/>
  <c r="BN697" i="17"/>
  <c r="BO697" i="17"/>
  <c r="BP697" i="17"/>
  <c r="BM693" i="17"/>
  <c r="BN693" i="17"/>
  <c r="BO693" i="17"/>
  <c r="BP693" i="17"/>
  <c r="BM689" i="17"/>
  <c r="BN689" i="17"/>
  <c r="BO689" i="17"/>
  <c r="BP689" i="17"/>
  <c r="BM685" i="17"/>
  <c r="BN685" i="17"/>
  <c r="BO685" i="17"/>
  <c r="BP685" i="17"/>
  <c r="BM681" i="17"/>
  <c r="BN681" i="17"/>
  <c r="BO681" i="17"/>
  <c r="BP681" i="17"/>
  <c r="BM677" i="17"/>
  <c r="BN677" i="17"/>
  <c r="BO677" i="17"/>
  <c r="BP677" i="17"/>
  <c r="BM673" i="17"/>
  <c r="BN673" i="17"/>
  <c r="BO673" i="17"/>
  <c r="BP673" i="17"/>
  <c r="BM669" i="17"/>
  <c r="BO669" i="17"/>
  <c r="BN669" i="17"/>
  <c r="BP669" i="17"/>
  <c r="BM665" i="17"/>
  <c r="BO665" i="17"/>
  <c r="BN665" i="17"/>
  <c r="BP665" i="17"/>
  <c r="BM661" i="17"/>
  <c r="BO661" i="17"/>
  <c r="BN661" i="17"/>
  <c r="BP661" i="17"/>
  <c r="BM657" i="17"/>
  <c r="BO657" i="17"/>
  <c r="BN657" i="17"/>
  <c r="BP657" i="17"/>
  <c r="BM653" i="17"/>
  <c r="BO653" i="17"/>
  <c r="BN653" i="17"/>
  <c r="BP653" i="17"/>
  <c r="BM649" i="17"/>
  <c r="BO649" i="17"/>
  <c r="BN649" i="17"/>
  <c r="BP649" i="17"/>
  <c r="BM645" i="17"/>
  <c r="BO645" i="17"/>
  <c r="BN645" i="17"/>
  <c r="BP645" i="17"/>
  <c r="BM641" i="17"/>
  <c r="BO641" i="17"/>
  <c r="BN641" i="17"/>
  <c r="BP641" i="17"/>
  <c r="BM637" i="17"/>
  <c r="BN637" i="17"/>
  <c r="BO637" i="17"/>
  <c r="BP637" i="17"/>
  <c r="BM633" i="17"/>
  <c r="BN633" i="17"/>
  <c r="BO633" i="17"/>
  <c r="BP633" i="17"/>
  <c r="BM629" i="17"/>
  <c r="BN629" i="17"/>
  <c r="BO629" i="17"/>
  <c r="BP629" i="17"/>
  <c r="BM625" i="17"/>
  <c r="BN625" i="17"/>
  <c r="BO625" i="17"/>
  <c r="BP625" i="17"/>
  <c r="BM621" i="17"/>
  <c r="BN621" i="17"/>
  <c r="BO621" i="17"/>
  <c r="BP621" i="17"/>
  <c r="BM617" i="17"/>
  <c r="BN617" i="17"/>
  <c r="BO617" i="17"/>
  <c r="BP617" i="17"/>
  <c r="BM613" i="17"/>
  <c r="BN613" i="17"/>
  <c r="BO613" i="17"/>
  <c r="BP613" i="17"/>
  <c r="BM609" i="17"/>
  <c r="BN609" i="17"/>
  <c r="BO609" i="17"/>
  <c r="BP609" i="17"/>
  <c r="BM605" i="17"/>
  <c r="BN605" i="17"/>
  <c r="BO605" i="17"/>
  <c r="BP605" i="17"/>
  <c r="BM601" i="17"/>
  <c r="BN601" i="17"/>
  <c r="BO601" i="17"/>
  <c r="BP601" i="17"/>
  <c r="BM597" i="17"/>
  <c r="BN597" i="17"/>
  <c r="BO597" i="17"/>
  <c r="BP597" i="17"/>
  <c r="BM593" i="17"/>
  <c r="BN593" i="17"/>
  <c r="BO593" i="17"/>
  <c r="BP593" i="17"/>
  <c r="BM589" i="17"/>
  <c r="BN589" i="17"/>
  <c r="BO589" i="17"/>
  <c r="BP589" i="17"/>
  <c r="BM585" i="17"/>
  <c r="BN585" i="17"/>
  <c r="BO585" i="17"/>
  <c r="BP585" i="17"/>
  <c r="BM581" i="17"/>
  <c r="BN581" i="17"/>
  <c r="BO581" i="17"/>
  <c r="BP581" i="17"/>
  <c r="BP577" i="17"/>
  <c r="BM577" i="17"/>
  <c r="BN577" i="17"/>
  <c r="BO577" i="17"/>
  <c r="BP573" i="17"/>
  <c r="BM573" i="17"/>
  <c r="BN573" i="17"/>
  <c r="BO573" i="17"/>
  <c r="BP569" i="17"/>
  <c r="BM569" i="17"/>
  <c r="BN569" i="17"/>
  <c r="BO569" i="17"/>
  <c r="BP565" i="17"/>
  <c r="BM565" i="17"/>
  <c r="BN565" i="17"/>
  <c r="BO565" i="17"/>
  <c r="BP561" i="17"/>
  <c r="BM561" i="17"/>
  <c r="BN561" i="17"/>
  <c r="BO561" i="17"/>
  <c r="BP557" i="17"/>
  <c r="BM557" i="17"/>
  <c r="BN557" i="17"/>
  <c r="BO557" i="17"/>
  <c r="BP553" i="17"/>
  <c r="BM553" i="17"/>
  <c r="BN553" i="17"/>
  <c r="BO553" i="17"/>
  <c r="BP549" i="17"/>
  <c r="BM549" i="17"/>
  <c r="BN549" i="17"/>
  <c r="BO549" i="17"/>
  <c r="BP545" i="17"/>
  <c r="BM545" i="17"/>
  <c r="BN545" i="17"/>
  <c r="BO545" i="17"/>
  <c r="BP541" i="17"/>
  <c r="BM541" i="17"/>
  <c r="BN541" i="17"/>
  <c r="BO541" i="17"/>
  <c r="BP537" i="17"/>
  <c r="BM537" i="17"/>
  <c r="BN537" i="17"/>
  <c r="BO537" i="17"/>
  <c r="BP533" i="17"/>
  <c r="BM533" i="17"/>
  <c r="BN533" i="17"/>
  <c r="BO533" i="17"/>
  <c r="BP529" i="17"/>
  <c r="BM529" i="17"/>
  <c r="BN529" i="17"/>
  <c r="BO529" i="17"/>
  <c r="BP525" i="17"/>
  <c r="BM525" i="17"/>
  <c r="BN525" i="17"/>
  <c r="BO525" i="17"/>
  <c r="BP521" i="17"/>
  <c r="BM521" i="17"/>
  <c r="BN521" i="17"/>
  <c r="BO521" i="17"/>
  <c r="BP517" i="17"/>
  <c r="BM517" i="17"/>
  <c r="BN517" i="17"/>
  <c r="BO517" i="17"/>
  <c r="BP513" i="17"/>
  <c r="BM513" i="17"/>
  <c r="BN513" i="17"/>
  <c r="BO513" i="17"/>
  <c r="BP509" i="17"/>
  <c r="BM509" i="17"/>
  <c r="BN509" i="17"/>
  <c r="BO509" i="17"/>
  <c r="BP505" i="17"/>
  <c r="BM505" i="17"/>
  <c r="BN505" i="17"/>
  <c r="BO505" i="17"/>
  <c r="BP501" i="17"/>
  <c r="BM501" i="17"/>
  <c r="BN501" i="17"/>
  <c r="BO501" i="17"/>
  <c r="BP497" i="17"/>
  <c r="BM497" i="17"/>
  <c r="BN497" i="17"/>
  <c r="BO497" i="17"/>
  <c r="BP493" i="17"/>
  <c r="BM493" i="17"/>
  <c r="BN493" i="17"/>
  <c r="BO493" i="17"/>
  <c r="BP489" i="17"/>
  <c r="BM489" i="17"/>
  <c r="BN489" i="17"/>
  <c r="BO489" i="17"/>
  <c r="BP485" i="17"/>
  <c r="BM485" i="17"/>
  <c r="BN485" i="17"/>
  <c r="BO485" i="17"/>
  <c r="BP856" i="17"/>
  <c r="BM856" i="17"/>
  <c r="BN856" i="17"/>
  <c r="BO856" i="17"/>
  <c r="BP852" i="17"/>
  <c r="BM852" i="17"/>
  <c r="BN852" i="17"/>
  <c r="BO852" i="17"/>
  <c r="BP848" i="17"/>
  <c r="BM848" i="17"/>
  <c r="BN848" i="17"/>
  <c r="BO848" i="17"/>
  <c r="BP844" i="17"/>
  <c r="BM844" i="17"/>
  <c r="BN844" i="17"/>
  <c r="BO844" i="17"/>
  <c r="BP840" i="17"/>
  <c r="BM840" i="17"/>
  <c r="BN840" i="17"/>
  <c r="BO840" i="17"/>
  <c r="BP836" i="17"/>
  <c r="BM836" i="17"/>
  <c r="BN836" i="17"/>
  <c r="BO836" i="17"/>
  <c r="BP832" i="17"/>
  <c r="BM832" i="17"/>
  <c r="BN832" i="17"/>
  <c r="BO832" i="17"/>
  <c r="BP828" i="17"/>
  <c r="BM828" i="17"/>
  <c r="BN828" i="17"/>
  <c r="BO828" i="17"/>
  <c r="BP824" i="17"/>
  <c r="BM824" i="17"/>
  <c r="BN824" i="17"/>
  <c r="BO824" i="17"/>
  <c r="BP820" i="17"/>
  <c r="BM820" i="17"/>
  <c r="BN820" i="17"/>
  <c r="BO820" i="17"/>
  <c r="BP816" i="17"/>
  <c r="BM816" i="17"/>
  <c r="BN816" i="17"/>
  <c r="BO816" i="17"/>
  <c r="BP812" i="17"/>
  <c r="BM812" i="17"/>
  <c r="BN812" i="17"/>
  <c r="BO812" i="17"/>
  <c r="BM808" i="17"/>
  <c r="BN808" i="17"/>
  <c r="BO808" i="17"/>
  <c r="BP808" i="17"/>
  <c r="BM804" i="17"/>
  <c r="BN804" i="17"/>
  <c r="BO804" i="17"/>
  <c r="BP804" i="17"/>
  <c r="BM800" i="17"/>
  <c r="BN800" i="17"/>
  <c r="BO800" i="17"/>
  <c r="BP800" i="17"/>
  <c r="BM796" i="17"/>
  <c r="BN796" i="17"/>
  <c r="BO796" i="17"/>
  <c r="BP796" i="17"/>
  <c r="BM792" i="17"/>
  <c r="BN792" i="17"/>
  <c r="BO792" i="17"/>
  <c r="BP792" i="17"/>
  <c r="BM788" i="17"/>
  <c r="BN788" i="17"/>
  <c r="BO788" i="17"/>
  <c r="BP788" i="17"/>
  <c r="BM784" i="17"/>
  <c r="BN784" i="17"/>
  <c r="BO784" i="17"/>
  <c r="BP784" i="17"/>
  <c r="BM780" i="17"/>
  <c r="BN780" i="17"/>
  <c r="BO780" i="17"/>
  <c r="BP780" i="17"/>
  <c r="BM776" i="17"/>
  <c r="BN776" i="17"/>
  <c r="BO776" i="17"/>
  <c r="BP776" i="17"/>
  <c r="BM772" i="17"/>
  <c r="BN772" i="17"/>
  <c r="BO772" i="17"/>
  <c r="BP772" i="17"/>
  <c r="BM768" i="17"/>
  <c r="BN768" i="17"/>
  <c r="BO768" i="17"/>
  <c r="BP768" i="17"/>
  <c r="BM764" i="17"/>
  <c r="BN764" i="17"/>
  <c r="BO764" i="17"/>
  <c r="BP764" i="17"/>
  <c r="BM760" i="17"/>
  <c r="BN760" i="17"/>
  <c r="BO760" i="17"/>
  <c r="BP760" i="17"/>
  <c r="BM756" i="17"/>
  <c r="BN756" i="17"/>
  <c r="BO756" i="17"/>
  <c r="BP756" i="17"/>
  <c r="BM752" i="17"/>
  <c r="BN752" i="17"/>
  <c r="BO752" i="17"/>
  <c r="BP752" i="17"/>
  <c r="BM748" i="17"/>
  <c r="BN748" i="17"/>
  <c r="BO748" i="17"/>
  <c r="BP748" i="17"/>
  <c r="BM744" i="17"/>
  <c r="BN744" i="17"/>
  <c r="BO744" i="17"/>
  <c r="BP744" i="17"/>
  <c r="BM740" i="17"/>
  <c r="BN740" i="17"/>
  <c r="BO740" i="17"/>
  <c r="BP740" i="17"/>
  <c r="BM736" i="17"/>
  <c r="BN736" i="17"/>
  <c r="BO736" i="17"/>
  <c r="BP736" i="17"/>
  <c r="BP857" i="17"/>
  <c r="BM857" i="17"/>
  <c r="BN857" i="17"/>
  <c r="BO857" i="17"/>
  <c r="BP903" i="17"/>
  <c r="BM903" i="17"/>
  <c r="BN903" i="17"/>
  <c r="BO903" i="17"/>
  <c r="BP899" i="17"/>
  <c r="BM899" i="17"/>
  <c r="BN899" i="17"/>
  <c r="BO899" i="17"/>
  <c r="BP895" i="17"/>
  <c r="BM895" i="17"/>
  <c r="BN895" i="17"/>
  <c r="BO895" i="17"/>
  <c r="BP891" i="17"/>
  <c r="BM891" i="17"/>
  <c r="BN891" i="17"/>
  <c r="BO891" i="17"/>
  <c r="BP887" i="17"/>
  <c r="BM887" i="17"/>
  <c r="BN887" i="17"/>
  <c r="BO887" i="17"/>
  <c r="BP883" i="17"/>
  <c r="BM883" i="17"/>
  <c r="BN883" i="17"/>
  <c r="BO883" i="17"/>
  <c r="BP879" i="17"/>
  <c r="BM879" i="17"/>
  <c r="BN879" i="17"/>
  <c r="BO879" i="17"/>
  <c r="BP875" i="17"/>
  <c r="BM875" i="17"/>
  <c r="BN875" i="17"/>
  <c r="BO875" i="17"/>
  <c r="BP871" i="17"/>
  <c r="BM871" i="17"/>
  <c r="BN871" i="17"/>
  <c r="BO871" i="17"/>
  <c r="BP867" i="17"/>
  <c r="BM867" i="17"/>
  <c r="BN867" i="17"/>
  <c r="BO867" i="17"/>
  <c r="BP863" i="17"/>
  <c r="BM863" i="17"/>
  <c r="BN863" i="17"/>
  <c r="BO863" i="17"/>
  <c r="BP859" i="17"/>
  <c r="BM859" i="17"/>
  <c r="BN859" i="17"/>
  <c r="BO859" i="17"/>
  <c r="BP909" i="17"/>
  <c r="BM909" i="17"/>
  <c r="BN909" i="17"/>
  <c r="BO909" i="17"/>
  <c r="BP913" i="17"/>
  <c r="BM913" i="17"/>
  <c r="BN913" i="17"/>
  <c r="BO913" i="17"/>
  <c r="BP917" i="17"/>
  <c r="BM917" i="17"/>
  <c r="BN917" i="17"/>
  <c r="BO917" i="17"/>
  <c r="BP921" i="17"/>
  <c r="BM921" i="17"/>
  <c r="BN921" i="17"/>
  <c r="BO921" i="17"/>
  <c r="BP925" i="17"/>
  <c r="BM925" i="17"/>
  <c r="BN925" i="17"/>
  <c r="BO925" i="17"/>
  <c r="BP929" i="17"/>
  <c r="BM929" i="17"/>
  <c r="BN929" i="17"/>
  <c r="BO929" i="17"/>
  <c r="BP933" i="17"/>
  <c r="BM933" i="17"/>
  <c r="BN933" i="17"/>
  <c r="BO933" i="17"/>
  <c r="BP937" i="17"/>
  <c r="BM937" i="17"/>
  <c r="BN937" i="17"/>
  <c r="BO937" i="17"/>
  <c r="BP941" i="17"/>
  <c r="BM941" i="17"/>
  <c r="BN941" i="17"/>
  <c r="BO941" i="17"/>
  <c r="BP945" i="17"/>
  <c r="BM945" i="17"/>
  <c r="BN945" i="17"/>
  <c r="BO945" i="17"/>
  <c r="BP949" i="17"/>
  <c r="BM949" i="17"/>
  <c r="BN949" i="17"/>
  <c r="BO949" i="17"/>
  <c r="BP953" i="17"/>
  <c r="BM953" i="17"/>
  <c r="BN953" i="17"/>
  <c r="BO953" i="17"/>
  <c r="BP957" i="17"/>
  <c r="BM957" i="17"/>
  <c r="BN957" i="17"/>
  <c r="BO957" i="17"/>
  <c r="BP961" i="17"/>
  <c r="BM961" i="17"/>
  <c r="BN961" i="17"/>
  <c r="BO961" i="17"/>
  <c r="BP965" i="17"/>
  <c r="BM965" i="17"/>
  <c r="BN965" i="17"/>
  <c r="BO965" i="17"/>
  <c r="BP969" i="17"/>
  <c r="BM969" i="17"/>
  <c r="BN969" i="17"/>
  <c r="BO969" i="17"/>
  <c r="BP973" i="17"/>
  <c r="BM973" i="17"/>
  <c r="BO973" i="17"/>
  <c r="BN973" i="17"/>
  <c r="BP977" i="17"/>
  <c r="BM977" i="17"/>
  <c r="BN977" i="17"/>
  <c r="BO977" i="17"/>
  <c r="BP981" i="17"/>
  <c r="BM981" i="17"/>
  <c r="BN981" i="17"/>
  <c r="BO981" i="17"/>
  <c r="AW968" i="17"/>
  <c r="AW948" i="17"/>
  <c r="AW928" i="17"/>
  <c r="AW908" i="17"/>
  <c r="AW888" i="17"/>
  <c r="AW868" i="17"/>
  <c r="BP54" i="17"/>
  <c r="BM54" i="17"/>
  <c r="BN54" i="17"/>
  <c r="BO54" i="17"/>
  <c r="BP38" i="17"/>
  <c r="BM38" i="17"/>
  <c r="BN38" i="17"/>
  <c r="BO38" i="17"/>
  <c r="BP26" i="17"/>
  <c r="BM26" i="17"/>
  <c r="BN26" i="17"/>
  <c r="BO26" i="17"/>
  <c r="BP10" i="17"/>
  <c r="BM10" i="17"/>
  <c r="BN10" i="17"/>
  <c r="BO10" i="17"/>
  <c r="BO300" i="17"/>
  <c r="BP300" i="17"/>
  <c r="BM300" i="17"/>
  <c r="BN300" i="17"/>
  <c r="BP288" i="17"/>
  <c r="BM288" i="17"/>
  <c r="BN288" i="17"/>
  <c r="BO288" i="17"/>
  <c r="BN276" i="17"/>
  <c r="BP276" i="17"/>
  <c r="BM276" i="17"/>
  <c r="BO276" i="17"/>
  <c r="BN264" i="17"/>
  <c r="BP264" i="17"/>
  <c r="BM264" i="17"/>
  <c r="BO264" i="17"/>
  <c r="BN248" i="17"/>
  <c r="BP248" i="17"/>
  <c r="BM248" i="17"/>
  <c r="BO248" i="17"/>
  <c r="BN236" i="17"/>
  <c r="BP236" i="17"/>
  <c r="BM236" i="17"/>
  <c r="BO236" i="17"/>
  <c r="BN224" i="17"/>
  <c r="BP224" i="17"/>
  <c r="BM224" i="17"/>
  <c r="BO224" i="17"/>
  <c r="BM212" i="17"/>
  <c r="BN212" i="17"/>
  <c r="BO212" i="17"/>
  <c r="BP212" i="17"/>
  <c r="BM200" i="17"/>
  <c r="BN200" i="17"/>
  <c r="BO200" i="17"/>
  <c r="BP200" i="17"/>
  <c r="BM188" i="17"/>
  <c r="BN188" i="17"/>
  <c r="BO188" i="17"/>
  <c r="BP188" i="17"/>
  <c r="BM184" i="17"/>
  <c r="BN184" i="17"/>
  <c r="BO184" i="17"/>
  <c r="BP184" i="17"/>
  <c r="BM172" i="17"/>
  <c r="BN172" i="17"/>
  <c r="BO172" i="17"/>
  <c r="BP172" i="17"/>
  <c r="BM160" i="17"/>
  <c r="BN160" i="17"/>
  <c r="BO160" i="17"/>
  <c r="BP160" i="17"/>
  <c r="BO152" i="17"/>
  <c r="BP152" i="17"/>
  <c r="BN152" i="17"/>
  <c r="BM152" i="17"/>
  <c r="BO140" i="17"/>
  <c r="BP140" i="17"/>
  <c r="BN140" i="17"/>
  <c r="BM140" i="17"/>
  <c r="BO132" i="17"/>
  <c r="BP132" i="17"/>
  <c r="BN132" i="17"/>
  <c r="BM132" i="17"/>
  <c r="BO120" i="17"/>
  <c r="BP120" i="17"/>
  <c r="BN120" i="17"/>
  <c r="BM120" i="17"/>
  <c r="BO112" i="17"/>
  <c r="BP112" i="17"/>
  <c r="BM112" i="17"/>
  <c r="BN112" i="17"/>
  <c r="BO96" i="17"/>
  <c r="BP96" i="17"/>
  <c r="BM96" i="17"/>
  <c r="BN96" i="17"/>
  <c r="BP92" i="17"/>
  <c r="BM92" i="17"/>
  <c r="BN92" i="17"/>
  <c r="BO92" i="17"/>
  <c r="BP80" i="17"/>
  <c r="BM80" i="17"/>
  <c r="BN80" i="17"/>
  <c r="BO80" i="17"/>
  <c r="BP72" i="17"/>
  <c r="BM72" i="17"/>
  <c r="BN72" i="17"/>
  <c r="BO72" i="17"/>
  <c r="BP64" i="17"/>
  <c r="BM64" i="17"/>
  <c r="BN64" i="17"/>
  <c r="BO64" i="17"/>
  <c r="BO402" i="17"/>
  <c r="BP402" i="17"/>
  <c r="BM402" i="17"/>
  <c r="BN402" i="17"/>
  <c r="BO390" i="17"/>
  <c r="BP390" i="17"/>
  <c r="BM390" i="17"/>
  <c r="BN390" i="17"/>
  <c r="BO378" i="17"/>
  <c r="BP378" i="17"/>
  <c r="BM378" i="17"/>
  <c r="BN378" i="17"/>
  <c r="BO366" i="17"/>
  <c r="BP366" i="17"/>
  <c r="BM366" i="17"/>
  <c r="BN366" i="17"/>
  <c r="BO354" i="17"/>
  <c r="BP354" i="17"/>
  <c r="BM354" i="17"/>
  <c r="BN354" i="17"/>
  <c r="BO342" i="17"/>
  <c r="BP342" i="17"/>
  <c r="BM342" i="17"/>
  <c r="BN342" i="17"/>
  <c r="BO334" i="17"/>
  <c r="BP334" i="17"/>
  <c r="BM334" i="17"/>
  <c r="BN334" i="17"/>
  <c r="BO322" i="17"/>
  <c r="BP322" i="17"/>
  <c r="BM322" i="17"/>
  <c r="BN322" i="17"/>
  <c r="BO310" i="17"/>
  <c r="BP310" i="17"/>
  <c r="BM310" i="17"/>
  <c r="BN310" i="17"/>
  <c r="BP469" i="17"/>
  <c r="BM469" i="17"/>
  <c r="BN469" i="17"/>
  <c r="BO469" i="17"/>
  <c r="BP457" i="17"/>
  <c r="BM457" i="17"/>
  <c r="BN457" i="17"/>
  <c r="BO457" i="17"/>
  <c r="BP445" i="17"/>
  <c r="BM445" i="17"/>
  <c r="BN445" i="17"/>
  <c r="BO445" i="17"/>
  <c r="BO437" i="17"/>
  <c r="BP437" i="17"/>
  <c r="BM437" i="17"/>
  <c r="BN437" i="17"/>
  <c r="BO421" i="17"/>
  <c r="BP421" i="17"/>
  <c r="BM421" i="17"/>
  <c r="BN421" i="17"/>
  <c r="BO409" i="17"/>
  <c r="BP409" i="17"/>
  <c r="BM409" i="17"/>
  <c r="BN409" i="17"/>
  <c r="BM718" i="17"/>
  <c r="BN718" i="17"/>
  <c r="BO718" i="17"/>
  <c r="BP718" i="17"/>
  <c r="BM706" i="17"/>
  <c r="BN706" i="17"/>
  <c r="BO706" i="17"/>
  <c r="BP706" i="17"/>
  <c r="BM690" i="17"/>
  <c r="BN690" i="17"/>
  <c r="BO690" i="17"/>
  <c r="BP690" i="17"/>
  <c r="BM678" i="17"/>
  <c r="BN678" i="17"/>
  <c r="BO678" i="17"/>
  <c r="BP678" i="17"/>
  <c r="BM674" i="17"/>
  <c r="BN674" i="17"/>
  <c r="BO674" i="17"/>
  <c r="BP674" i="17"/>
  <c r="BM662" i="17"/>
  <c r="BO662" i="17"/>
  <c r="BP662" i="17"/>
  <c r="BN662" i="17"/>
  <c r="BM650" i="17"/>
  <c r="BO650" i="17"/>
  <c r="BP650" i="17"/>
  <c r="BN650" i="17"/>
  <c r="BM642" i="17"/>
  <c r="BO642" i="17"/>
  <c r="BP642" i="17"/>
  <c r="BN642" i="17"/>
  <c r="BM626" i="17"/>
  <c r="BN626" i="17"/>
  <c r="BO626" i="17"/>
  <c r="BP626" i="17"/>
  <c r="BM622" i="17"/>
  <c r="BN622" i="17"/>
  <c r="BO622" i="17"/>
  <c r="BP622" i="17"/>
  <c r="BM606" i="17"/>
  <c r="BN606" i="17"/>
  <c r="BO606" i="17"/>
  <c r="BP606" i="17"/>
  <c r="BM602" i="17"/>
  <c r="BN602" i="17"/>
  <c r="BO602" i="17"/>
  <c r="BP602" i="17"/>
  <c r="BM590" i="17"/>
  <c r="BN590" i="17"/>
  <c r="BO590" i="17"/>
  <c r="BP590" i="17"/>
  <c r="BP574" i="17"/>
  <c r="BM574" i="17"/>
  <c r="BN574" i="17"/>
  <c r="BO574" i="17"/>
  <c r="BP570" i="17"/>
  <c r="BM570" i="17"/>
  <c r="BN570" i="17"/>
  <c r="BO570" i="17"/>
  <c r="BP554" i="17"/>
  <c r="BM554" i="17"/>
  <c r="BN554" i="17"/>
  <c r="BO554" i="17"/>
  <c r="BP550" i="17"/>
  <c r="BM550" i="17"/>
  <c r="BN550" i="17"/>
  <c r="BO550" i="17"/>
  <c r="BP538" i="17"/>
  <c r="BM538" i="17"/>
  <c r="BN538" i="17"/>
  <c r="BO538" i="17"/>
  <c r="BP526" i="17"/>
  <c r="BM526" i="17"/>
  <c r="BN526" i="17"/>
  <c r="BO526" i="17"/>
  <c r="BP514" i="17"/>
  <c r="BM514" i="17"/>
  <c r="BN514" i="17"/>
  <c r="BO514" i="17"/>
  <c r="BP506" i="17"/>
  <c r="BM506" i="17"/>
  <c r="BN506" i="17"/>
  <c r="BO506" i="17"/>
  <c r="BP502" i="17"/>
  <c r="BM502" i="17"/>
  <c r="BN502" i="17"/>
  <c r="BO502" i="17"/>
  <c r="BP494" i="17"/>
  <c r="BM494" i="17"/>
  <c r="BN494" i="17"/>
  <c r="BO494" i="17"/>
  <c r="BM732" i="17"/>
  <c r="BN732" i="17"/>
  <c r="BO732" i="17"/>
  <c r="BP732" i="17"/>
  <c r="BP853" i="17"/>
  <c r="BM853" i="17"/>
  <c r="BN853" i="17"/>
  <c r="BO853" i="17"/>
  <c r="BP845" i="17"/>
  <c r="BM845" i="17"/>
  <c r="BN845" i="17"/>
  <c r="BO845" i="17"/>
  <c r="BP837" i="17"/>
  <c r="BM837" i="17"/>
  <c r="BN837" i="17"/>
  <c r="BO837" i="17"/>
  <c r="BP833" i="17"/>
  <c r="BM833" i="17"/>
  <c r="BN833" i="17"/>
  <c r="BO833" i="17"/>
  <c r="BP821" i="17"/>
  <c r="BM821" i="17"/>
  <c r="BN821" i="17"/>
  <c r="BO821" i="17"/>
  <c r="BM809" i="17"/>
  <c r="BN809" i="17"/>
  <c r="BO809" i="17"/>
  <c r="BP809" i="17"/>
  <c r="BM801" i="17"/>
  <c r="BN801" i="17"/>
  <c r="BO801" i="17"/>
  <c r="BP801" i="17"/>
  <c r="BM789" i="17"/>
  <c r="BN789" i="17"/>
  <c r="BO789" i="17"/>
  <c r="BP789" i="17"/>
  <c r="BP52" i="17"/>
  <c r="BM52" i="17"/>
  <c r="BN52" i="17"/>
  <c r="BO52" i="17"/>
  <c r="BP44" i="17"/>
  <c r="BM44" i="17"/>
  <c r="BN44" i="17"/>
  <c r="BO44" i="17"/>
  <c r="BP36" i="17"/>
  <c r="BM36" i="17"/>
  <c r="BN36" i="17"/>
  <c r="BO36" i="17"/>
  <c r="BP28" i="17"/>
  <c r="BM28" i="17"/>
  <c r="BN28" i="17"/>
  <c r="BO28" i="17"/>
  <c r="BP24" i="17"/>
  <c r="BM24" i="17"/>
  <c r="BN24" i="17"/>
  <c r="BO24" i="17"/>
  <c r="BO306" i="17"/>
  <c r="BP306" i="17"/>
  <c r="BM306" i="17"/>
  <c r="BN306" i="17"/>
  <c r="BO302" i="17"/>
  <c r="BP302" i="17"/>
  <c r="BM302" i="17"/>
  <c r="BN302" i="17"/>
  <c r="BP298" i="17"/>
  <c r="BM298" i="17"/>
  <c r="BN298" i="17"/>
  <c r="BO298" i="17"/>
  <c r="BP290" i="17"/>
  <c r="BM290" i="17"/>
  <c r="BN290" i="17"/>
  <c r="BO290" i="17"/>
  <c r="BN282" i="17"/>
  <c r="BP282" i="17"/>
  <c r="BM282" i="17"/>
  <c r="BO282" i="17"/>
  <c r="BN278" i="17"/>
  <c r="BP278" i="17"/>
  <c r="BM278" i="17"/>
  <c r="BO278" i="17"/>
  <c r="BN266" i="17"/>
  <c r="BP266" i="17"/>
  <c r="BM266" i="17"/>
  <c r="BO266" i="17"/>
  <c r="BN258" i="17"/>
  <c r="BP258" i="17"/>
  <c r="BM258" i="17"/>
  <c r="BO258" i="17"/>
  <c r="BN254" i="17"/>
  <c r="BP254" i="17"/>
  <c r="BM254" i="17"/>
  <c r="BO254" i="17"/>
  <c r="BN246" i="17"/>
  <c r="BP246" i="17"/>
  <c r="BM246" i="17"/>
  <c r="BO246" i="17"/>
  <c r="BN242" i="17"/>
  <c r="BP242" i="17"/>
  <c r="BM242" i="17"/>
  <c r="BO242" i="17"/>
  <c r="BN238" i="17"/>
  <c r="BP238" i="17"/>
  <c r="BM238" i="17"/>
  <c r="BO238" i="17"/>
  <c r="BN234" i="17"/>
  <c r="BP234" i="17"/>
  <c r="BM234" i="17"/>
  <c r="BO234" i="17"/>
  <c r="BN230" i="17"/>
  <c r="BP230" i="17"/>
  <c r="BM230" i="17"/>
  <c r="BO230" i="17"/>
  <c r="BN226" i="17"/>
  <c r="BP226" i="17"/>
  <c r="BM226" i="17"/>
  <c r="BO226" i="17"/>
  <c r="BN222" i="17"/>
  <c r="BP222" i="17"/>
  <c r="BM222" i="17"/>
  <c r="BO222" i="17"/>
  <c r="BN218" i="17"/>
  <c r="BP218" i="17"/>
  <c r="BM218" i="17"/>
  <c r="BO218" i="17"/>
  <c r="BN214" i="17"/>
  <c r="BP214" i="17"/>
  <c r="BM214" i="17"/>
  <c r="BO214" i="17"/>
  <c r="BM210" i="17"/>
  <c r="BN210" i="17"/>
  <c r="BO210" i="17"/>
  <c r="BP210" i="17"/>
  <c r="BM206" i="17"/>
  <c r="BN206" i="17"/>
  <c r="BO206" i="17"/>
  <c r="BP206" i="17"/>
  <c r="BM202" i="17"/>
  <c r="BN202" i="17"/>
  <c r="BO202" i="17"/>
  <c r="BP202" i="17"/>
  <c r="BM198" i="17"/>
  <c r="BN198" i="17"/>
  <c r="BO198" i="17"/>
  <c r="BP198" i="17"/>
  <c r="BM194" i="17"/>
  <c r="BN194" i="17"/>
  <c r="BO194" i="17"/>
  <c r="BP194" i="17"/>
  <c r="BM190" i="17"/>
  <c r="BN190" i="17"/>
  <c r="BO190" i="17"/>
  <c r="BP190" i="17"/>
  <c r="BM186" i="17"/>
  <c r="BN186" i="17"/>
  <c r="BO186" i="17"/>
  <c r="BP186" i="17"/>
  <c r="BM182" i="17"/>
  <c r="BN182" i="17"/>
  <c r="BO182" i="17"/>
  <c r="BP182" i="17"/>
  <c r="BM178" i="17"/>
  <c r="BN178" i="17"/>
  <c r="BO178" i="17"/>
  <c r="BP178" i="17"/>
  <c r="BM174" i="17"/>
  <c r="BN174" i="17"/>
  <c r="BO174" i="17"/>
  <c r="BP174" i="17"/>
  <c r="BM170" i="17"/>
  <c r="BN170" i="17"/>
  <c r="BO170" i="17"/>
  <c r="BP170" i="17"/>
  <c r="BM166" i="17"/>
  <c r="BN166" i="17"/>
  <c r="BO166" i="17"/>
  <c r="BP166" i="17"/>
  <c r="BM162" i="17"/>
  <c r="BN162" i="17"/>
  <c r="BO162" i="17"/>
  <c r="BP162" i="17"/>
  <c r="BO158" i="17"/>
  <c r="BP158" i="17"/>
  <c r="BN158" i="17"/>
  <c r="BM158" i="17"/>
  <c r="BO154" i="17"/>
  <c r="BP154" i="17"/>
  <c r="BN154" i="17"/>
  <c r="BM154" i="17"/>
  <c r="BO150" i="17"/>
  <c r="BP150" i="17"/>
  <c r="BN150" i="17"/>
  <c r="BM150" i="17"/>
  <c r="BO146" i="17"/>
  <c r="BP146" i="17"/>
  <c r="BN146" i="17"/>
  <c r="BM146" i="17"/>
  <c r="BO142" i="17"/>
  <c r="BP142" i="17"/>
  <c r="BN142" i="17"/>
  <c r="BM142" i="17"/>
  <c r="BO138" i="17"/>
  <c r="BP138" i="17"/>
  <c r="BN138" i="17"/>
  <c r="BM138" i="17"/>
  <c r="BO134" i="17"/>
  <c r="BP134" i="17"/>
  <c r="BN134" i="17"/>
  <c r="BM134" i="17"/>
  <c r="BO130" i="17"/>
  <c r="BP130" i="17"/>
  <c r="BN130" i="17"/>
  <c r="BM130" i="17"/>
  <c r="BO126" i="17"/>
  <c r="BP126" i="17"/>
  <c r="BN126" i="17"/>
  <c r="BM126" i="17"/>
  <c r="BO122" i="17"/>
  <c r="BP122" i="17"/>
  <c r="BN122" i="17"/>
  <c r="BM122" i="17"/>
  <c r="BO118" i="17"/>
  <c r="BP118" i="17"/>
  <c r="BM118" i="17"/>
  <c r="BN118" i="17"/>
  <c r="BO114" i="17"/>
  <c r="BP114" i="17"/>
  <c r="BM114" i="17"/>
  <c r="BN114" i="17"/>
  <c r="BO110" i="17"/>
  <c r="BP110" i="17"/>
  <c r="BM110" i="17"/>
  <c r="BN110" i="17"/>
  <c r="BO106" i="17"/>
  <c r="BP106" i="17"/>
  <c r="BM106" i="17"/>
  <c r="BN106" i="17"/>
  <c r="BO102" i="17"/>
  <c r="BP102" i="17"/>
  <c r="BM102" i="17"/>
  <c r="BN102" i="17"/>
  <c r="BO98" i="17"/>
  <c r="BP98" i="17"/>
  <c r="BM98" i="17"/>
  <c r="BN98" i="17"/>
  <c r="BP94" i="17"/>
  <c r="BM94" i="17"/>
  <c r="BN94" i="17"/>
  <c r="BO94" i="17"/>
  <c r="BP90" i="17"/>
  <c r="BM90" i="17"/>
  <c r="BN90" i="17"/>
  <c r="BO90" i="17"/>
  <c r="BP86" i="17"/>
  <c r="BM86" i="17"/>
  <c r="BN86" i="17"/>
  <c r="BO86" i="17"/>
  <c r="BP82" i="17"/>
  <c r="BM82" i="17"/>
  <c r="BN82" i="17"/>
  <c r="BO82" i="17"/>
  <c r="BP78" i="17"/>
  <c r="BM78" i="17"/>
  <c r="BN78" i="17"/>
  <c r="BO78" i="17"/>
  <c r="BP74" i="17"/>
  <c r="BM74" i="17"/>
  <c r="BN74" i="17"/>
  <c r="BO74" i="17"/>
  <c r="BP70" i="17"/>
  <c r="BM70" i="17"/>
  <c r="BN70" i="17"/>
  <c r="BO70" i="17"/>
  <c r="BP66" i="17"/>
  <c r="BM66" i="17"/>
  <c r="BN66" i="17"/>
  <c r="BO66" i="17"/>
  <c r="BP62" i="17"/>
  <c r="BM62" i="17"/>
  <c r="BN62" i="17"/>
  <c r="BO62" i="17"/>
  <c r="BP58" i="17"/>
  <c r="BM58" i="17"/>
  <c r="BN58" i="17"/>
  <c r="BO58" i="17"/>
  <c r="BO404" i="17"/>
  <c r="BP404" i="17"/>
  <c r="BM404" i="17"/>
  <c r="BN404" i="17"/>
  <c r="BO400" i="17"/>
  <c r="BP400" i="17"/>
  <c r="BM400" i="17"/>
  <c r="BN400" i="17"/>
  <c r="BO396" i="17"/>
  <c r="BP396" i="17"/>
  <c r="BM396" i="17"/>
  <c r="BN396" i="17"/>
  <c r="BO392" i="17"/>
  <c r="BP392" i="17"/>
  <c r="BM392" i="17"/>
  <c r="BN392" i="17"/>
  <c r="BO388" i="17"/>
  <c r="BP388" i="17"/>
  <c r="BM388" i="17"/>
  <c r="BN388" i="17"/>
  <c r="BO384" i="17"/>
  <c r="BP384" i="17"/>
  <c r="BM384" i="17"/>
  <c r="BN384" i="17"/>
  <c r="BO380" i="17"/>
  <c r="BP380" i="17"/>
  <c r="BM380" i="17"/>
  <c r="BN380" i="17"/>
  <c r="BO376" i="17"/>
  <c r="BP376" i="17"/>
  <c r="BM376" i="17"/>
  <c r="BN376" i="17"/>
  <c r="BO372" i="17"/>
  <c r="BP372" i="17"/>
  <c r="BM372" i="17"/>
  <c r="BN372" i="17"/>
  <c r="BO368" i="17"/>
  <c r="BP368" i="17"/>
  <c r="BM368" i="17"/>
  <c r="BN368" i="17"/>
  <c r="BO364" i="17"/>
  <c r="BP364" i="17"/>
  <c r="BM364" i="17"/>
  <c r="BN364" i="17"/>
  <c r="BO360" i="17"/>
  <c r="BP360" i="17"/>
  <c r="BM360" i="17"/>
  <c r="BN360" i="17"/>
  <c r="BO356" i="17"/>
  <c r="BP356" i="17"/>
  <c r="BM356" i="17"/>
  <c r="BN356" i="17"/>
  <c r="BO352" i="17"/>
  <c r="BP352" i="17"/>
  <c r="BM352" i="17"/>
  <c r="BN352" i="17"/>
  <c r="BO348" i="17"/>
  <c r="BP348" i="17"/>
  <c r="BM348" i="17"/>
  <c r="BN348" i="17"/>
  <c r="BO344" i="17"/>
  <c r="BP344" i="17"/>
  <c r="BM344" i="17"/>
  <c r="BN344" i="17"/>
  <c r="BO340" i="17"/>
  <c r="BP340" i="17"/>
  <c r="BM340" i="17"/>
  <c r="BN340" i="17"/>
  <c r="BO336" i="17"/>
  <c r="BP336" i="17"/>
  <c r="BM336" i="17"/>
  <c r="BN336" i="17"/>
  <c r="BO332" i="17"/>
  <c r="BP332" i="17"/>
  <c r="BM332" i="17"/>
  <c r="BN332" i="17"/>
  <c r="BO328" i="17"/>
  <c r="BP328" i="17"/>
  <c r="BM328" i="17"/>
  <c r="BN328" i="17"/>
  <c r="BO324" i="17"/>
  <c r="BP324" i="17"/>
  <c r="BM324" i="17"/>
  <c r="BN324" i="17"/>
  <c r="BO320" i="17"/>
  <c r="BP320" i="17"/>
  <c r="BM320" i="17"/>
  <c r="BN320" i="17"/>
  <c r="BO316" i="17"/>
  <c r="BP316" i="17"/>
  <c r="BM316" i="17"/>
  <c r="BN316" i="17"/>
  <c r="BO312" i="17"/>
  <c r="BP312" i="17"/>
  <c r="BM312" i="17"/>
  <c r="BN312" i="17"/>
  <c r="BO308" i="17"/>
  <c r="BP308" i="17"/>
  <c r="BM308" i="17"/>
  <c r="BN308" i="17"/>
  <c r="BP479" i="17"/>
  <c r="BM479" i="17"/>
  <c r="BN479" i="17"/>
  <c r="BO479" i="17"/>
  <c r="BP475" i="17"/>
  <c r="BM475" i="17"/>
  <c r="BN475" i="17"/>
  <c r="BO475" i="17"/>
  <c r="BP471" i="17"/>
  <c r="BM471" i="17"/>
  <c r="BN471" i="17"/>
  <c r="BO471" i="17"/>
  <c r="BP467" i="17"/>
  <c r="BM467" i="17"/>
  <c r="BN467" i="17"/>
  <c r="BO467" i="17"/>
  <c r="BP463" i="17"/>
  <c r="BM463" i="17"/>
  <c r="BN463" i="17"/>
  <c r="BO463" i="17"/>
  <c r="BP459" i="17"/>
  <c r="BM459" i="17"/>
  <c r="BN459" i="17"/>
  <c r="BO459" i="17"/>
  <c r="BP455" i="17"/>
  <c r="BM455" i="17"/>
  <c r="BN455" i="17"/>
  <c r="BO455" i="17"/>
  <c r="BP451" i="17"/>
  <c r="BM451" i="17"/>
  <c r="BN451" i="17"/>
  <c r="BO451" i="17"/>
  <c r="BP447" i="17"/>
  <c r="BM447" i="17"/>
  <c r="BN447" i="17"/>
  <c r="BO447" i="17"/>
  <c r="BO443" i="17"/>
  <c r="BP443" i="17"/>
  <c r="BM443" i="17"/>
  <c r="BN443" i="17"/>
  <c r="BO439" i="17"/>
  <c r="BP439" i="17"/>
  <c r="BM439" i="17"/>
  <c r="BN439" i="17"/>
  <c r="BO435" i="17"/>
  <c r="BP435" i="17"/>
  <c r="BM435" i="17"/>
  <c r="BN435" i="17"/>
  <c r="BO431" i="17"/>
  <c r="BP431" i="17"/>
  <c r="BM431" i="17"/>
  <c r="BN431" i="17"/>
  <c r="BO427" i="17"/>
  <c r="BP427" i="17"/>
  <c r="BM427" i="17"/>
  <c r="BN427" i="17"/>
  <c r="BO423" i="17"/>
  <c r="BP423" i="17"/>
  <c r="BM423" i="17"/>
  <c r="BN423" i="17"/>
  <c r="BO419" i="17"/>
  <c r="BP419" i="17"/>
  <c r="BM419" i="17"/>
  <c r="BN419" i="17"/>
  <c r="BO415" i="17"/>
  <c r="BP415" i="17"/>
  <c r="BM415" i="17"/>
  <c r="BN415" i="17"/>
  <c r="BO411" i="17"/>
  <c r="BP411" i="17"/>
  <c r="BM411" i="17"/>
  <c r="BN411" i="17"/>
  <c r="BP482" i="17"/>
  <c r="BM482" i="17"/>
  <c r="BN482" i="17"/>
  <c r="BO482" i="17"/>
  <c r="BM728" i="17"/>
  <c r="BN728" i="17"/>
  <c r="BO728" i="17"/>
  <c r="BP728" i="17"/>
  <c r="BM724" i="17"/>
  <c r="BN724" i="17"/>
  <c r="BO724" i="17"/>
  <c r="BP724" i="17"/>
  <c r="BM720" i="17"/>
  <c r="BN720" i="17"/>
  <c r="BO720" i="17"/>
  <c r="BP720" i="17"/>
  <c r="BM716" i="17"/>
  <c r="BN716" i="17"/>
  <c r="BO716" i="17"/>
  <c r="BP716" i="17"/>
  <c r="BM712" i="17"/>
  <c r="BN712" i="17"/>
  <c r="BO712" i="17"/>
  <c r="BP712" i="17"/>
  <c r="BM708" i="17"/>
  <c r="BN708" i="17"/>
  <c r="BO708" i="17"/>
  <c r="BP708" i="17"/>
  <c r="BM704" i="17"/>
  <c r="BN704" i="17"/>
  <c r="BO704" i="17"/>
  <c r="BP704" i="17"/>
  <c r="BM700" i="17"/>
  <c r="BN700" i="17"/>
  <c r="BO700" i="17"/>
  <c r="BP700" i="17"/>
  <c r="BM696" i="17"/>
  <c r="BN696" i="17"/>
  <c r="BO696" i="17"/>
  <c r="BP696" i="17"/>
  <c r="BM692" i="17"/>
  <c r="BN692" i="17"/>
  <c r="BO692" i="17"/>
  <c r="BP692" i="17"/>
  <c r="BM688" i="17"/>
  <c r="BN688" i="17"/>
  <c r="BO688" i="17"/>
  <c r="BP688" i="17"/>
  <c r="BM684" i="17"/>
  <c r="BN684" i="17"/>
  <c r="BO684" i="17"/>
  <c r="BP684" i="17"/>
  <c r="BM680" i="17"/>
  <c r="BN680" i="17"/>
  <c r="BO680" i="17"/>
  <c r="BP680" i="17"/>
  <c r="BM676" i="17"/>
  <c r="BN676" i="17"/>
  <c r="BO676" i="17"/>
  <c r="BP676" i="17"/>
  <c r="BM672" i="17"/>
  <c r="BO672" i="17"/>
  <c r="BP672" i="17"/>
  <c r="BN672" i="17"/>
  <c r="BM668" i="17"/>
  <c r="BO668" i="17"/>
  <c r="BP668" i="17"/>
  <c r="BN668" i="17"/>
  <c r="BM664" i="17"/>
  <c r="BO664" i="17"/>
  <c r="BP664" i="17"/>
  <c r="BN664" i="17"/>
  <c r="BM660" i="17"/>
  <c r="BO660" i="17"/>
  <c r="BP660" i="17"/>
  <c r="BN660" i="17"/>
  <c r="BM656" i="17"/>
  <c r="BO656" i="17"/>
  <c r="BP656" i="17"/>
  <c r="BN656" i="17"/>
  <c r="BM652" i="17"/>
  <c r="BO652" i="17"/>
  <c r="BP652" i="17"/>
  <c r="BN652" i="17"/>
  <c r="BM648" i="17"/>
  <c r="BO648" i="17"/>
  <c r="BP648" i="17"/>
  <c r="BN648" i="17"/>
  <c r="BM644" i="17"/>
  <c r="BO644" i="17"/>
  <c r="BP644" i="17"/>
  <c r="BN644" i="17"/>
  <c r="BM640" i="17"/>
  <c r="BO640" i="17"/>
  <c r="BP640" i="17"/>
  <c r="BN640" i="17"/>
  <c r="BM636" i="17"/>
  <c r="BN636" i="17"/>
  <c r="BO636" i="17"/>
  <c r="BP636" i="17"/>
  <c r="BM632" i="17"/>
  <c r="BN632" i="17"/>
  <c r="BO632" i="17"/>
  <c r="BP632" i="17"/>
  <c r="BM628" i="17"/>
  <c r="BN628" i="17"/>
  <c r="BO628" i="17"/>
  <c r="BP628" i="17"/>
  <c r="BM624" i="17"/>
  <c r="BN624" i="17"/>
  <c r="BO624" i="17"/>
  <c r="BP624" i="17"/>
  <c r="BM620" i="17"/>
  <c r="BN620" i="17"/>
  <c r="BO620" i="17"/>
  <c r="BP620" i="17"/>
  <c r="BM616" i="17"/>
  <c r="BN616" i="17"/>
  <c r="BO616" i="17"/>
  <c r="BP616" i="17"/>
  <c r="BM612" i="17"/>
  <c r="BN612" i="17"/>
  <c r="BO612" i="17"/>
  <c r="BP612" i="17"/>
  <c r="BM608" i="17"/>
  <c r="BN608" i="17"/>
  <c r="BO608" i="17"/>
  <c r="BP608" i="17"/>
  <c r="BM604" i="17"/>
  <c r="BN604" i="17"/>
  <c r="BO604" i="17"/>
  <c r="BP604" i="17"/>
  <c r="BM600" i="17"/>
  <c r="BN600" i="17"/>
  <c r="BO600" i="17"/>
  <c r="BP600" i="17"/>
  <c r="BM596" i="17"/>
  <c r="BN596" i="17"/>
  <c r="BO596" i="17"/>
  <c r="BP596" i="17"/>
  <c r="BM592" i="17"/>
  <c r="BN592" i="17"/>
  <c r="BO592" i="17"/>
  <c r="BP592" i="17"/>
  <c r="BM588" i="17"/>
  <c r="BN588" i="17"/>
  <c r="BO588" i="17"/>
  <c r="BP588" i="17"/>
  <c r="BM584" i="17"/>
  <c r="BN584" i="17"/>
  <c r="BO584" i="17"/>
  <c r="BP584" i="17"/>
  <c r="BM580" i="17"/>
  <c r="BN580" i="17"/>
  <c r="BO580" i="17"/>
  <c r="BP580" i="17"/>
  <c r="BP576" i="17"/>
  <c r="BM576" i="17"/>
  <c r="BN576" i="17"/>
  <c r="BO576" i="17"/>
  <c r="BM572" i="17"/>
  <c r="BP572" i="17"/>
  <c r="BN572" i="17"/>
  <c r="BO572" i="17"/>
  <c r="BP568" i="17"/>
  <c r="BM568" i="17"/>
  <c r="BN568" i="17"/>
  <c r="BO568" i="17"/>
  <c r="BP564" i="17"/>
  <c r="BM564" i="17"/>
  <c r="BN564" i="17"/>
  <c r="BO564" i="17"/>
  <c r="BP560" i="17"/>
  <c r="BM560" i="17"/>
  <c r="BN560" i="17"/>
  <c r="BO560" i="17"/>
  <c r="BP556" i="17"/>
  <c r="BM556" i="17"/>
  <c r="BN556" i="17"/>
  <c r="BO556" i="17"/>
  <c r="BP552" i="17"/>
  <c r="BM552" i="17"/>
  <c r="BN552" i="17"/>
  <c r="BO552" i="17"/>
  <c r="BP548" i="17"/>
  <c r="BM548" i="17"/>
  <c r="BN548" i="17"/>
  <c r="BO548" i="17"/>
  <c r="BP544" i="17"/>
  <c r="BM544" i="17"/>
  <c r="BN544" i="17"/>
  <c r="BO544" i="17"/>
  <c r="BP540" i="17"/>
  <c r="BM540" i="17"/>
  <c r="BN540" i="17"/>
  <c r="BO540" i="17"/>
  <c r="BP536" i="17"/>
  <c r="BM536" i="17"/>
  <c r="BN536" i="17"/>
  <c r="BO536" i="17"/>
  <c r="BP532" i="17"/>
  <c r="BM532" i="17"/>
  <c r="BN532" i="17"/>
  <c r="BO532" i="17"/>
  <c r="BP528" i="17"/>
  <c r="BM528" i="17"/>
  <c r="BN528" i="17"/>
  <c r="BO528" i="17"/>
  <c r="BP524" i="17"/>
  <c r="BM524" i="17"/>
  <c r="BN524" i="17"/>
  <c r="BO524" i="17"/>
  <c r="BP520" i="17"/>
  <c r="BM520" i="17"/>
  <c r="BN520" i="17"/>
  <c r="BO520" i="17"/>
  <c r="BP516" i="17"/>
  <c r="BM516" i="17"/>
  <c r="BN516" i="17"/>
  <c r="BO516" i="17"/>
  <c r="BP512" i="17"/>
  <c r="BM512" i="17"/>
  <c r="BN512" i="17"/>
  <c r="BO512" i="17"/>
  <c r="BP508" i="17"/>
  <c r="BM508" i="17"/>
  <c r="BN508" i="17"/>
  <c r="BO508" i="17"/>
  <c r="BP504" i="17"/>
  <c r="BM504" i="17"/>
  <c r="BN504" i="17"/>
  <c r="BO504" i="17"/>
  <c r="BP500" i="17"/>
  <c r="BM500" i="17"/>
  <c r="BN500" i="17"/>
  <c r="BO500" i="17"/>
  <c r="BP496" i="17"/>
  <c r="BM496" i="17"/>
  <c r="BN496" i="17"/>
  <c r="BO496" i="17"/>
  <c r="BP492" i="17"/>
  <c r="BM492" i="17"/>
  <c r="BN492" i="17"/>
  <c r="BO492" i="17"/>
  <c r="BP488" i="17"/>
  <c r="BM488" i="17"/>
  <c r="BN488" i="17"/>
  <c r="BO488" i="17"/>
  <c r="BP484" i="17"/>
  <c r="BM484" i="17"/>
  <c r="BN484" i="17"/>
  <c r="BO484" i="17"/>
  <c r="BP855" i="17"/>
  <c r="BM855" i="17"/>
  <c r="BN855" i="17"/>
  <c r="BO855" i="17"/>
  <c r="BP851" i="17"/>
  <c r="BM851" i="17"/>
  <c r="BN851" i="17"/>
  <c r="BO851" i="17"/>
  <c r="BP847" i="17"/>
  <c r="BM847" i="17"/>
  <c r="BN847" i="17"/>
  <c r="BO847" i="17"/>
  <c r="BP843" i="17"/>
  <c r="BM843" i="17"/>
  <c r="BN843" i="17"/>
  <c r="BO843" i="17"/>
  <c r="BP839" i="17"/>
  <c r="BM839" i="17"/>
  <c r="BN839" i="17"/>
  <c r="BO839" i="17"/>
  <c r="BP835" i="17"/>
  <c r="BM835" i="17"/>
  <c r="BN835" i="17"/>
  <c r="BO835" i="17"/>
  <c r="BP831" i="17"/>
  <c r="BM831" i="17"/>
  <c r="BN831" i="17"/>
  <c r="BO831" i="17"/>
  <c r="BP827" i="17"/>
  <c r="BM827" i="17"/>
  <c r="BN827" i="17"/>
  <c r="BO827" i="17"/>
  <c r="BP823" i="17"/>
  <c r="BM823" i="17"/>
  <c r="BN823" i="17"/>
  <c r="BO823" i="17"/>
  <c r="BP819" i="17"/>
  <c r="BM819" i="17"/>
  <c r="BN819" i="17"/>
  <c r="BO819" i="17"/>
  <c r="BP815" i="17"/>
  <c r="BM815" i="17"/>
  <c r="BN815" i="17"/>
  <c r="BO815" i="17"/>
  <c r="BM811" i="17"/>
  <c r="BN811" i="17"/>
  <c r="BP811" i="17"/>
  <c r="BO811" i="17"/>
  <c r="BM807" i="17"/>
  <c r="BN807" i="17"/>
  <c r="BO807" i="17"/>
  <c r="BP807" i="17"/>
  <c r="BM803" i="17"/>
  <c r="BN803" i="17"/>
  <c r="BO803" i="17"/>
  <c r="BP803" i="17"/>
  <c r="BM799" i="17"/>
  <c r="BN799" i="17"/>
  <c r="BO799" i="17"/>
  <c r="BP799" i="17"/>
  <c r="BM795" i="17"/>
  <c r="BN795" i="17"/>
  <c r="BO795" i="17"/>
  <c r="BP795" i="17"/>
  <c r="BM791" i="17"/>
  <c r="BN791" i="17"/>
  <c r="BO791" i="17"/>
  <c r="BP791" i="17"/>
  <c r="BM787" i="17"/>
  <c r="BN787" i="17"/>
  <c r="BO787" i="17"/>
  <c r="BP787" i="17"/>
  <c r="BM783" i="17"/>
  <c r="BN783" i="17"/>
  <c r="BO783" i="17"/>
  <c r="BP783" i="17"/>
  <c r="BM779" i="17"/>
  <c r="BN779" i="17"/>
  <c r="BO779" i="17"/>
  <c r="BP779" i="17"/>
  <c r="BM775" i="17"/>
  <c r="BN775" i="17"/>
  <c r="BO775" i="17"/>
  <c r="BP775" i="17"/>
  <c r="BM771" i="17"/>
  <c r="BN771" i="17"/>
  <c r="BO771" i="17"/>
  <c r="BP771" i="17"/>
  <c r="BM767" i="17"/>
  <c r="BN767" i="17"/>
  <c r="BO767" i="17"/>
  <c r="BP767" i="17"/>
  <c r="BM763" i="17"/>
  <c r="BN763" i="17"/>
  <c r="BO763" i="17"/>
  <c r="BP763" i="17"/>
  <c r="BM759" i="17"/>
  <c r="BN759" i="17"/>
  <c r="BO759" i="17"/>
  <c r="BP759" i="17"/>
  <c r="BM755" i="17"/>
  <c r="BN755" i="17"/>
  <c r="BO755" i="17"/>
  <c r="BP755" i="17"/>
  <c r="BM751" i="17"/>
  <c r="BN751" i="17"/>
  <c r="BO751" i="17"/>
  <c r="BP751" i="17"/>
  <c r="BM747" i="17"/>
  <c r="BN747" i="17"/>
  <c r="BO747" i="17"/>
  <c r="BP747" i="17"/>
  <c r="BM743" i="17"/>
  <c r="BN743" i="17"/>
  <c r="BO743" i="17"/>
  <c r="BP743" i="17"/>
  <c r="BM739" i="17"/>
  <c r="BN739" i="17"/>
  <c r="BO739" i="17"/>
  <c r="BP739" i="17"/>
  <c r="BM735" i="17"/>
  <c r="BN735" i="17"/>
  <c r="BO735" i="17"/>
  <c r="BP735" i="17"/>
  <c r="BP906" i="17"/>
  <c r="BM906" i="17"/>
  <c r="BN906" i="17"/>
  <c r="BO906" i="17"/>
  <c r="BP902" i="17"/>
  <c r="BM902" i="17"/>
  <c r="BN902" i="17"/>
  <c r="BO902" i="17"/>
  <c r="BP898" i="17"/>
  <c r="BM898" i="17"/>
  <c r="BN898" i="17"/>
  <c r="BO898" i="17"/>
  <c r="BP894" i="17"/>
  <c r="BM894" i="17"/>
  <c r="BN894" i="17"/>
  <c r="BO894" i="17"/>
  <c r="BP890" i="17"/>
  <c r="BM890" i="17"/>
  <c r="BN890" i="17"/>
  <c r="BO890" i="17"/>
  <c r="BP886" i="17"/>
  <c r="BM886" i="17"/>
  <c r="BN886" i="17"/>
  <c r="BO886" i="17"/>
  <c r="BP882" i="17"/>
  <c r="BM882" i="17"/>
  <c r="BN882" i="17"/>
  <c r="BO882" i="17"/>
  <c r="BP878" i="17"/>
  <c r="BM878" i="17"/>
  <c r="BN878" i="17"/>
  <c r="BO878" i="17"/>
  <c r="BP874" i="17"/>
  <c r="BM874" i="17"/>
  <c r="BN874" i="17"/>
  <c r="BO874" i="17"/>
  <c r="BP870" i="17"/>
  <c r="BM870" i="17"/>
  <c r="BN870" i="17"/>
  <c r="BO870" i="17"/>
  <c r="BP866" i="17"/>
  <c r="BM866" i="17"/>
  <c r="BN866" i="17"/>
  <c r="BO866" i="17"/>
  <c r="BP862" i="17"/>
  <c r="BM862" i="17"/>
  <c r="BN862" i="17"/>
  <c r="BO862" i="17"/>
  <c r="BP858" i="17"/>
  <c r="BM858" i="17"/>
  <c r="BN858" i="17"/>
  <c r="BO858" i="17"/>
  <c r="BP910" i="17"/>
  <c r="BM910" i="17"/>
  <c r="BN910" i="17"/>
  <c r="BO910" i="17"/>
  <c r="BP914" i="17"/>
  <c r="BM914" i="17"/>
  <c r="BN914" i="17"/>
  <c r="BO914" i="17"/>
  <c r="BP918" i="17"/>
  <c r="BM918" i="17"/>
  <c r="BN918" i="17"/>
  <c r="BO918" i="17"/>
  <c r="BP922" i="17"/>
  <c r="BM922" i="17"/>
  <c r="BN922" i="17"/>
  <c r="BO922" i="17"/>
  <c r="BP926" i="17"/>
  <c r="BM926" i="17"/>
  <c r="BN926" i="17"/>
  <c r="BO926" i="17"/>
  <c r="BP930" i="17"/>
  <c r="BM930" i="17"/>
  <c r="BN930" i="17"/>
  <c r="BO930" i="17"/>
  <c r="BP934" i="17"/>
  <c r="BM934" i="17"/>
  <c r="BN934" i="17"/>
  <c r="BO934" i="17"/>
  <c r="BP938" i="17"/>
  <c r="BM938" i="17"/>
  <c r="BN938" i="17"/>
  <c r="BO938" i="17"/>
  <c r="BP942" i="17"/>
  <c r="BM942" i="17"/>
  <c r="BN942" i="17"/>
  <c r="BO942" i="17"/>
  <c r="BP946" i="17"/>
  <c r="BM946" i="17"/>
  <c r="BN946" i="17"/>
  <c r="BO946" i="17"/>
  <c r="BP950" i="17"/>
  <c r="BM950" i="17"/>
  <c r="BN950" i="17"/>
  <c r="BO950" i="17"/>
  <c r="BP954" i="17"/>
  <c r="BM954" i="17"/>
  <c r="BN954" i="17"/>
  <c r="BO954" i="17"/>
  <c r="BP958" i="17"/>
  <c r="BM958" i="17"/>
  <c r="BN958" i="17"/>
  <c r="BO958" i="17"/>
  <c r="BP962" i="17"/>
  <c r="BM962" i="17"/>
  <c r="BN962" i="17"/>
  <c r="BO962" i="17"/>
  <c r="BP966" i="17"/>
  <c r="BM966" i="17"/>
  <c r="BN966" i="17"/>
  <c r="BO966" i="17"/>
  <c r="BP970" i="17"/>
  <c r="BM970" i="17"/>
  <c r="BN970" i="17"/>
  <c r="BO970" i="17"/>
  <c r="BP974" i="17"/>
  <c r="BM974" i="17"/>
  <c r="BN974" i="17"/>
  <c r="BO974" i="17"/>
  <c r="BP978" i="17"/>
  <c r="BM978" i="17"/>
  <c r="BO978" i="17"/>
  <c r="BN978" i="17"/>
  <c r="AW973" i="17"/>
  <c r="AW953" i="17"/>
  <c r="AW933" i="17"/>
  <c r="AW913" i="17"/>
  <c r="AW887" i="17"/>
  <c r="AW867" i="17"/>
  <c r="AW833" i="17"/>
  <c r="BP50" i="17"/>
  <c r="BM50" i="17"/>
  <c r="BN50" i="17"/>
  <c r="BO50" i="17"/>
  <c r="BP42" i="17"/>
  <c r="BM42" i="17"/>
  <c r="BN42" i="17"/>
  <c r="BO42" i="17"/>
  <c r="BP34" i="17"/>
  <c r="BM34" i="17"/>
  <c r="BN34" i="17"/>
  <c r="BO34" i="17"/>
  <c r="BP22" i="17"/>
  <c r="BM22" i="17"/>
  <c r="BN22" i="17"/>
  <c r="BO22" i="17"/>
  <c r="BP18" i="17"/>
  <c r="BM18" i="17"/>
  <c r="BN18" i="17"/>
  <c r="BO18" i="17"/>
  <c r="BO304" i="17"/>
  <c r="BP304" i="17"/>
  <c r="BM304" i="17"/>
  <c r="BN304" i="17"/>
  <c r="BP292" i="17"/>
  <c r="BM292" i="17"/>
  <c r="BN292" i="17"/>
  <c r="BO292" i="17"/>
  <c r="BN280" i="17"/>
  <c r="BP280" i="17"/>
  <c r="BM280" i="17"/>
  <c r="BO280" i="17"/>
  <c r="BN272" i="17"/>
  <c r="BP272" i="17"/>
  <c r="BM272" i="17"/>
  <c r="BO272" i="17"/>
  <c r="BN260" i="17"/>
  <c r="BP260" i="17"/>
  <c r="BM260" i="17"/>
  <c r="BO260" i="17"/>
  <c r="BN252" i="17"/>
  <c r="BP252" i="17"/>
  <c r="BM252" i="17"/>
  <c r="BO252" i="17"/>
  <c r="BN240" i="17"/>
  <c r="BP240" i="17"/>
  <c r="BM240" i="17"/>
  <c r="BO240" i="17"/>
  <c r="BN228" i="17"/>
  <c r="BP228" i="17"/>
  <c r="BM228" i="17"/>
  <c r="BO228" i="17"/>
  <c r="BN220" i="17"/>
  <c r="BP220" i="17"/>
  <c r="BM220" i="17"/>
  <c r="BO220" i="17"/>
  <c r="BM208" i="17"/>
  <c r="BN208" i="17"/>
  <c r="BO208" i="17"/>
  <c r="BP208" i="17"/>
  <c r="BM196" i="17"/>
  <c r="BN196" i="17"/>
  <c r="BO196" i="17"/>
  <c r="BP196" i="17"/>
  <c r="BM180" i="17"/>
  <c r="BN180" i="17"/>
  <c r="BO180" i="17"/>
  <c r="BP180" i="17"/>
  <c r="BM168" i="17"/>
  <c r="BN168" i="17"/>
  <c r="BO168" i="17"/>
  <c r="BP168" i="17"/>
  <c r="BM164" i="17"/>
  <c r="BN164" i="17"/>
  <c r="BO164" i="17"/>
  <c r="BP164" i="17"/>
  <c r="BO148" i="17"/>
  <c r="BP148" i="17"/>
  <c r="BN148" i="17"/>
  <c r="BM148" i="17"/>
  <c r="BO144" i="17"/>
  <c r="BP144" i="17"/>
  <c r="BN144" i="17"/>
  <c r="BM144" i="17"/>
  <c r="BO128" i="17"/>
  <c r="BP128" i="17"/>
  <c r="BN128" i="17"/>
  <c r="BM128" i="17"/>
  <c r="BO124" i="17"/>
  <c r="BP124" i="17"/>
  <c r="BN124" i="17"/>
  <c r="BM124" i="17"/>
  <c r="BO108" i="17"/>
  <c r="BP108" i="17"/>
  <c r="BM108" i="17"/>
  <c r="BN108" i="17"/>
  <c r="BO100" i="17"/>
  <c r="BP100" i="17"/>
  <c r="BM100" i="17"/>
  <c r="BN100" i="17"/>
  <c r="BP88" i="17"/>
  <c r="BM88" i="17"/>
  <c r="BN88" i="17"/>
  <c r="BO88" i="17"/>
  <c r="BP84" i="17"/>
  <c r="BM84" i="17"/>
  <c r="BN84" i="17"/>
  <c r="BO84" i="17"/>
  <c r="BP68" i="17"/>
  <c r="BM68" i="17"/>
  <c r="BN68" i="17"/>
  <c r="BO68" i="17"/>
  <c r="BO406" i="17"/>
  <c r="BP406" i="17"/>
  <c r="BM406" i="17"/>
  <c r="BN406" i="17"/>
  <c r="BO394" i="17"/>
  <c r="BP394" i="17"/>
  <c r="BM394" i="17"/>
  <c r="BN394" i="17"/>
  <c r="BO382" i="17"/>
  <c r="BP382" i="17"/>
  <c r="BM382" i="17"/>
  <c r="BN382" i="17"/>
  <c r="BO370" i="17"/>
  <c r="BP370" i="17"/>
  <c r="BM370" i="17"/>
  <c r="BN370" i="17"/>
  <c r="BO362" i="17"/>
  <c r="BP362" i="17"/>
  <c r="BM362" i="17"/>
  <c r="BN362" i="17"/>
  <c r="BO350" i="17"/>
  <c r="BP350" i="17"/>
  <c r="BM350" i="17"/>
  <c r="BN350" i="17"/>
  <c r="BO338" i="17"/>
  <c r="BP338" i="17"/>
  <c r="BM338" i="17"/>
  <c r="BN338" i="17"/>
  <c r="BO326" i="17"/>
  <c r="BP326" i="17"/>
  <c r="BM326" i="17"/>
  <c r="BN326" i="17"/>
  <c r="BO314" i="17"/>
  <c r="BP314" i="17"/>
  <c r="BM314" i="17"/>
  <c r="BN314" i="17"/>
  <c r="BP477" i="17"/>
  <c r="BM477" i="17"/>
  <c r="BN477" i="17"/>
  <c r="BO477" i="17"/>
  <c r="BP465" i="17"/>
  <c r="BM465" i="17"/>
  <c r="BN465" i="17"/>
  <c r="BO465" i="17"/>
  <c r="BP453" i="17"/>
  <c r="BM453" i="17"/>
  <c r="BN453" i="17"/>
  <c r="BO453" i="17"/>
  <c r="BO441" i="17"/>
  <c r="BP441" i="17"/>
  <c r="BM441" i="17"/>
  <c r="BN441" i="17"/>
  <c r="BO429" i="17"/>
  <c r="BP429" i="17"/>
  <c r="BM429" i="17"/>
  <c r="BN429" i="17"/>
  <c r="BO417" i="17"/>
  <c r="BP417" i="17"/>
  <c r="BM417" i="17"/>
  <c r="BN417" i="17"/>
  <c r="BM726" i="17"/>
  <c r="BN726" i="17"/>
  <c r="BO726" i="17"/>
  <c r="BP726" i="17"/>
  <c r="BM710" i="17"/>
  <c r="BN710" i="17"/>
  <c r="BO710" i="17"/>
  <c r="BP710" i="17"/>
  <c r="BM698" i="17"/>
  <c r="BN698" i="17"/>
  <c r="BO698" i="17"/>
  <c r="BP698" i="17"/>
  <c r="BM694" i="17"/>
  <c r="BN694" i="17"/>
  <c r="BO694" i="17"/>
  <c r="BP694" i="17"/>
  <c r="BM682" i="17"/>
  <c r="BN682" i="17"/>
  <c r="BO682" i="17"/>
  <c r="BP682" i="17"/>
  <c r="BM670" i="17"/>
  <c r="BO670" i="17"/>
  <c r="BP670" i="17"/>
  <c r="BN670" i="17"/>
  <c r="BM658" i="17"/>
  <c r="BO658" i="17"/>
  <c r="BP658" i="17"/>
  <c r="BN658" i="17"/>
  <c r="BM646" i="17"/>
  <c r="BO646" i="17"/>
  <c r="BP646" i="17"/>
  <c r="BN646" i="17"/>
  <c r="BM634" i="17"/>
  <c r="BN634" i="17"/>
  <c r="BO634" i="17"/>
  <c r="BP634" i="17"/>
  <c r="BM618" i="17"/>
  <c r="BN618" i="17"/>
  <c r="BO618" i="17"/>
  <c r="BP618" i="17"/>
  <c r="BM610" i="17"/>
  <c r="BN610" i="17"/>
  <c r="BO610" i="17"/>
  <c r="BP610" i="17"/>
  <c r="BM594" i="17"/>
  <c r="BN594" i="17"/>
  <c r="BO594" i="17"/>
  <c r="BP594" i="17"/>
  <c r="BM586" i="17"/>
  <c r="BN586" i="17"/>
  <c r="BO586" i="17"/>
  <c r="BP586" i="17"/>
  <c r="BM582" i="17"/>
  <c r="BN582" i="17"/>
  <c r="BO582" i="17"/>
  <c r="BP582" i="17"/>
  <c r="BP566" i="17"/>
  <c r="BM566" i="17"/>
  <c r="BN566" i="17"/>
  <c r="BO566" i="17"/>
  <c r="BP558" i="17"/>
  <c r="BM558" i="17"/>
  <c r="BN558" i="17"/>
  <c r="BO558" i="17"/>
  <c r="BP546" i="17"/>
  <c r="BM546" i="17"/>
  <c r="BN546" i="17"/>
  <c r="BO546" i="17"/>
  <c r="BP542" i="17"/>
  <c r="BM542" i="17"/>
  <c r="BN542" i="17"/>
  <c r="BO542" i="17"/>
  <c r="BP534" i="17"/>
  <c r="BM534" i="17"/>
  <c r="BN534" i="17"/>
  <c r="BO534" i="17"/>
  <c r="BP522" i="17"/>
  <c r="BM522" i="17"/>
  <c r="BN522" i="17"/>
  <c r="BO522" i="17"/>
  <c r="BP518" i="17"/>
  <c r="BM518" i="17"/>
  <c r="BN518" i="17"/>
  <c r="BO518" i="17"/>
  <c r="BP510" i="17"/>
  <c r="BM510" i="17"/>
  <c r="BN510" i="17"/>
  <c r="BO510" i="17"/>
  <c r="BP498" i="17"/>
  <c r="BM498" i="17"/>
  <c r="BN498" i="17"/>
  <c r="BO498" i="17"/>
  <c r="BP486" i="17"/>
  <c r="BM486" i="17"/>
  <c r="BN486" i="17"/>
  <c r="BO486" i="17"/>
  <c r="BP849" i="17"/>
  <c r="BM849" i="17"/>
  <c r="BN849" i="17"/>
  <c r="BO849" i="17"/>
  <c r="BP841" i="17"/>
  <c r="BM841" i="17"/>
  <c r="BN841" i="17"/>
  <c r="BO841" i="17"/>
  <c r="BP829" i="17"/>
  <c r="BM829" i="17"/>
  <c r="BN829" i="17"/>
  <c r="BO829" i="17"/>
  <c r="BP825" i="17"/>
  <c r="BM825" i="17"/>
  <c r="BN825" i="17"/>
  <c r="BO825" i="17"/>
  <c r="BP817" i="17"/>
  <c r="BM817" i="17"/>
  <c r="BN817" i="17"/>
  <c r="BO817" i="17"/>
  <c r="BP813" i="17"/>
  <c r="BM813" i="17"/>
  <c r="BN813" i="17"/>
  <c r="BO813" i="17"/>
  <c r="BM805" i="17"/>
  <c r="BN805" i="17"/>
  <c r="BO805" i="17"/>
  <c r="BP805" i="17"/>
  <c r="BM797" i="17"/>
  <c r="BN797" i="17"/>
  <c r="BO797" i="17"/>
  <c r="BP797" i="17"/>
  <c r="BM793" i="17"/>
  <c r="BN793" i="17"/>
  <c r="BO793" i="17"/>
  <c r="BP793" i="17"/>
  <c r="BP56" i="17"/>
  <c r="BM56" i="17"/>
  <c r="BN56" i="17"/>
  <c r="BO56" i="17"/>
  <c r="BP48" i="17"/>
  <c r="BM48" i="17"/>
  <c r="BN48" i="17"/>
  <c r="BO48" i="17"/>
  <c r="BP40" i="17"/>
  <c r="BM40" i="17"/>
  <c r="BN40" i="17"/>
  <c r="BO40" i="17"/>
  <c r="BP32" i="17"/>
  <c r="BM32" i="17"/>
  <c r="BN32" i="17"/>
  <c r="BO32" i="17"/>
  <c r="BP20" i="17"/>
  <c r="BM20" i="17"/>
  <c r="BN20" i="17"/>
  <c r="BO20" i="17"/>
  <c r="BP16" i="17"/>
  <c r="BM16" i="17"/>
  <c r="BN16" i="17"/>
  <c r="BO16" i="17"/>
  <c r="BP12" i="17"/>
  <c r="BM12" i="17"/>
  <c r="BN12" i="17"/>
  <c r="BO12" i="17"/>
  <c r="BP294" i="17"/>
  <c r="BM294" i="17"/>
  <c r="BN294" i="17"/>
  <c r="BO294" i="17"/>
  <c r="BN286" i="17"/>
  <c r="BP286" i="17"/>
  <c r="BM286" i="17"/>
  <c r="BO286" i="17"/>
  <c r="BN274" i="17"/>
  <c r="BP274" i="17"/>
  <c r="BM274" i="17"/>
  <c r="BO274" i="17"/>
  <c r="BN270" i="17"/>
  <c r="BP270" i="17"/>
  <c r="BM270" i="17"/>
  <c r="BO270" i="17"/>
  <c r="BN262" i="17"/>
  <c r="BP262" i="17"/>
  <c r="BM262" i="17"/>
  <c r="BO262" i="17"/>
  <c r="BN250" i="17"/>
  <c r="BP250" i="17"/>
  <c r="BM250" i="17"/>
  <c r="BO250" i="17"/>
  <c r="BP55" i="17"/>
  <c r="BM55" i="17"/>
  <c r="BN55" i="17"/>
  <c r="BO55" i="17"/>
  <c r="BP51" i="17"/>
  <c r="BM51" i="17"/>
  <c r="BN51" i="17"/>
  <c r="BO51" i="17"/>
  <c r="BP47" i="17"/>
  <c r="BM47" i="17"/>
  <c r="BN47" i="17"/>
  <c r="BO47" i="17"/>
  <c r="BP43" i="17"/>
  <c r="BM43" i="17"/>
  <c r="BN43" i="17"/>
  <c r="BO43" i="17"/>
  <c r="BP39" i="17"/>
  <c r="BM39" i="17"/>
  <c r="BN39" i="17"/>
  <c r="BO39" i="17"/>
  <c r="BP35" i="17"/>
  <c r="BM35" i="17"/>
  <c r="BN35" i="17"/>
  <c r="BO35" i="17"/>
  <c r="BP31" i="17"/>
  <c r="BM31" i="17"/>
  <c r="BN31" i="17"/>
  <c r="BO31" i="17"/>
  <c r="BP27" i="17"/>
  <c r="BM27" i="17"/>
  <c r="BN27" i="17"/>
  <c r="BO27" i="17"/>
  <c r="BP23" i="17"/>
  <c r="BM23" i="17"/>
  <c r="BN23" i="17"/>
  <c r="BO23" i="17"/>
  <c r="BP19" i="17"/>
  <c r="BM19" i="17"/>
  <c r="BN19" i="17"/>
  <c r="BO19" i="17"/>
  <c r="BP15" i="17"/>
  <c r="BM15" i="17"/>
  <c r="BN15" i="17"/>
  <c r="BO15" i="17"/>
  <c r="BP11" i="17"/>
  <c r="BM11" i="17"/>
  <c r="BN11" i="17"/>
  <c r="BO11" i="17"/>
  <c r="BO305" i="17"/>
  <c r="BP305" i="17"/>
  <c r="BM305" i="17"/>
  <c r="BN305" i="17"/>
  <c r="BO301" i="17"/>
  <c r="BP301" i="17"/>
  <c r="BM301" i="17"/>
  <c r="BN301" i="17"/>
  <c r="BP297" i="17"/>
  <c r="BM297" i="17"/>
  <c r="BN297" i="17"/>
  <c r="BO297" i="17"/>
  <c r="BP293" i="17"/>
  <c r="BM293" i="17"/>
  <c r="BN293" i="17"/>
  <c r="BO293" i="17"/>
  <c r="BP289" i="17"/>
  <c r="BM289" i="17"/>
  <c r="BN289" i="17"/>
  <c r="BO289" i="17"/>
  <c r="BN285" i="17"/>
  <c r="BP285" i="17"/>
  <c r="BM285" i="17"/>
  <c r="BO285" i="17"/>
  <c r="BN281" i="17"/>
  <c r="BP281" i="17"/>
  <c r="BM281" i="17"/>
  <c r="BO281" i="17"/>
  <c r="BN277" i="17"/>
  <c r="BP277" i="17"/>
  <c r="BM277" i="17"/>
  <c r="BO277" i="17"/>
  <c r="BN273" i="17"/>
  <c r="BP273" i="17"/>
  <c r="BM273" i="17"/>
  <c r="BO273" i="17"/>
  <c r="BN269" i="17"/>
  <c r="BP269" i="17"/>
  <c r="BM269" i="17"/>
  <c r="BO269" i="17"/>
  <c r="BN265" i="17"/>
  <c r="BP265" i="17"/>
  <c r="BM265" i="17"/>
  <c r="BO265" i="17"/>
  <c r="BN261" i="17"/>
  <c r="BP261" i="17"/>
  <c r="BM261" i="17"/>
  <c r="BO261" i="17"/>
  <c r="BN257" i="17"/>
  <c r="BP257" i="17"/>
  <c r="BM257" i="17"/>
  <c r="BO257" i="17"/>
  <c r="BN253" i="17"/>
  <c r="BP253" i="17"/>
  <c r="BM253" i="17"/>
  <c r="BO253" i="17"/>
  <c r="BN249" i="17"/>
  <c r="BP249" i="17"/>
  <c r="BM249" i="17"/>
  <c r="BO249" i="17"/>
  <c r="BN245" i="17"/>
  <c r="BP245" i="17"/>
  <c r="BM245" i="17"/>
  <c r="BO245" i="17"/>
  <c r="BN241" i="17"/>
  <c r="BP241" i="17"/>
  <c r="BM241" i="17"/>
  <c r="BO241" i="17"/>
  <c r="BN237" i="17"/>
  <c r="BP237" i="17"/>
  <c r="BM237" i="17"/>
  <c r="BO237" i="17"/>
  <c r="BN233" i="17"/>
  <c r="BP233" i="17"/>
  <c r="BM233" i="17"/>
  <c r="BO233" i="17"/>
  <c r="BN229" i="17"/>
  <c r="BP229" i="17"/>
  <c r="BM229" i="17"/>
  <c r="BO229" i="17"/>
  <c r="BN225" i="17"/>
  <c r="BP225" i="17"/>
  <c r="BM225" i="17"/>
  <c r="BO225" i="17"/>
  <c r="BN221" i="17"/>
  <c r="BP221" i="17"/>
  <c r="BM221" i="17"/>
  <c r="BO221" i="17"/>
  <c r="BN217" i="17"/>
  <c r="BP217" i="17"/>
  <c r="BM217" i="17"/>
  <c r="BO217" i="17"/>
  <c r="BM213" i="17"/>
  <c r="BN213" i="17"/>
  <c r="BP213" i="17"/>
  <c r="BO213" i="17"/>
  <c r="BM209" i="17"/>
  <c r="BN209" i="17"/>
  <c r="BO209" i="17"/>
  <c r="BP209" i="17"/>
  <c r="BM205" i="17"/>
  <c r="BN205" i="17"/>
  <c r="BO205" i="17"/>
  <c r="BP205" i="17"/>
  <c r="BM201" i="17"/>
  <c r="BN201" i="17"/>
  <c r="BO201" i="17"/>
  <c r="BP201" i="17"/>
  <c r="BM197" i="17"/>
  <c r="BN197" i="17"/>
  <c r="BO197" i="17"/>
  <c r="BP197" i="17"/>
  <c r="BM193" i="17"/>
  <c r="BN193" i="17"/>
  <c r="BO193" i="17"/>
  <c r="BP193" i="17"/>
  <c r="BM189" i="17"/>
  <c r="BN189" i="17"/>
  <c r="BO189" i="17"/>
  <c r="BP189" i="17"/>
  <c r="BM185" i="17"/>
  <c r="BN185" i="17"/>
  <c r="BO185" i="17"/>
  <c r="BP185" i="17"/>
  <c r="BM181" i="17"/>
  <c r="BN181" i="17"/>
  <c r="BO181" i="17"/>
  <c r="BP181" i="17"/>
  <c r="BM177" i="17"/>
  <c r="BN177" i="17"/>
  <c r="BO177" i="17"/>
  <c r="BP177" i="17"/>
  <c r="BM173" i="17"/>
  <c r="BN173" i="17"/>
  <c r="BO173" i="17"/>
  <c r="BP173" i="17"/>
  <c r="BM169" i="17"/>
  <c r="BN169" i="17"/>
  <c r="BO169" i="17"/>
  <c r="BP169" i="17"/>
  <c r="BM165" i="17"/>
  <c r="BN165" i="17"/>
  <c r="BO165" i="17"/>
  <c r="BP165" i="17"/>
  <c r="BM161" i="17"/>
  <c r="BN161" i="17"/>
  <c r="BO161" i="17"/>
  <c r="BP161" i="17"/>
  <c r="BO157" i="17"/>
  <c r="BP157" i="17"/>
  <c r="BM157" i="17"/>
  <c r="BN157" i="17"/>
  <c r="BO153" i="17"/>
  <c r="BP153" i="17"/>
  <c r="BM153" i="17"/>
  <c r="BN153" i="17"/>
  <c r="BO149" i="17"/>
  <c r="BP149" i="17"/>
  <c r="BM149" i="17"/>
  <c r="BN149" i="17"/>
  <c r="BO145" i="17"/>
  <c r="BP145" i="17"/>
  <c r="BM145" i="17"/>
  <c r="BN145" i="17"/>
  <c r="BO141" i="17"/>
  <c r="BP141" i="17"/>
  <c r="BM141" i="17"/>
  <c r="BN141" i="17"/>
  <c r="BO137" i="17"/>
  <c r="BP137" i="17"/>
  <c r="BM137" i="17"/>
  <c r="BN137" i="17"/>
  <c r="BO133" i="17"/>
  <c r="BP133" i="17"/>
  <c r="BM133" i="17"/>
  <c r="BN133" i="17"/>
  <c r="BO129" i="17"/>
  <c r="BP129" i="17"/>
  <c r="BM129" i="17"/>
  <c r="BN129" i="17"/>
  <c r="BO125" i="17"/>
  <c r="BP125" i="17"/>
  <c r="BM125" i="17"/>
  <c r="BN125" i="17"/>
  <c r="BO121" i="17"/>
  <c r="BP121" i="17"/>
  <c r="BM121" i="17"/>
  <c r="BN121" i="17"/>
  <c r="BO117" i="17"/>
  <c r="BP117" i="17"/>
  <c r="BM117" i="17"/>
  <c r="BN117" i="17"/>
  <c r="BO113" i="17"/>
  <c r="BP113" i="17"/>
  <c r="BM113" i="17"/>
  <c r="BN113" i="17"/>
  <c r="BO109" i="17"/>
  <c r="BP109" i="17"/>
  <c r="BM109" i="17"/>
  <c r="BN109" i="17"/>
  <c r="BO105" i="17"/>
  <c r="BP105" i="17"/>
  <c r="BM105" i="17"/>
  <c r="BN105" i="17"/>
  <c r="BO101" i="17"/>
  <c r="BP101" i="17"/>
  <c r="BM101" i="17"/>
  <c r="BN101" i="17"/>
  <c r="BO97" i="17"/>
  <c r="BP97" i="17"/>
  <c r="BM97" i="17"/>
  <c r="BN97" i="17"/>
  <c r="BP93" i="17"/>
  <c r="BM93" i="17"/>
  <c r="BN93" i="17"/>
  <c r="BO93" i="17"/>
  <c r="BP89" i="17"/>
  <c r="BM89" i="17"/>
  <c r="BN89" i="17"/>
  <c r="BO89" i="17"/>
  <c r="BP85" i="17"/>
  <c r="BM85" i="17"/>
  <c r="BN85" i="17"/>
  <c r="BO85" i="17"/>
  <c r="BP81" i="17"/>
  <c r="BM81" i="17"/>
  <c r="BN81" i="17"/>
  <c r="BO81" i="17"/>
  <c r="BP77" i="17"/>
  <c r="BM77" i="17"/>
  <c r="BN77" i="17"/>
  <c r="BO77" i="17"/>
  <c r="BP73" i="17"/>
  <c r="BM73" i="17"/>
  <c r="BN73" i="17"/>
  <c r="BO73" i="17"/>
  <c r="BP69" i="17"/>
  <c r="BM69" i="17"/>
  <c r="BN69" i="17"/>
  <c r="BO69" i="17"/>
  <c r="BP65" i="17"/>
  <c r="BM65" i="17"/>
  <c r="BN65" i="17"/>
  <c r="BO65" i="17"/>
  <c r="BP61" i="17"/>
  <c r="BM61" i="17"/>
  <c r="BN61" i="17"/>
  <c r="BO61" i="17"/>
  <c r="BO307" i="17"/>
  <c r="BP307" i="17"/>
  <c r="BM307" i="17"/>
  <c r="BN307" i="17"/>
  <c r="BO403" i="17"/>
  <c r="BP403" i="17"/>
  <c r="BM403" i="17"/>
  <c r="BN403" i="17"/>
  <c r="BO399" i="17"/>
  <c r="BP399" i="17"/>
  <c r="BM399" i="17"/>
  <c r="BN399" i="17"/>
  <c r="BO395" i="17"/>
  <c r="BP395" i="17"/>
  <c r="BM395" i="17"/>
  <c r="BN395" i="17"/>
  <c r="BO391" i="17"/>
  <c r="BP391" i="17"/>
  <c r="BM391" i="17"/>
  <c r="BN391" i="17"/>
  <c r="BO387" i="17"/>
  <c r="BP387" i="17"/>
  <c r="BM387" i="17"/>
  <c r="BN387" i="17"/>
  <c r="BO383" i="17"/>
  <c r="BP383" i="17"/>
  <c r="BM383" i="17"/>
  <c r="BN383" i="17"/>
  <c r="BO379" i="17"/>
  <c r="BP379" i="17"/>
  <c r="BM379" i="17"/>
  <c r="BN379" i="17"/>
  <c r="BO375" i="17"/>
  <c r="BP375" i="17"/>
  <c r="BM375" i="17"/>
  <c r="BN375" i="17"/>
  <c r="BO371" i="17"/>
  <c r="BP371" i="17"/>
  <c r="BM371" i="17"/>
  <c r="BN371" i="17"/>
  <c r="BO367" i="17"/>
  <c r="BP367" i="17"/>
  <c r="BM367" i="17"/>
  <c r="BN367" i="17"/>
  <c r="BO363" i="17"/>
  <c r="BP363" i="17"/>
  <c r="BM363" i="17"/>
  <c r="BN363" i="17"/>
  <c r="BO359" i="17"/>
  <c r="BP359" i="17"/>
  <c r="BM359" i="17"/>
  <c r="BN359" i="17"/>
  <c r="BO355" i="17"/>
  <c r="BP355" i="17"/>
  <c r="BM355" i="17"/>
  <c r="BN355" i="17"/>
  <c r="BO351" i="17"/>
  <c r="BP351" i="17"/>
  <c r="BM351" i="17"/>
  <c r="BN351" i="17"/>
  <c r="BO347" i="17"/>
  <c r="BP347" i="17"/>
  <c r="BM347" i="17"/>
  <c r="BN347" i="17"/>
  <c r="BO343" i="17"/>
  <c r="BP343" i="17"/>
  <c r="BM343" i="17"/>
  <c r="BN343" i="17"/>
  <c r="BO339" i="17"/>
  <c r="BP339" i="17"/>
  <c r="BM339" i="17"/>
  <c r="BN339" i="17"/>
  <c r="BO335" i="17"/>
  <c r="BP335" i="17"/>
  <c r="BM335" i="17"/>
  <c r="BN335" i="17"/>
  <c r="BO331" i="17"/>
  <c r="BP331" i="17"/>
  <c r="BM331" i="17"/>
  <c r="BN331" i="17"/>
  <c r="BO327" i="17"/>
  <c r="BP327" i="17"/>
  <c r="BM327" i="17"/>
  <c r="BN327" i="17"/>
  <c r="BO323" i="17"/>
  <c r="BP323" i="17"/>
  <c r="BM323" i="17"/>
  <c r="BN323" i="17"/>
  <c r="BO319" i="17"/>
  <c r="BP319" i="17"/>
  <c r="BM319" i="17"/>
  <c r="BN319" i="17"/>
  <c r="BO315" i="17"/>
  <c r="BP315" i="17"/>
  <c r="BM315" i="17"/>
  <c r="BN315" i="17"/>
  <c r="BO311" i="17"/>
  <c r="BP311" i="17"/>
  <c r="BM311" i="17"/>
  <c r="BN311" i="17"/>
  <c r="BO407" i="17"/>
  <c r="BP407" i="17"/>
  <c r="BM407" i="17"/>
  <c r="BN407" i="17"/>
  <c r="BP478" i="17"/>
  <c r="BM478" i="17"/>
  <c r="BN478" i="17"/>
  <c r="BO478" i="17"/>
  <c r="BP474" i="17"/>
  <c r="BM474" i="17"/>
  <c r="BN474" i="17"/>
  <c r="BO474" i="17"/>
  <c r="BP470" i="17"/>
  <c r="BM470" i="17"/>
  <c r="BN470" i="17"/>
  <c r="BO470" i="17"/>
  <c r="BP466" i="17"/>
  <c r="BM466" i="17"/>
  <c r="BN466" i="17"/>
  <c r="BO466" i="17"/>
  <c r="BP462" i="17"/>
  <c r="BM462" i="17"/>
  <c r="BN462" i="17"/>
  <c r="BO462" i="17"/>
  <c r="BP458" i="17"/>
  <c r="BM458" i="17"/>
  <c r="BN458" i="17"/>
  <c r="BO458" i="17"/>
  <c r="BP454" i="17"/>
  <c r="BM454" i="17"/>
  <c r="BN454" i="17"/>
  <c r="BO454" i="17"/>
  <c r="BP450" i="17"/>
  <c r="BM450" i="17"/>
  <c r="BN450" i="17"/>
  <c r="BO450" i="17"/>
  <c r="BP446" i="17"/>
  <c r="BM446" i="17"/>
  <c r="BN446" i="17"/>
  <c r="BO446" i="17"/>
  <c r="BO442" i="17"/>
  <c r="BP442" i="17"/>
  <c r="BM442" i="17"/>
  <c r="BN442" i="17"/>
  <c r="BO438" i="17"/>
  <c r="BP438" i="17"/>
  <c r="BM438" i="17"/>
  <c r="BN438" i="17"/>
  <c r="BO434" i="17"/>
  <c r="BP434" i="17"/>
  <c r="BM434" i="17"/>
  <c r="BN434" i="17"/>
  <c r="BO430" i="17"/>
  <c r="BP430" i="17"/>
  <c r="BM430" i="17"/>
  <c r="BN430" i="17"/>
  <c r="BO426" i="17"/>
  <c r="BP426" i="17"/>
  <c r="BM426" i="17"/>
  <c r="BN426" i="17"/>
  <c r="BO422" i="17"/>
  <c r="BP422" i="17"/>
  <c r="BM422" i="17"/>
  <c r="BN422" i="17"/>
  <c r="BO418" i="17"/>
  <c r="BP418" i="17"/>
  <c r="BM418" i="17"/>
  <c r="BN418" i="17"/>
  <c r="BO414" i="17"/>
  <c r="BP414" i="17"/>
  <c r="BM414" i="17"/>
  <c r="BN414" i="17"/>
  <c r="BO410" i="17"/>
  <c r="BP410" i="17"/>
  <c r="BM410" i="17"/>
  <c r="BN410" i="17"/>
  <c r="BM731" i="17"/>
  <c r="BN731" i="17"/>
  <c r="BO731" i="17"/>
  <c r="BP731" i="17"/>
  <c r="BM727" i="17"/>
  <c r="BN727" i="17"/>
  <c r="BO727" i="17"/>
  <c r="BP727" i="17"/>
  <c r="BM723" i="17"/>
  <c r="BN723" i="17"/>
  <c r="BO723" i="17"/>
  <c r="BP723" i="17"/>
  <c r="BM719" i="17"/>
  <c r="BN719" i="17"/>
  <c r="BO719" i="17"/>
  <c r="BP719" i="17"/>
  <c r="BM715" i="17"/>
  <c r="BN715" i="17"/>
  <c r="BO715" i="17"/>
  <c r="BP715" i="17"/>
  <c r="BM711" i="17"/>
  <c r="BN711" i="17"/>
  <c r="BO711" i="17"/>
  <c r="BP711" i="17"/>
  <c r="BM707" i="17"/>
  <c r="BN707" i="17"/>
  <c r="BO707" i="17"/>
  <c r="BP707" i="17"/>
  <c r="BM703" i="17"/>
  <c r="BN703" i="17"/>
  <c r="BO703" i="17"/>
  <c r="BP703" i="17"/>
  <c r="BM699" i="17"/>
  <c r="BN699" i="17"/>
  <c r="BO699" i="17"/>
  <c r="BP699" i="17"/>
  <c r="BM695" i="17"/>
  <c r="BN695" i="17"/>
  <c r="BO695" i="17"/>
  <c r="BP695" i="17"/>
  <c r="BM691" i="17"/>
  <c r="BN691" i="17"/>
  <c r="BO691" i="17"/>
  <c r="BP691" i="17"/>
  <c r="BM687" i="17"/>
  <c r="BN687" i="17"/>
  <c r="BO687" i="17"/>
  <c r="BP687" i="17"/>
  <c r="BM683" i="17"/>
  <c r="BN683" i="17"/>
  <c r="BO683" i="17"/>
  <c r="BP683" i="17"/>
  <c r="BM679" i="17"/>
  <c r="BN679" i="17"/>
  <c r="BO679" i="17"/>
  <c r="BP679" i="17"/>
  <c r="BM675" i="17"/>
  <c r="BN675" i="17"/>
  <c r="BO675" i="17"/>
  <c r="BP675" i="17"/>
  <c r="BM671" i="17"/>
  <c r="BO671" i="17"/>
  <c r="BN671" i="17"/>
  <c r="BP671" i="17"/>
  <c r="BM667" i="17"/>
  <c r="BO667" i="17"/>
  <c r="BN667" i="17"/>
  <c r="BP667" i="17"/>
  <c r="BM663" i="17"/>
  <c r="BO663" i="17"/>
  <c r="BN663" i="17"/>
  <c r="BP663" i="17"/>
  <c r="BM659" i="17"/>
  <c r="BO659" i="17"/>
  <c r="BN659" i="17"/>
  <c r="BP659" i="17"/>
  <c r="BM655" i="17"/>
  <c r="BO655" i="17"/>
  <c r="BN655" i="17"/>
  <c r="BP655" i="17"/>
  <c r="BM651" i="17"/>
  <c r="BO651" i="17"/>
  <c r="BN651" i="17"/>
  <c r="BP651" i="17"/>
  <c r="BM647" i="17"/>
  <c r="BO647" i="17"/>
  <c r="BN647" i="17"/>
  <c r="BP647" i="17"/>
  <c r="BM643" i="17"/>
  <c r="BO643" i="17"/>
  <c r="BN643" i="17"/>
  <c r="BP643" i="17"/>
  <c r="BM639" i="17"/>
  <c r="BO639" i="17"/>
  <c r="BN639" i="17"/>
  <c r="BP639" i="17"/>
  <c r="BM635" i="17"/>
  <c r="BN635" i="17"/>
  <c r="BO635" i="17"/>
  <c r="BP635" i="17"/>
  <c r="BM631" i="17"/>
  <c r="BN631" i="17"/>
  <c r="BO631" i="17"/>
  <c r="BP631" i="17"/>
  <c r="BM627" i="17"/>
  <c r="BN627" i="17"/>
  <c r="BO627" i="17"/>
  <c r="BP627" i="17"/>
  <c r="BM623" i="17"/>
  <c r="BN623" i="17"/>
  <c r="BO623" i="17"/>
  <c r="BP623" i="17"/>
  <c r="BM619" i="17"/>
  <c r="BN619" i="17"/>
  <c r="BO619" i="17"/>
  <c r="BP619" i="17"/>
  <c r="BM615" i="17"/>
  <c r="BN615" i="17"/>
  <c r="BO615" i="17"/>
  <c r="BP615" i="17"/>
  <c r="BM611" i="17"/>
  <c r="BN611" i="17"/>
  <c r="BO611" i="17"/>
  <c r="BP611" i="17"/>
  <c r="BM607" i="17"/>
  <c r="BN607" i="17"/>
  <c r="BO607" i="17"/>
  <c r="BP607" i="17"/>
  <c r="BM603" i="17"/>
  <c r="BN603" i="17"/>
  <c r="BO603" i="17"/>
  <c r="BP603" i="17"/>
  <c r="BM599" i="17"/>
  <c r="BN599" i="17"/>
  <c r="BO599" i="17"/>
  <c r="BP599" i="17"/>
  <c r="BM595" i="17"/>
  <c r="BN595" i="17"/>
  <c r="BO595" i="17"/>
  <c r="BP595" i="17"/>
  <c r="BM591" i="17"/>
  <c r="BN591" i="17"/>
  <c r="BO591" i="17"/>
  <c r="BP591" i="17"/>
  <c r="BM587" i="17"/>
  <c r="BN587" i="17"/>
  <c r="BO587" i="17"/>
  <c r="BP587" i="17"/>
  <c r="BM583" i="17"/>
  <c r="BN583" i="17"/>
  <c r="BO583" i="17"/>
  <c r="BP583" i="17"/>
  <c r="BP579" i="17"/>
  <c r="BM579" i="17"/>
  <c r="BN579" i="17"/>
  <c r="BO579" i="17"/>
  <c r="BP575" i="17"/>
  <c r="BM575" i="17"/>
  <c r="BN575" i="17"/>
  <c r="BO575" i="17"/>
  <c r="BP571" i="17"/>
  <c r="BM571" i="17"/>
  <c r="BN571" i="17"/>
  <c r="BO571" i="17"/>
  <c r="BP567" i="17"/>
  <c r="BM567" i="17"/>
  <c r="BN567" i="17"/>
  <c r="BO567" i="17"/>
  <c r="BP563" i="17"/>
  <c r="BM563" i="17"/>
  <c r="BN563" i="17"/>
  <c r="BO563" i="17"/>
  <c r="BP559" i="17"/>
  <c r="BM559" i="17"/>
  <c r="BN559" i="17"/>
  <c r="BO559" i="17"/>
  <c r="BP555" i="17"/>
  <c r="BM555" i="17"/>
  <c r="BN555" i="17"/>
  <c r="BO555" i="17"/>
  <c r="BP551" i="17"/>
  <c r="BM551" i="17"/>
  <c r="BN551" i="17"/>
  <c r="BO551" i="17"/>
  <c r="BP547" i="17"/>
  <c r="BM547" i="17"/>
  <c r="BN547" i="17"/>
  <c r="BO547" i="17"/>
  <c r="BP543" i="17"/>
  <c r="BM543" i="17"/>
  <c r="BN543" i="17"/>
  <c r="BO543" i="17"/>
  <c r="BP539" i="17"/>
  <c r="BM539" i="17"/>
  <c r="BN539" i="17"/>
  <c r="BO539" i="17"/>
  <c r="BP535" i="17"/>
  <c r="BM535" i="17"/>
  <c r="BN535" i="17"/>
  <c r="BO535" i="17"/>
  <c r="BP531" i="17"/>
  <c r="BM531" i="17"/>
  <c r="BN531" i="17"/>
  <c r="BO531" i="17"/>
  <c r="BP527" i="17"/>
  <c r="BM527" i="17"/>
  <c r="BN527" i="17"/>
  <c r="BO527" i="17"/>
  <c r="BP523" i="17"/>
  <c r="BM523" i="17"/>
  <c r="BN523" i="17"/>
  <c r="BO523" i="17"/>
  <c r="BP519" i="17"/>
  <c r="BM519" i="17"/>
  <c r="BN519" i="17"/>
  <c r="BO519" i="17"/>
  <c r="BP515" i="17"/>
  <c r="BM515" i="17"/>
  <c r="BN515" i="17"/>
  <c r="BO515" i="17"/>
  <c r="BP511" i="17"/>
  <c r="BM511" i="17"/>
  <c r="BN511" i="17"/>
  <c r="BO511" i="17"/>
  <c r="BP507" i="17"/>
  <c r="BM507" i="17"/>
  <c r="BN507" i="17"/>
  <c r="BO507" i="17"/>
  <c r="BP503" i="17"/>
  <c r="BM503" i="17"/>
  <c r="BN503" i="17"/>
  <c r="BO503" i="17"/>
  <c r="BP499" i="17"/>
  <c r="BM499" i="17"/>
  <c r="BN499" i="17"/>
  <c r="BO499" i="17"/>
  <c r="BP495" i="17"/>
  <c r="BM495" i="17"/>
  <c r="BN495" i="17"/>
  <c r="BO495" i="17"/>
  <c r="BP491" i="17"/>
  <c r="BM491" i="17"/>
  <c r="BN491" i="17"/>
  <c r="BO491" i="17"/>
  <c r="BP487" i="17"/>
  <c r="BM487" i="17"/>
  <c r="BN487" i="17"/>
  <c r="BO487" i="17"/>
  <c r="BP483" i="17"/>
  <c r="BM483" i="17"/>
  <c r="BN483" i="17"/>
  <c r="BO483" i="17"/>
  <c r="BP854" i="17"/>
  <c r="BM854" i="17"/>
  <c r="BN854" i="17"/>
  <c r="BO854" i="17"/>
  <c r="BP850" i="17"/>
  <c r="BM850" i="17"/>
  <c r="BN850" i="17"/>
  <c r="BO850" i="17"/>
  <c r="BP846" i="17"/>
  <c r="BM846" i="17"/>
  <c r="BN846" i="17"/>
  <c r="BO846" i="17"/>
  <c r="BP842" i="17"/>
  <c r="BM842" i="17"/>
  <c r="BN842" i="17"/>
  <c r="BO842" i="17"/>
  <c r="BP838" i="17"/>
  <c r="BM838" i="17"/>
  <c r="BN838" i="17"/>
  <c r="BO838" i="17"/>
  <c r="BP834" i="17"/>
  <c r="BM834" i="17"/>
  <c r="BN834" i="17"/>
  <c r="BO834" i="17"/>
  <c r="BP830" i="17"/>
  <c r="BM830" i="17"/>
  <c r="BN830" i="17"/>
  <c r="BO830" i="17"/>
  <c r="BP826" i="17"/>
  <c r="BM826" i="17"/>
  <c r="BN826" i="17"/>
  <c r="BO826" i="17"/>
  <c r="BP822" i="17"/>
  <c r="BM822" i="17"/>
  <c r="BN822" i="17"/>
  <c r="BO822" i="17"/>
  <c r="BP818" i="17"/>
  <c r="BM818" i="17"/>
  <c r="BN818" i="17"/>
  <c r="BO818" i="17"/>
  <c r="BP814" i="17"/>
  <c r="BM814" i="17"/>
  <c r="BN814" i="17"/>
  <c r="BO814" i="17"/>
  <c r="BM810" i="17"/>
  <c r="BN810" i="17"/>
  <c r="BO810" i="17"/>
  <c r="BP810" i="17"/>
  <c r="BM806" i="17"/>
  <c r="BN806" i="17"/>
  <c r="BO806" i="17"/>
  <c r="BP806" i="17"/>
  <c r="BM802" i="17"/>
  <c r="BN802" i="17"/>
  <c r="BO802" i="17"/>
  <c r="BP802" i="17"/>
  <c r="BM798" i="17"/>
  <c r="BN798" i="17"/>
  <c r="BO798" i="17"/>
  <c r="BP798" i="17"/>
  <c r="BM794" i="17"/>
  <c r="BN794" i="17"/>
  <c r="BO794" i="17"/>
  <c r="BP794" i="17"/>
  <c r="BM790" i="17"/>
  <c r="BN790" i="17"/>
  <c r="BO790" i="17"/>
  <c r="BP790" i="17"/>
  <c r="BM786" i="17"/>
  <c r="BN786" i="17"/>
  <c r="BO786" i="17"/>
  <c r="BP786" i="17"/>
  <c r="BM782" i="17"/>
  <c r="BN782" i="17"/>
  <c r="BO782" i="17"/>
  <c r="BP782" i="17"/>
  <c r="BM778" i="17"/>
  <c r="BN778" i="17"/>
  <c r="BO778" i="17"/>
  <c r="BP778" i="17"/>
  <c r="BM774" i="17"/>
  <c r="BN774" i="17"/>
  <c r="BO774" i="17"/>
  <c r="BP774" i="17"/>
  <c r="BM770" i="17"/>
  <c r="BN770" i="17"/>
  <c r="BO770" i="17"/>
  <c r="BP770" i="17"/>
  <c r="BM766" i="17"/>
  <c r="BN766" i="17"/>
  <c r="BO766" i="17"/>
  <c r="BP766" i="17"/>
  <c r="BM762" i="17"/>
  <c r="BN762" i="17"/>
  <c r="BO762" i="17"/>
  <c r="BP762" i="17"/>
  <c r="BM758" i="17"/>
  <c r="BN758" i="17"/>
  <c r="BO758" i="17"/>
  <c r="BP758" i="17"/>
  <c r="BM754" i="17"/>
  <c r="BN754" i="17"/>
  <c r="BO754" i="17"/>
  <c r="BP754" i="17"/>
  <c r="BM750" i="17"/>
  <c r="BN750" i="17"/>
  <c r="BO750" i="17"/>
  <c r="BP750" i="17"/>
  <c r="BM746" i="17"/>
  <c r="BN746" i="17"/>
  <c r="BO746" i="17"/>
  <c r="BP746" i="17"/>
  <c r="BM742" i="17"/>
  <c r="BN742" i="17"/>
  <c r="BO742" i="17"/>
  <c r="BP742" i="17"/>
  <c r="BM738" i="17"/>
  <c r="BN738" i="17"/>
  <c r="BO738" i="17"/>
  <c r="BP738" i="17"/>
  <c r="BM734" i="17"/>
  <c r="BN734" i="17"/>
  <c r="BO734" i="17"/>
  <c r="BP734" i="17"/>
  <c r="BP905" i="17"/>
  <c r="BM905" i="17"/>
  <c r="BN905" i="17"/>
  <c r="BO905" i="17"/>
  <c r="BP901" i="17"/>
  <c r="BM901" i="17"/>
  <c r="BN901" i="17"/>
  <c r="BO901" i="17"/>
  <c r="BP897" i="17"/>
  <c r="BM897" i="17"/>
  <c r="BN897" i="17"/>
  <c r="BO897" i="17"/>
  <c r="BP893" i="17"/>
  <c r="BM893" i="17"/>
  <c r="BN893" i="17"/>
  <c r="BO893" i="17"/>
  <c r="BP889" i="17"/>
  <c r="BM889" i="17"/>
  <c r="BN889" i="17"/>
  <c r="BO889" i="17"/>
  <c r="BP885" i="17"/>
  <c r="BM885" i="17"/>
  <c r="BN885" i="17"/>
  <c r="BO885" i="17"/>
  <c r="BP881" i="17"/>
  <c r="BM881" i="17"/>
  <c r="BN881" i="17"/>
  <c r="BO881" i="17"/>
  <c r="BP877" i="17"/>
  <c r="BM877" i="17"/>
  <c r="BN877" i="17"/>
  <c r="BO877" i="17"/>
  <c r="BP873" i="17"/>
  <c r="BM873" i="17"/>
  <c r="BN873" i="17"/>
  <c r="BO873" i="17"/>
  <c r="BP869" i="17"/>
  <c r="BM869" i="17"/>
  <c r="BN869" i="17"/>
  <c r="BO869" i="17"/>
  <c r="BP865" i="17"/>
  <c r="BM865" i="17"/>
  <c r="BN865" i="17"/>
  <c r="BO865" i="17"/>
  <c r="BP861" i="17"/>
  <c r="BM861" i="17"/>
  <c r="BN861" i="17"/>
  <c r="BO861" i="17"/>
  <c r="BP907" i="17"/>
  <c r="BM907" i="17"/>
  <c r="BN907" i="17"/>
  <c r="BO907" i="17"/>
  <c r="BP911" i="17"/>
  <c r="BM911" i="17"/>
  <c r="BN911" i="17"/>
  <c r="BO911" i="17"/>
  <c r="BP915" i="17"/>
  <c r="BM915" i="17"/>
  <c r="BN915" i="17"/>
  <c r="BO915" i="17"/>
  <c r="BP919" i="17"/>
  <c r="BM919" i="17"/>
  <c r="BN919" i="17"/>
  <c r="BO919" i="17"/>
  <c r="BP923" i="17"/>
  <c r="BM923" i="17"/>
  <c r="BN923" i="17"/>
  <c r="BO923" i="17"/>
  <c r="BP927" i="17"/>
  <c r="BM927" i="17"/>
  <c r="BN927" i="17"/>
  <c r="BO927" i="17"/>
  <c r="BP931" i="17"/>
  <c r="BM931" i="17"/>
  <c r="BN931" i="17"/>
  <c r="BO931" i="17"/>
  <c r="BP935" i="17"/>
  <c r="BM935" i="17"/>
  <c r="BN935" i="17"/>
  <c r="BO935" i="17"/>
  <c r="BP939" i="17"/>
  <c r="BM939" i="17"/>
  <c r="BN939" i="17"/>
  <c r="BO939" i="17"/>
  <c r="BP943" i="17"/>
  <c r="BM943" i="17"/>
  <c r="BN943" i="17"/>
  <c r="BO943" i="17"/>
  <c r="BP947" i="17"/>
  <c r="BM947" i="17"/>
  <c r="BN947" i="17"/>
  <c r="BO947" i="17"/>
  <c r="BP951" i="17"/>
  <c r="BM951" i="17"/>
  <c r="BO951" i="17"/>
  <c r="BN951" i="17"/>
  <c r="BP955" i="17"/>
  <c r="BM955" i="17"/>
  <c r="BN955" i="17"/>
  <c r="BO955" i="17"/>
  <c r="BP959" i="17"/>
  <c r="BM959" i="17"/>
  <c r="BN959" i="17"/>
  <c r="BO959" i="17"/>
  <c r="BP963" i="17"/>
  <c r="BM963" i="17"/>
  <c r="BO963" i="17"/>
  <c r="BN963" i="17"/>
  <c r="BP967" i="17"/>
  <c r="BM967" i="17"/>
  <c r="BO967" i="17"/>
  <c r="BN967" i="17"/>
  <c r="BP971" i="17"/>
  <c r="BM971" i="17"/>
  <c r="BO971" i="17"/>
  <c r="BN971" i="17"/>
  <c r="BP975" i="17"/>
  <c r="BM975" i="17"/>
  <c r="BO975" i="17"/>
  <c r="BN975" i="17"/>
  <c r="BP979" i="17"/>
  <c r="BM979" i="17"/>
  <c r="BN979" i="17"/>
  <c r="BO979" i="17"/>
  <c r="AW978" i="17"/>
  <c r="AW972" i="17"/>
  <c r="AW958" i="17"/>
  <c r="AW952" i="17"/>
  <c r="AW938" i="17"/>
  <c r="AW932" i="17"/>
  <c r="AW918" i="17"/>
  <c r="AW912" i="17"/>
  <c r="AW898" i="17"/>
  <c r="AW892" i="17"/>
  <c r="AW878" i="17"/>
  <c r="AW872" i="17"/>
  <c r="AW858" i="17"/>
  <c r="AW360" i="17"/>
  <c r="AW344" i="17"/>
  <c r="AW48" i="17"/>
  <c r="BS73" i="17"/>
  <c r="AW15" i="17" s="1"/>
  <c r="AW407" i="17" l="1"/>
  <c r="AW419" i="17"/>
  <c r="AW455" i="17"/>
  <c r="AW924" i="17"/>
  <c r="AW467" i="17"/>
  <c r="AW749" i="17"/>
  <c r="AW759" i="17"/>
  <c r="AW944" i="17"/>
  <c r="AW789" i="17"/>
  <c r="AW799" i="17"/>
  <c r="AW829" i="17"/>
  <c r="BS76" i="17"/>
  <c r="BS75" i="17" s="1"/>
  <c r="AW155" i="17" s="1"/>
  <c r="AW839" i="17"/>
  <c r="BS77" i="17"/>
  <c r="AW348" i="17"/>
  <c r="BS72" i="17"/>
  <c r="BS71" i="17" s="1"/>
  <c r="AW315" i="17" s="1"/>
  <c r="AW864" i="17"/>
  <c r="AW733" i="17"/>
  <c r="AW36" i="17"/>
  <c r="AW773" i="17"/>
  <c r="AW30" i="17"/>
  <c r="AW461" i="17"/>
  <c r="AW784" i="17"/>
  <c r="AW9" i="17"/>
  <c r="AW954" i="17"/>
  <c r="AW894" i="17"/>
  <c r="AW336" i="17"/>
  <c r="AW368" i="17"/>
  <c r="AW400" i="17"/>
  <c r="AW470" i="17"/>
  <c r="AW33" i="17"/>
  <c r="AW437" i="17"/>
  <c r="AW979" i="17"/>
  <c r="AW734" i="17"/>
  <c r="AW814" i="17"/>
  <c r="AW434" i="17"/>
  <c r="AW364" i="17"/>
  <c r="AW743" i="17"/>
  <c r="AW783" i="17"/>
  <c r="AW843" i="17"/>
  <c r="AW879" i="17"/>
  <c r="AW413" i="17"/>
  <c r="AW473" i="17"/>
  <c r="AW804" i="17"/>
  <c r="AW934" i="17"/>
  <c r="AW308" i="17"/>
  <c r="AW340" i="17"/>
  <c r="AW372" i="17"/>
  <c r="AW404" i="17"/>
  <c r="AW27" i="17"/>
  <c r="AW45" i="17"/>
  <c r="AW18" i="17"/>
  <c r="AW959" i="17"/>
  <c r="AW754" i="17"/>
  <c r="AW834" i="17"/>
  <c r="AW458" i="17"/>
  <c r="AW12" i="17"/>
  <c r="AW376" i="17"/>
  <c r="AW769" i="17"/>
  <c r="AW425" i="17"/>
  <c r="AW744" i="17"/>
  <c r="AW824" i="17"/>
  <c r="AW914" i="17"/>
  <c r="AW320" i="17"/>
  <c r="AW352" i="17"/>
  <c r="AW384" i="17"/>
  <c r="AW422" i="17"/>
  <c r="AW51" i="17"/>
  <c r="AW793" i="17"/>
  <c r="AW42" i="17"/>
  <c r="AW939" i="17"/>
  <c r="AW774" i="17"/>
  <c r="AW854" i="17"/>
  <c r="AW416" i="17"/>
  <c r="AW428" i="17"/>
  <c r="AW440" i="17"/>
  <c r="AW452" i="17"/>
  <c r="AW464" i="17"/>
  <c r="AW476" i="17"/>
  <c r="AW738" i="17"/>
  <c r="AW748" i="17"/>
  <c r="AW758" i="17"/>
  <c r="AW768" i="17"/>
  <c r="AW778" i="17"/>
  <c r="AW788" i="17"/>
  <c r="AW798" i="17"/>
  <c r="AW808" i="17"/>
  <c r="AW818" i="17"/>
  <c r="AW828" i="17"/>
  <c r="AW838" i="17"/>
  <c r="AW848" i="17"/>
  <c r="AW869" i="17"/>
  <c r="AW889" i="17"/>
  <c r="AW909" i="17"/>
  <c r="AW929" i="17"/>
  <c r="AW949" i="17"/>
  <c r="AW969" i="17"/>
  <c r="BS79" i="17"/>
  <c r="AW312" i="17"/>
  <c r="AW431" i="17"/>
  <c r="AW479" i="17"/>
  <c r="AW809" i="17"/>
  <c r="AW849" i="17"/>
  <c r="AW904" i="17"/>
  <c r="AW316" i="17"/>
  <c r="AW380" i="17"/>
  <c r="AW753" i="17"/>
  <c r="AW803" i="17"/>
  <c r="AW853" i="17"/>
  <c r="BS74" i="17"/>
  <c r="BS80" i="17"/>
  <c r="AW24" i="17"/>
  <c r="AW328" i="17"/>
  <c r="AW392" i="17"/>
  <c r="AW443" i="17"/>
  <c r="AW739" i="17"/>
  <c r="AW779" i="17"/>
  <c r="AW819" i="17"/>
  <c r="AW884" i="17"/>
  <c r="AW964" i="17"/>
  <c r="AW332" i="17"/>
  <c r="AW396" i="17"/>
  <c r="AW763" i="17"/>
  <c r="AW823" i="17"/>
  <c r="AW859" i="17"/>
  <c r="AW899" i="17"/>
  <c r="AW449" i="17"/>
  <c r="AW764" i="17"/>
  <c r="AW844" i="17"/>
  <c r="AW974" i="17"/>
  <c r="AW874" i="17"/>
  <c r="AW324" i="17"/>
  <c r="AW356" i="17"/>
  <c r="AW388" i="17"/>
  <c r="AW446" i="17"/>
  <c r="AW21" i="17"/>
  <c r="AW813" i="17"/>
  <c r="AW54" i="17"/>
  <c r="AW919" i="17"/>
  <c r="AW794" i="17"/>
  <c r="AW410" i="17"/>
  <c r="AW39" i="17"/>
  <c r="AW311" i="17"/>
  <c r="AW367" i="17"/>
  <c r="AW375" i="17"/>
  <c r="AW817" i="17"/>
  <c r="AW742" i="17"/>
  <c r="AW782" i="17"/>
  <c r="AW852" i="17"/>
  <c r="AW752" i="17"/>
  <c r="AW732" i="17"/>
  <c r="AW95" i="17"/>
  <c r="AW135" i="17"/>
  <c r="AW260" i="17"/>
  <c r="AW515" i="17"/>
  <c r="AW550" i="17"/>
  <c r="AW575" i="17"/>
  <c r="AW510" i="17"/>
  <c r="AW585" i="17"/>
  <c r="AW205" i="17"/>
  <c r="AW590" i="17"/>
  <c r="AW720" i="17"/>
  <c r="AW305" i="17"/>
  <c r="AW14" i="17"/>
  <c r="AW26" i="17"/>
  <c r="AW38" i="17"/>
  <c r="AW50" i="17"/>
  <c r="AW11" i="17"/>
  <c r="AW23" i="17"/>
  <c r="AW35" i="17"/>
  <c r="AW47" i="17"/>
  <c r="AW17" i="17"/>
  <c r="AW29" i="17"/>
  <c r="AW41" i="17"/>
  <c r="AW53" i="17"/>
  <c r="AW314" i="17"/>
  <c r="AW330" i="17"/>
  <c r="AW346" i="17"/>
  <c r="AW362" i="17"/>
  <c r="AW415" i="17"/>
  <c r="AW427" i="17"/>
  <c r="AW439" i="17"/>
  <c r="AW451" i="17"/>
  <c r="AW463" i="17"/>
  <c r="AW475" i="17"/>
  <c r="AW318" i="17"/>
  <c r="AW334" i="17"/>
  <c r="AW350" i="17"/>
  <c r="AW366" i="17"/>
  <c r="AW370" i="17"/>
  <c r="AW374" i="17"/>
  <c r="AW378" i="17"/>
  <c r="AW382" i="17"/>
  <c r="AW386" i="17"/>
  <c r="AW390" i="17"/>
  <c r="AW394" i="17"/>
  <c r="AW398" i="17"/>
  <c r="AW402" i="17"/>
  <c r="AW406" i="17"/>
  <c r="AW418" i="17"/>
  <c r="AW430" i="17"/>
  <c r="AW442" i="17"/>
  <c r="AW454" i="17"/>
  <c r="AW466" i="17"/>
  <c r="AW478" i="17"/>
  <c r="AW20" i="17"/>
  <c r="AW44" i="17"/>
  <c r="AW322" i="17"/>
  <c r="AW338" i="17"/>
  <c r="AW354" i="17"/>
  <c r="AW409" i="17"/>
  <c r="AW421" i="17"/>
  <c r="AW433" i="17"/>
  <c r="AW445" i="17"/>
  <c r="AW457" i="17"/>
  <c r="AW469" i="17"/>
  <c r="AW481" i="17"/>
  <c r="AW32" i="17"/>
  <c r="AW56" i="17"/>
  <c r="AW310" i="17"/>
  <c r="AW326" i="17"/>
  <c r="AW342" i="17"/>
  <c r="AW358" i="17"/>
  <c r="AW412" i="17"/>
  <c r="AW424" i="17"/>
  <c r="AW436" i="17"/>
  <c r="AW448" i="17"/>
  <c r="AW460" i="17"/>
  <c r="AW472" i="17"/>
  <c r="AW741" i="17"/>
  <c r="AW761" i="17"/>
  <c r="AW781" i="17"/>
  <c r="AW801" i="17"/>
  <c r="AW821" i="17"/>
  <c r="AW841" i="17"/>
  <c r="AW861" i="17"/>
  <c r="AW881" i="17"/>
  <c r="AW901" i="17"/>
  <c r="AW921" i="17"/>
  <c r="AW746" i="17"/>
  <c r="AW766" i="17"/>
  <c r="AW786" i="17"/>
  <c r="AW806" i="17"/>
  <c r="AW826" i="17"/>
  <c r="AW846" i="17"/>
  <c r="AW866" i="17"/>
  <c r="AW886" i="17"/>
  <c r="AW906" i="17"/>
  <c r="AW926" i="17"/>
  <c r="AW946" i="17"/>
  <c r="AW966" i="17"/>
  <c r="AW751" i="17"/>
  <c r="AW771" i="17"/>
  <c r="AW791" i="17"/>
  <c r="AW811" i="17"/>
  <c r="AW831" i="17"/>
  <c r="AW851" i="17"/>
  <c r="AW871" i="17"/>
  <c r="AW891" i="17"/>
  <c r="AW911" i="17"/>
  <c r="AW931" i="17"/>
  <c r="AW951" i="17"/>
  <c r="AW971" i="17"/>
  <c r="AW776" i="17"/>
  <c r="AW856" i="17"/>
  <c r="AW896" i="17"/>
  <c r="AW936" i="17"/>
  <c r="AW956" i="17"/>
  <c r="AW976" i="17"/>
  <c r="AW796" i="17"/>
  <c r="AW756" i="17"/>
  <c r="AW836" i="17"/>
  <c r="AW941" i="17"/>
  <c r="AW961" i="17"/>
  <c r="AW981" i="17"/>
  <c r="AW736" i="17"/>
  <c r="AW816" i="17"/>
  <c r="AW876" i="17"/>
  <c r="AW916" i="17"/>
  <c r="AW78" i="17"/>
  <c r="AW98" i="17"/>
  <c r="AW118" i="17"/>
  <c r="AW238" i="17"/>
  <c r="AW258" i="17"/>
  <c r="AW278" i="17"/>
  <c r="AW163" i="17"/>
  <c r="AW183" i="17"/>
  <c r="AW203" i="17"/>
  <c r="AW84" i="17"/>
  <c r="AW124" i="17"/>
  <c r="AW164" i="17"/>
  <c r="AW503" i="17"/>
  <c r="AW523" i="17"/>
  <c r="AW543" i="17"/>
  <c r="AW64" i="17"/>
  <c r="AW144" i="17"/>
  <c r="AW224" i="17"/>
  <c r="AW603" i="17"/>
  <c r="AW623" i="17"/>
  <c r="AW643" i="17"/>
  <c r="AW184" i="17"/>
  <c r="AW264" i="17"/>
  <c r="AW489" i="17"/>
  <c r="AW649" i="17"/>
  <c r="AW669" i="17"/>
  <c r="AW689" i="17"/>
  <c r="AW588" i="17"/>
  <c r="AW628" i="17"/>
  <c r="AW668" i="17"/>
  <c r="AW558" i="17"/>
  <c r="AW598" i="17"/>
  <c r="AW638" i="17"/>
  <c r="AW608" i="17"/>
  <c r="AW624" i="17"/>
  <c r="AW648" i="17"/>
  <c r="AW688" i="17"/>
  <c r="AW634" i="17"/>
  <c r="AW698" i="17"/>
  <c r="AW728" i="17"/>
  <c r="AW578" i="17"/>
  <c r="AW341" i="17"/>
  <c r="AW411" i="17"/>
  <c r="AW435" i="17"/>
  <c r="AW414" i="17"/>
  <c r="AW438" i="17"/>
  <c r="AW462" i="17"/>
  <c r="AW925" i="17"/>
  <c r="AW13" i="17"/>
  <c r="AW321" i="17"/>
  <c r="AW353" i="17"/>
  <c r="AW477" i="17"/>
  <c r="AW750" i="17"/>
  <c r="AW770" i="17"/>
  <c r="AW810" i="17"/>
  <c r="AW775" i="17"/>
  <c r="AW795" i="17"/>
  <c r="AW815" i="17"/>
  <c r="AW855" i="17"/>
  <c r="AW377" i="17"/>
  <c r="AW385" i="17"/>
  <c r="AW401" i="17"/>
  <c r="AW840" i="17"/>
  <c r="AW441" i="17"/>
  <c r="AW820" i="17"/>
  <c r="AW945" i="17"/>
  <c r="AW965" i="17"/>
  <c r="AW880" i="17"/>
  <c r="BS78" i="17"/>
  <c r="F10" i="16"/>
  <c r="K10" i="16" s="1"/>
  <c r="I14" i="18"/>
  <c r="D14" i="18"/>
  <c r="H14" i="18" s="1"/>
  <c r="M20" i="18"/>
  <c r="J11" i="18"/>
  <c r="J10" i="18"/>
  <c r="F10" i="18"/>
  <c r="D10" i="18"/>
  <c r="J9" i="18"/>
  <c r="F9" i="18"/>
  <c r="D9" i="18"/>
  <c r="J8" i="18"/>
  <c r="F8" i="18"/>
  <c r="D8" i="18"/>
  <c r="AW800" i="17" l="1"/>
  <c r="AW760" i="17"/>
  <c r="AW835" i="17"/>
  <c r="AW790" i="17"/>
  <c r="AW333" i="17"/>
  <c r="AW450" i="17"/>
  <c r="AW423" i="17"/>
  <c r="AW544" i="17"/>
  <c r="AW664" i="17"/>
  <c r="AW614" i="17"/>
  <c r="AW644" i="17"/>
  <c r="AW673" i="17"/>
  <c r="AW484" i="17"/>
  <c r="AW639" i="17"/>
  <c r="AW208" i="17"/>
  <c r="AW539" i="17"/>
  <c r="AW148" i="17"/>
  <c r="AW199" i="17"/>
  <c r="AW274" i="17"/>
  <c r="AW114" i="17"/>
  <c r="AW125" i="17"/>
  <c r="AW485" i="17"/>
  <c r="AW565" i="17"/>
  <c r="AW555" i="17"/>
  <c r="AW495" i="17"/>
  <c r="AW115" i="17"/>
  <c r="AW832" i="17"/>
  <c r="AW762" i="17"/>
  <c r="AW371" i="17"/>
  <c r="AW307" i="17"/>
  <c r="AW426" i="17"/>
  <c r="AW357" i="17"/>
  <c r="AW574" i="17"/>
  <c r="AW604" i="17"/>
  <c r="AW653" i="17"/>
  <c r="AW248" i="17"/>
  <c r="AW619" i="17"/>
  <c r="AW128" i="17"/>
  <c r="AW519" i="17"/>
  <c r="AW108" i="17"/>
  <c r="AW179" i="17"/>
  <c r="AW254" i="17"/>
  <c r="AW94" i="17"/>
  <c r="AW680" i="17"/>
  <c r="AW700" i="17"/>
  <c r="AW505" i="17"/>
  <c r="AW545" i="17"/>
  <c r="AW220" i="17"/>
  <c r="AW75" i="17"/>
  <c r="AW812" i="17"/>
  <c r="AW837" i="17"/>
  <c r="AW363" i="17"/>
  <c r="AW640" i="17"/>
  <c r="AW369" i="17"/>
  <c r="AW755" i="17"/>
  <c r="AW468" i="17"/>
  <c r="AW905" i="17"/>
  <c r="AW361" i="17"/>
  <c r="AW325" i="17"/>
  <c r="AW533" i="17"/>
  <c r="AW584" i="17"/>
  <c r="AW549" i="17"/>
  <c r="AW564" i="17"/>
  <c r="AW633" i="17"/>
  <c r="AW168" i="17"/>
  <c r="AW599" i="17"/>
  <c r="AW273" i="17"/>
  <c r="AW499" i="17"/>
  <c r="AW68" i="17"/>
  <c r="AW159" i="17"/>
  <c r="AW234" i="17"/>
  <c r="AW74" i="17"/>
  <c r="AW600" i="17"/>
  <c r="AW620" i="17"/>
  <c r="AW290" i="17"/>
  <c r="AW285" i="17"/>
  <c r="AW140" i="17"/>
  <c r="AW250" i="17"/>
  <c r="AW772" i="17"/>
  <c r="AW797" i="17"/>
  <c r="AW355" i="17"/>
  <c r="AW540" i="17"/>
  <c r="AW480" i="17"/>
  <c r="AW349" i="17"/>
  <c r="AW735" i="17"/>
  <c r="AW453" i="17"/>
  <c r="AW885" i="17"/>
  <c r="AW345" i="17"/>
  <c r="AW309" i="17"/>
  <c r="AW658" i="17"/>
  <c r="AW568" i="17"/>
  <c r="AW538" i="17"/>
  <c r="AW514" i="17"/>
  <c r="AW629" i="17"/>
  <c r="AW104" i="17"/>
  <c r="AW583" i="17"/>
  <c r="AW249" i="17"/>
  <c r="AW483" i="17"/>
  <c r="AW303" i="17"/>
  <c r="AW143" i="17"/>
  <c r="AW218" i="17"/>
  <c r="AW58" i="17"/>
  <c r="AW560" i="17"/>
  <c r="AW580" i="17"/>
  <c r="AW280" i="17"/>
  <c r="AW240" i="17"/>
  <c r="AW100" i="17"/>
  <c r="AW230" i="17"/>
  <c r="AW792" i="17"/>
  <c r="AW777" i="17"/>
  <c r="AW351" i="17"/>
  <c r="AW337" i="17"/>
  <c r="AW25" i="17"/>
  <c r="AW444" i="17"/>
  <c r="AW865" i="17"/>
  <c r="AW329" i="17"/>
  <c r="AW55" i="17"/>
  <c r="AW594" i="17"/>
  <c r="AW509" i="17"/>
  <c r="AW528" i="17"/>
  <c r="AW504" i="17"/>
  <c r="AW613" i="17"/>
  <c r="AW88" i="17"/>
  <c r="AW579" i="17"/>
  <c r="AW233" i="17"/>
  <c r="AW304" i="17"/>
  <c r="AW299" i="17"/>
  <c r="AW139" i="17"/>
  <c r="AW214" i="17"/>
  <c r="AW530" i="17"/>
  <c r="AW525" i="17"/>
  <c r="AW200" i="17"/>
  <c r="AW160" i="17"/>
  <c r="AW60" i="17"/>
  <c r="AW210" i="17"/>
  <c r="AW847" i="17"/>
  <c r="AW757" i="17"/>
  <c r="AW347" i="17"/>
  <c r="AW500" i="17"/>
  <c r="AW270" i="17"/>
  <c r="AW359" i="17"/>
  <c r="AW317" i="17"/>
  <c r="AW429" i="17"/>
  <c r="AW845" i="17"/>
  <c r="AW313" i="17"/>
  <c r="AW43" i="17"/>
  <c r="AW714" i="17"/>
  <c r="AW498" i="17"/>
  <c r="AW294" i="17"/>
  <c r="AW493" i="17"/>
  <c r="AW609" i="17"/>
  <c r="AW723" i="17"/>
  <c r="AW563" i="17"/>
  <c r="AW209" i="17"/>
  <c r="AW298" i="17"/>
  <c r="AW283" i="17"/>
  <c r="AW123" i="17"/>
  <c r="AW198" i="17"/>
  <c r="AW520" i="17"/>
  <c r="AW165" i="17"/>
  <c r="AW120" i="17"/>
  <c r="AW80" i="17"/>
  <c r="AW295" i="17"/>
  <c r="AW190" i="17"/>
  <c r="AW827" i="17"/>
  <c r="AW737" i="17"/>
  <c r="AW343" i="17"/>
  <c r="AW180" i="17"/>
  <c r="AW740" i="17"/>
  <c r="AW393" i="17"/>
  <c r="AW37" i="17"/>
  <c r="AW950" i="17"/>
  <c r="AW420" i="17"/>
  <c r="AW825" i="17"/>
  <c r="AW52" i="17"/>
  <c r="AW31" i="17"/>
  <c r="AW618" i="17"/>
  <c r="AW488" i="17"/>
  <c r="AW269" i="17"/>
  <c r="AW289" i="17"/>
  <c r="AW593" i="17"/>
  <c r="AW719" i="17"/>
  <c r="AW559" i="17"/>
  <c r="AW193" i="17"/>
  <c r="AW293" i="17"/>
  <c r="AW279" i="17"/>
  <c r="AW119" i="17"/>
  <c r="AW194" i="17"/>
  <c r="AW300" i="17"/>
  <c r="AW725" i="17"/>
  <c r="AW715" i="17"/>
  <c r="AW265" i="17"/>
  <c r="AW275" i="17"/>
  <c r="AW170" i="17"/>
  <c r="AW807" i="17"/>
  <c r="AW403" i="17"/>
  <c r="AW339" i="17"/>
  <c r="AW660" i="17"/>
  <c r="AW970" i="17"/>
  <c r="AW417" i="17"/>
  <c r="AW975" i="17"/>
  <c r="AW930" i="17"/>
  <c r="AW405" i="17"/>
  <c r="AW805" i="17"/>
  <c r="AW40" i="17"/>
  <c r="AW19" i="17"/>
  <c r="AW554" i="17"/>
  <c r="AW213" i="17"/>
  <c r="AW173" i="17"/>
  <c r="AW229" i="17"/>
  <c r="AW589" i="17"/>
  <c r="AW703" i="17"/>
  <c r="AW534" i="17"/>
  <c r="AW169" i="17"/>
  <c r="AW288" i="17"/>
  <c r="AW263" i="17"/>
  <c r="AW103" i="17"/>
  <c r="AW178" i="17"/>
  <c r="AW245" i="17"/>
  <c r="AW705" i="17"/>
  <c r="AW695" i="17"/>
  <c r="AW225" i="17"/>
  <c r="AW255" i="17"/>
  <c r="AW150" i="17"/>
  <c r="AW787" i="17"/>
  <c r="AW399" i="17"/>
  <c r="AW335" i="17"/>
  <c r="AW780" i="17"/>
  <c r="AW910" i="17"/>
  <c r="AW785" i="17"/>
  <c r="AW28" i="17"/>
  <c r="AW46" i="17"/>
  <c r="AW284" i="17"/>
  <c r="AW149" i="17"/>
  <c r="AW109" i="17"/>
  <c r="AW133" i="17"/>
  <c r="AW573" i="17"/>
  <c r="AW699" i="17"/>
  <c r="AW529" i="17"/>
  <c r="AW153" i="17"/>
  <c r="AW268" i="17"/>
  <c r="AW259" i="17"/>
  <c r="AW99" i="17"/>
  <c r="AW174" i="17"/>
  <c r="AW570" i="17"/>
  <c r="AW85" i="17"/>
  <c r="AW685" i="17"/>
  <c r="AW675" i="17"/>
  <c r="AW185" i="17"/>
  <c r="AW235" i="17"/>
  <c r="AW130" i="17"/>
  <c r="AW767" i="17"/>
  <c r="AW395" i="17"/>
  <c r="AW331" i="17"/>
  <c r="AW432" i="17"/>
  <c r="AW980" i="17"/>
  <c r="AW397" i="17"/>
  <c r="AW465" i="17"/>
  <c r="AW960" i="17"/>
  <c r="AW935" i="17"/>
  <c r="AW890" i="17"/>
  <c r="AW389" i="17"/>
  <c r="AW765" i="17"/>
  <c r="AW16" i="17"/>
  <c r="AW34" i="17"/>
  <c r="AW253" i="17"/>
  <c r="AW718" i="17"/>
  <c r="AW729" i="17"/>
  <c r="AW69" i="17"/>
  <c r="AW569" i="17"/>
  <c r="AW683" i="17"/>
  <c r="AW524" i="17"/>
  <c r="AW129" i="17"/>
  <c r="AW244" i="17"/>
  <c r="AW243" i="17"/>
  <c r="AW83" i="17"/>
  <c r="AW158" i="17"/>
  <c r="AW490" i="17"/>
  <c r="AW730" i="17"/>
  <c r="AW665" i="17"/>
  <c r="AW655" i="17"/>
  <c r="AW145" i="17"/>
  <c r="AW215" i="17"/>
  <c r="AW110" i="17"/>
  <c r="AW747" i="17"/>
  <c r="AW391" i="17"/>
  <c r="AW327" i="17"/>
  <c r="AW955" i="17"/>
  <c r="AW456" i="17"/>
  <c r="AW940" i="17"/>
  <c r="AW915" i="17"/>
  <c r="AW870" i="17"/>
  <c r="AW381" i="17"/>
  <c r="AW745" i="17"/>
  <c r="AW471" i="17"/>
  <c r="AW22" i="17"/>
  <c r="AW189" i="17"/>
  <c r="AW694" i="17"/>
  <c r="AW724" i="17"/>
  <c r="AW713" i="17"/>
  <c r="AW553" i="17"/>
  <c r="AW679" i="17"/>
  <c r="AW518" i="17"/>
  <c r="AW113" i="17"/>
  <c r="AW228" i="17"/>
  <c r="AW239" i="17"/>
  <c r="AW79" i="17"/>
  <c r="AW154" i="17"/>
  <c r="AW690" i="17"/>
  <c r="AW710" i="17"/>
  <c r="AW645" i="17"/>
  <c r="AW635" i="17"/>
  <c r="AW105" i="17"/>
  <c r="AW195" i="17"/>
  <c r="AW90" i="17"/>
  <c r="AW842" i="17"/>
  <c r="AW387" i="17"/>
  <c r="AW323" i="17"/>
  <c r="AW900" i="17"/>
  <c r="AW373" i="17"/>
  <c r="AW459" i="17"/>
  <c r="AW678" i="17"/>
  <c r="AW548" i="17"/>
  <c r="AW204" i="17"/>
  <c r="AW610" i="17"/>
  <c r="AW670" i="17"/>
  <c r="AW625" i="17"/>
  <c r="AW615" i="17"/>
  <c r="AW65" i="17"/>
  <c r="AW175" i="17"/>
  <c r="AW70" i="17"/>
  <c r="AW822" i="17"/>
  <c r="AW383" i="17"/>
  <c r="AW319" i="17"/>
  <c r="AW408" i="17"/>
  <c r="AW895" i="17"/>
  <c r="AW850" i="17"/>
  <c r="AW49" i="17"/>
  <c r="AW10" i="17"/>
  <c r="AW93" i="17"/>
  <c r="AW708" i="17"/>
  <c r="AW709" i="17"/>
  <c r="AW663" i="17"/>
  <c r="AW513" i="17"/>
  <c r="AW89" i="17"/>
  <c r="AW223" i="17"/>
  <c r="AW63" i="17"/>
  <c r="AW138" i="17"/>
  <c r="AW920" i="17"/>
  <c r="AW860" i="17"/>
  <c r="AW875" i="17"/>
  <c r="AW830" i="17"/>
  <c r="AW365" i="17"/>
  <c r="AW474" i="17"/>
  <c r="AW447" i="17"/>
  <c r="AW674" i="17"/>
  <c r="AW704" i="17"/>
  <c r="AW654" i="17"/>
  <c r="AW684" i="17"/>
  <c r="AW693" i="17"/>
  <c r="AW494" i="17"/>
  <c r="AW659" i="17"/>
  <c r="AW508" i="17"/>
  <c r="AW73" i="17"/>
  <c r="AW188" i="17"/>
  <c r="AW219" i="17"/>
  <c r="AW59" i="17"/>
  <c r="AW134" i="17"/>
  <c r="AW650" i="17"/>
  <c r="AW630" i="17"/>
  <c r="AW605" i="17"/>
  <c r="AW595" i="17"/>
  <c r="AW535" i="17"/>
  <c r="BS70" i="17"/>
  <c r="AW202" i="17" s="1"/>
  <c r="AW802" i="17"/>
  <c r="AW379" i="17"/>
  <c r="G14" i="18"/>
  <c r="AW62" i="17"/>
  <c r="AW82" i="17"/>
  <c r="AW102" i="17"/>
  <c r="AW122" i="17"/>
  <c r="AW142" i="17"/>
  <c r="AW162" i="17"/>
  <c r="AW182" i="17"/>
  <c r="AW262" i="17"/>
  <c r="AW67" i="17"/>
  <c r="AW87" i="17"/>
  <c r="AW107" i="17"/>
  <c r="AW127" i="17"/>
  <c r="AW147" i="17"/>
  <c r="AW167" i="17"/>
  <c r="AW187" i="17"/>
  <c r="AW207" i="17"/>
  <c r="AW227" i="17"/>
  <c r="AW247" i="17"/>
  <c r="AW267" i="17"/>
  <c r="AW287" i="17"/>
  <c r="AW92" i="17"/>
  <c r="AW132" i="17"/>
  <c r="AW172" i="17"/>
  <c r="AW212" i="17"/>
  <c r="AW252" i="17"/>
  <c r="AW282" i="17"/>
  <c r="AW487" i="17"/>
  <c r="AW507" i="17"/>
  <c r="AW527" i="17"/>
  <c r="AW547" i="17"/>
  <c r="AW57" i="17"/>
  <c r="AW97" i="17"/>
  <c r="AW137" i="17"/>
  <c r="AW177" i="17"/>
  <c r="AW217" i="17"/>
  <c r="AW257" i="17"/>
  <c r="AW292" i="17"/>
  <c r="AW297" i="17"/>
  <c r="AW302" i="17"/>
  <c r="AW112" i="17"/>
  <c r="AW192" i="17"/>
  <c r="AW272" i="17"/>
  <c r="AW492" i="17"/>
  <c r="AW497" i="17"/>
  <c r="AW502" i="17"/>
  <c r="AW567" i="17"/>
  <c r="AW587" i="17"/>
  <c r="AW607" i="17"/>
  <c r="AW627" i="17"/>
  <c r="AW647" i="17"/>
  <c r="AW667" i="17"/>
  <c r="AW687" i="17"/>
  <c r="AW707" i="17"/>
  <c r="AW72" i="17"/>
  <c r="AW152" i="17"/>
  <c r="AW232" i="17"/>
  <c r="AW532" i="17"/>
  <c r="AW537" i="17"/>
  <c r="AW542" i="17"/>
  <c r="AW557" i="17"/>
  <c r="AW577" i="17"/>
  <c r="AW597" i="17"/>
  <c r="AW617" i="17"/>
  <c r="AW637" i="17"/>
  <c r="AW657" i="17"/>
  <c r="AW677" i="17"/>
  <c r="AW697" i="17"/>
  <c r="AW717" i="17"/>
  <c r="AW197" i="17"/>
  <c r="AW482" i="17"/>
  <c r="AW572" i="17"/>
  <c r="AW612" i="17"/>
  <c r="AW652" i="17"/>
  <c r="AW692" i="17"/>
  <c r="AW77" i="17"/>
  <c r="AW237" i="17"/>
  <c r="AW517" i="17"/>
  <c r="AW582" i="17"/>
  <c r="AW622" i="17"/>
  <c r="AW662" i="17"/>
  <c r="AW702" i="17"/>
  <c r="AW117" i="17"/>
  <c r="AW277" i="17"/>
  <c r="AW552" i="17"/>
  <c r="AW592" i="17"/>
  <c r="AW632" i="17"/>
  <c r="AW672" i="17"/>
  <c r="AW712" i="17"/>
  <c r="AW727" i="17"/>
  <c r="AW157" i="17"/>
  <c r="AW512" i="17"/>
  <c r="AW682" i="17"/>
  <c r="AW522" i="17"/>
  <c r="AW562" i="17"/>
  <c r="AW722" i="17"/>
  <c r="AW602" i="17"/>
  <c r="AW642" i="17"/>
  <c r="AW66" i="17"/>
  <c r="AW86" i="17"/>
  <c r="AW106" i="17"/>
  <c r="AW126" i="17"/>
  <c r="AW146" i="17"/>
  <c r="AW166" i="17"/>
  <c r="AW186" i="17"/>
  <c r="AW206" i="17"/>
  <c r="AW226" i="17"/>
  <c r="AW246" i="17"/>
  <c r="AW266" i="17"/>
  <c r="AW71" i="17"/>
  <c r="AW91" i="17"/>
  <c r="AW111" i="17"/>
  <c r="AW131" i="17"/>
  <c r="AW151" i="17"/>
  <c r="AW171" i="17"/>
  <c r="AW191" i="17"/>
  <c r="AW211" i="17"/>
  <c r="AW231" i="17"/>
  <c r="AW251" i="17"/>
  <c r="AW271" i="17"/>
  <c r="AW291" i="17"/>
  <c r="AW76" i="17"/>
  <c r="AW116" i="17"/>
  <c r="AW156" i="17"/>
  <c r="AW196" i="17"/>
  <c r="AW236" i="17"/>
  <c r="AW276" i="17"/>
  <c r="AW491" i="17"/>
  <c r="AW511" i="17"/>
  <c r="AW531" i="17"/>
  <c r="AW551" i="17"/>
  <c r="AW81" i="17"/>
  <c r="AW121" i="17"/>
  <c r="AW161" i="17"/>
  <c r="AW201" i="17"/>
  <c r="AW241" i="17"/>
  <c r="AW281" i="17"/>
  <c r="AW286" i="17"/>
  <c r="AW96" i="17"/>
  <c r="AW176" i="17"/>
  <c r="AW256" i="17"/>
  <c r="AW296" i="17"/>
  <c r="AW306" i="17"/>
  <c r="AW486" i="17"/>
  <c r="AW571" i="17"/>
  <c r="AW591" i="17"/>
  <c r="AW611" i="17"/>
  <c r="AW631" i="17"/>
  <c r="AW651" i="17"/>
  <c r="AW671" i="17"/>
  <c r="AW691" i="17"/>
  <c r="AW711" i="17"/>
  <c r="AW136" i="17"/>
  <c r="AW216" i="17"/>
  <c r="AW301" i="17"/>
  <c r="AW516" i="17"/>
  <c r="AW521" i="17"/>
  <c r="AW526" i="17"/>
  <c r="AW561" i="17"/>
  <c r="AW581" i="17"/>
  <c r="AW601" i="17"/>
  <c r="AW621" i="17"/>
  <c r="AW641" i="17"/>
  <c r="AW661" i="17"/>
  <c r="AW681" i="17"/>
  <c r="AW701" i="17"/>
  <c r="AW721" i="17"/>
  <c r="AW101" i="17"/>
  <c r="AW261" i="17"/>
  <c r="AW536" i="17"/>
  <c r="AW546" i="17"/>
  <c r="AW556" i="17"/>
  <c r="AW596" i="17"/>
  <c r="AW636" i="17"/>
  <c r="AW676" i="17"/>
  <c r="AW716" i="17"/>
  <c r="AW141" i="17"/>
  <c r="AW496" i="17"/>
  <c r="AW506" i="17"/>
  <c r="AW566" i="17"/>
  <c r="AW606" i="17"/>
  <c r="AW646" i="17"/>
  <c r="AW686" i="17"/>
  <c r="AW726" i="17"/>
  <c r="AW181" i="17"/>
  <c r="AW541" i="17"/>
  <c r="AW576" i="17"/>
  <c r="AW616" i="17"/>
  <c r="AW656" i="17"/>
  <c r="AW696" i="17"/>
  <c r="AW731" i="17"/>
  <c r="AW61" i="17"/>
  <c r="AW221" i="17"/>
  <c r="AW586" i="17"/>
  <c r="AW706" i="17"/>
  <c r="AW626" i="17"/>
  <c r="AW666" i="17"/>
  <c r="AW501" i="17"/>
  <c r="C14" i="18"/>
  <c r="F14" i="18"/>
  <c r="M8" i="16"/>
  <c r="G10" i="16"/>
  <c r="M7" i="16"/>
  <c r="L8" i="16"/>
  <c r="H10" i="16"/>
  <c r="G12" i="16"/>
  <c r="I10" i="16"/>
  <c r="H12" i="16"/>
  <c r="G11" i="16"/>
  <c r="I11" i="16"/>
  <c r="I12" i="16"/>
  <c r="H11" i="16"/>
  <c r="K11" i="16"/>
  <c r="F11" i="16"/>
  <c r="F12" i="16"/>
  <c r="K12" i="16"/>
  <c r="AW242" i="17" l="1"/>
  <c r="AW222" i="17"/>
  <c r="A607" i="17"/>
  <c r="A732" i="17" l="1"/>
  <c r="A857" i="17"/>
  <c r="A856" i="17"/>
  <c r="A855" i="17"/>
  <c r="A854" i="17"/>
  <c r="A853" i="17"/>
  <c r="A852" i="17"/>
  <c r="A851" i="17"/>
  <c r="A850" i="17"/>
  <c r="A849" i="17"/>
  <c r="A848" i="17"/>
  <c r="A847" i="17"/>
  <c r="A846" i="17"/>
  <c r="A845" i="17"/>
  <c r="A844" i="17"/>
  <c r="A843" i="17"/>
  <c r="A842" i="17"/>
  <c r="A841" i="17"/>
  <c r="A840" i="17"/>
  <c r="A839" i="17"/>
  <c r="A838" i="17"/>
  <c r="A837" i="17"/>
  <c r="A836" i="17"/>
  <c r="A835" i="17"/>
  <c r="A834" i="17"/>
  <c r="A833" i="17"/>
  <c r="A832" i="17"/>
  <c r="A831" i="17"/>
  <c r="A830" i="17"/>
  <c r="A829" i="17"/>
  <c r="A828" i="17"/>
  <c r="A827" i="17"/>
  <c r="A826" i="17"/>
  <c r="A825" i="17"/>
  <c r="A824" i="17"/>
  <c r="A823" i="17"/>
  <c r="A822" i="17"/>
  <c r="A821" i="17"/>
  <c r="A820" i="17"/>
  <c r="A819" i="17"/>
  <c r="A818" i="17"/>
  <c r="A817" i="17"/>
  <c r="A816" i="17"/>
  <c r="A815" i="17"/>
  <c r="A814" i="17"/>
  <c r="A813" i="17"/>
  <c r="A812" i="17"/>
  <c r="A811" i="17"/>
  <c r="A810" i="17"/>
  <c r="A809" i="17"/>
  <c r="A808" i="17"/>
  <c r="A807" i="17"/>
  <c r="A806" i="17"/>
  <c r="A805" i="17"/>
  <c r="A804" i="17"/>
  <c r="A803" i="17"/>
  <c r="A802" i="17"/>
  <c r="A801" i="17"/>
  <c r="A800" i="17"/>
  <c r="A799" i="17"/>
  <c r="A798" i="17"/>
  <c r="A797" i="17"/>
  <c r="A796" i="17"/>
  <c r="A795" i="17"/>
  <c r="A794" i="17"/>
  <c r="A793" i="17"/>
  <c r="A792" i="17"/>
  <c r="A791" i="17"/>
  <c r="A790" i="17"/>
  <c r="A789" i="17"/>
  <c r="A788" i="17"/>
  <c r="A787" i="17"/>
  <c r="A786" i="17"/>
  <c r="A785" i="17"/>
  <c r="A784" i="17"/>
  <c r="A783" i="17"/>
  <c r="A782" i="17"/>
  <c r="A781" i="17"/>
  <c r="A780" i="17"/>
  <c r="A779" i="17"/>
  <c r="A778" i="17"/>
  <c r="A777" i="17"/>
  <c r="A776" i="17"/>
  <c r="A775" i="17"/>
  <c r="A774" i="17"/>
  <c r="A773" i="17"/>
  <c r="A772" i="17"/>
  <c r="A771" i="17"/>
  <c r="A770" i="17"/>
  <c r="A769" i="17"/>
  <c r="A768" i="17"/>
  <c r="A767" i="17"/>
  <c r="A766" i="17"/>
  <c r="A765" i="17"/>
  <c r="A764" i="17"/>
  <c r="A763" i="17"/>
  <c r="A762" i="17"/>
  <c r="A761" i="17"/>
  <c r="A760" i="17"/>
  <c r="A759" i="17"/>
  <c r="A758" i="17"/>
  <c r="A757" i="17"/>
  <c r="A756" i="17"/>
  <c r="A755" i="17"/>
  <c r="A754" i="17"/>
  <c r="A753" i="17"/>
  <c r="A752" i="17"/>
  <c r="A751" i="17"/>
  <c r="A750" i="17"/>
  <c r="A749" i="17"/>
  <c r="A748" i="17"/>
  <c r="A747" i="17"/>
  <c r="A746" i="17"/>
  <c r="A745" i="17"/>
  <c r="A744" i="17"/>
  <c r="A743" i="17"/>
  <c r="A742" i="17"/>
  <c r="A741" i="17"/>
  <c r="A740" i="17"/>
  <c r="A739" i="17"/>
  <c r="A738" i="17"/>
  <c r="A737" i="17"/>
  <c r="A736" i="17"/>
  <c r="A735" i="17"/>
  <c r="A734" i="17"/>
  <c r="A733" i="17"/>
  <c r="A481" i="17" l="1"/>
  <c r="A480" i="17"/>
  <c r="A479" i="17"/>
  <c r="A478" i="17"/>
  <c r="A477" i="17"/>
  <c r="A476" i="17"/>
  <c r="A475" i="17"/>
  <c r="A474" i="17"/>
  <c r="A473" i="17"/>
  <c r="A472" i="17"/>
  <c r="A471" i="17"/>
  <c r="A470" i="17"/>
  <c r="A469" i="17"/>
  <c r="A468" i="17"/>
  <c r="A467" i="17"/>
  <c r="A466" i="17"/>
  <c r="A465" i="17"/>
  <c r="A464" i="17"/>
  <c r="A463" i="17"/>
  <c r="A462" i="17"/>
  <c r="A461" i="17"/>
  <c r="A460" i="17"/>
  <c r="A459" i="17"/>
  <c r="A458" i="17"/>
  <c r="A457" i="17"/>
  <c r="A456" i="17"/>
  <c r="A455" i="17"/>
  <c r="A454" i="17"/>
  <c r="A453" i="17"/>
  <c r="A452" i="17"/>
  <c r="A451" i="17"/>
  <c r="A450" i="17"/>
  <c r="A449" i="17"/>
  <c r="A448" i="17"/>
  <c r="A447" i="17"/>
  <c r="A446" i="17"/>
  <c r="A445" i="17"/>
  <c r="A444" i="17"/>
  <c r="A443" i="17"/>
  <c r="A442" i="17"/>
  <c r="A441" i="17"/>
  <c r="A440" i="17"/>
  <c r="A439" i="17"/>
  <c r="A438" i="17"/>
  <c r="A437" i="17"/>
  <c r="A436" i="17"/>
  <c r="A435" i="17"/>
  <c r="A434" i="17"/>
  <c r="A433" i="17"/>
  <c r="A432" i="17"/>
  <c r="A431" i="17"/>
  <c r="A430" i="17"/>
  <c r="A429" i="17"/>
  <c r="A428" i="17"/>
  <c r="A427" i="17"/>
  <c r="A426" i="17"/>
  <c r="A425" i="17"/>
  <c r="A424" i="17"/>
  <c r="A423" i="17"/>
  <c r="A422" i="17"/>
  <c r="A421" i="17"/>
  <c r="A420" i="17"/>
  <c r="A419" i="17"/>
  <c r="A418" i="17"/>
  <c r="A417" i="17"/>
  <c r="A416" i="17"/>
  <c r="A415" i="17"/>
  <c r="A414" i="17"/>
  <c r="A413" i="17"/>
  <c r="A412" i="17"/>
  <c r="A411" i="17"/>
  <c r="A410" i="17"/>
  <c r="A409" i="17"/>
  <c r="A408" i="17"/>
  <c r="A407" i="17"/>
  <c r="A406" i="17"/>
  <c r="A405" i="17"/>
  <c r="A404" i="17"/>
  <c r="A403" i="17"/>
  <c r="A402" i="17"/>
  <c r="A401" i="17"/>
  <c r="A400" i="17"/>
  <c r="A399" i="17"/>
  <c r="A398" i="17"/>
  <c r="A397" i="17"/>
  <c r="A396" i="17"/>
  <c r="A395" i="17"/>
  <c r="A394" i="17"/>
  <c r="A393" i="17"/>
  <c r="A392" i="17"/>
  <c r="A391" i="17"/>
  <c r="A390" i="17"/>
  <c r="A389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A368" i="17"/>
  <c r="A367" i="17"/>
  <c r="A366" i="17"/>
  <c r="A365" i="17"/>
  <c r="A364" i="17"/>
  <c r="A363" i="17"/>
  <c r="A362" i="17"/>
  <c r="A361" i="17"/>
  <c r="A360" i="17"/>
  <c r="A359" i="17"/>
  <c r="A358" i="17"/>
  <c r="A357" i="17"/>
  <c r="A356" i="17"/>
  <c r="A355" i="17"/>
  <c r="A354" i="17"/>
  <c r="A353" i="17"/>
  <c r="A352" i="17"/>
  <c r="A351" i="17"/>
  <c r="A350" i="17"/>
  <c r="A349" i="17"/>
  <c r="A348" i="17"/>
  <c r="A347" i="17"/>
  <c r="A346" i="17"/>
  <c r="A345" i="17"/>
  <c r="A344" i="17"/>
  <c r="A343" i="17"/>
  <c r="A342" i="17"/>
  <c r="A341" i="17"/>
  <c r="A340" i="17"/>
  <c r="A339" i="17"/>
  <c r="A338" i="17"/>
  <c r="A337" i="17"/>
  <c r="A336" i="17"/>
  <c r="A335" i="17"/>
  <c r="A334" i="17"/>
  <c r="A333" i="17"/>
  <c r="A332" i="17"/>
  <c r="A331" i="17"/>
  <c r="A330" i="17"/>
  <c r="A329" i="17"/>
  <c r="A328" i="17"/>
  <c r="A327" i="17"/>
  <c r="A326" i="17"/>
  <c r="A325" i="17"/>
  <c r="A324" i="17"/>
  <c r="A323" i="17"/>
  <c r="A322" i="17"/>
  <c r="A321" i="17"/>
  <c r="A320" i="17"/>
  <c r="A319" i="17"/>
  <c r="A318" i="17"/>
  <c r="A317" i="17"/>
  <c r="A316" i="17"/>
  <c r="A315" i="17"/>
  <c r="A314" i="17"/>
  <c r="A313" i="17"/>
  <c r="A312" i="17"/>
  <c r="A311" i="17"/>
  <c r="A310" i="17"/>
  <c r="A309" i="17"/>
  <c r="A308" i="17"/>
  <c r="A307" i="17"/>
  <c r="A306" i="17"/>
  <c r="A305" i="17"/>
  <c r="A304" i="17"/>
  <c r="A303" i="17"/>
  <c r="A302" i="17"/>
  <c r="A301" i="17"/>
  <c r="A300" i="17"/>
  <c r="A299" i="17"/>
  <c r="A298" i="17"/>
  <c r="A297" i="17"/>
  <c r="A296" i="17"/>
  <c r="A295" i="17"/>
  <c r="A294" i="17"/>
  <c r="A293" i="17"/>
  <c r="A292" i="17"/>
  <c r="A291" i="17"/>
  <c r="A290" i="17"/>
  <c r="A289" i="17"/>
  <c r="A288" i="17"/>
  <c r="A287" i="17"/>
  <c r="A286" i="17"/>
  <c r="A285" i="17"/>
  <c r="A284" i="17"/>
  <c r="A283" i="17"/>
  <c r="A282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A253" i="17"/>
  <c r="A252" i="17"/>
  <c r="A251" i="17"/>
  <c r="A250" i="17"/>
  <c r="A249" i="17"/>
  <c r="A248" i="17"/>
  <c r="A247" i="17"/>
  <c r="A246" i="17"/>
  <c r="A245" i="17"/>
  <c r="A244" i="17"/>
  <c r="A243" i="17"/>
  <c r="A242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5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957" i="17"/>
  <c r="A956" i="17"/>
  <c r="A955" i="17"/>
  <c r="A954" i="17"/>
  <c r="A953" i="17"/>
  <c r="A952" i="17"/>
  <c r="A951" i="17"/>
  <c r="A950" i="17"/>
  <c r="A949" i="17"/>
  <c r="A948" i="17"/>
  <c r="A947" i="17"/>
  <c r="A946" i="17"/>
  <c r="A945" i="17"/>
  <c r="A944" i="17"/>
  <c r="A943" i="17"/>
  <c r="A942" i="17"/>
  <c r="A941" i="17"/>
  <c r="A940" i="17"/>
  <c r="A939" i="17"/>
  <c r="A938" i="17"/>
  <c r="A937" i="17"/>
  <c r="A936" i="17"/>
  <c r="A935" i="17"/>
  <c r="A934" i="17"/>
  <c r="A933" i="17"/>
  <c r="A932" i="17"/>
  <c r="A931" i="17"/>
  <c r="A930" i="17"/>
  <c r="A929" i="17"/>
  <c r="A928" i="17"/>
  <c r="A927" i="17"/>
  <c r="A926" i="17"/>
  <c r="A925" i="17"/>
  <c r="A924" i="17"/>
  <c r="A923" i="17"/>
  <c r="A922" i="17"/>
  <c r="A921" i="17"/>
  <c r="A920" i="17"/>
  <c r="A919" i="17"/>
  <c r="A918" i="17"/>
  <c r="A917" i="17"/>
  <c r="A916" i="17"/>
  <c r="A915" i="17"/>
  <c r="A914" i="17"/>
  <c r="A913" i="17"/>
  <c r="A912" i="17"/>
  <c r="A911" i="17"/>
  <c r="A910" i="17"/>
  <c r="A909" i="17"/>
  <c r="A908" i="17"/>
  <c r="A907" i="17"/>
  <c r="A906" i="17"/>
  <c r="A905" i="17"/>
  <c r="A904" i="17"/>
  <c r="A903" i="17"/>
  <c r="A902" i="17"/>
  <c r="A901" i="17"/>
  <c r="A900" i="17"/>
  <c r="A899" i="17"/>
  <c r="A898" i="17"/>
  <c r="A897" i="17"/>
  <c r="A896" i="17"/>
  <c r="A895" i="17"/>
  <c r="A894" i="17"/>
  <c r="A893" i="17"/>
  <c r="A892" i="17"/>
  <c r="A891" i="17"/>
  <c r="A890" i="17"/>
  <c r="A889" i="17"/>
  <c r="A888" i="17"/>
  <c r="A887" i="17"/>
  <c r="A886" i="17"/>
  <c r="A885" i="17"/>
  <c r="A884" i="17"/>
  <c r="A883" i="17"/>
  <c r="A882" i="17"/>
  <c r="A881" i="17"/>
  <c r="A880" i="17"/>
  <c r="A879" i="17"/>
  <c r="A878" i="17"/>
  <c r="A877" i="17"/>
  <c r="A876" i="17"/>
  <c r="A875" i="17"/>
  <c r="A874" i="17"/>
  <c r="A873" i="17"/>
  <c r="A872" i="17"/>
  <c r="A871" i="17"/>
  <c r="A870" i="17"/>
  <c r="A869" i="17"/>
  <c r="A868" i="17"/>
  <c r="A867" i="17"/>
  <c r="A866" i="17"/>
  <c r="A865" i="17"/>
  <c r="A864" i="17"/>
  <c r="A863" i="17"/>
  <c r="A862" i="17"/>
  <c r="A861" i="17"/>
  <c r="A860" i="17"/>
  <c r="A859" i="17"/>
  <c r="A858" i="17"/>
  <c r="A981" i="17"/>
  <c r="A980" i="17"/>
  <c r="A979" i="17"/>
  <c r="A483" i="17" l="1"/>
  <c r="A484" i="17"/>
  <c r="A485" i="17"/>
  <c r="A486" i="17"/>
  <c r="A487" i="17"/>
  <c r="A488" i="17"/>
  <c r="A489" i="17"/>
  <c r="A490" i="17"/>
  <c r="A491" i="17"/>
  <c r="A492" i="17"/>
  <c r="A493" i="17"/>
  <c r="A494" i="17"/>
  <c r="A495" i="17"/>
  <c r="A496" i="17"/>
  <c r="A497" i="17"/>
  <c r="A498" i="17"/>
  <c r="A499" i="17"/>
  <c r="A500" i="17"/>
  <c r="A501" i="17"/>
  <c r="A502" i="17"/>
  <c r="A503" i="17"/>
  <c r="A504" i="17"/>
  <c r="A505" i="17"/>
  <c r="A506" i="17"/>
  <c r="A507" i="17"/>
  <c r="A508" i="17"/>
  <c r="A509" i="17"/>
  <c r="A510" i="17"/>
  <c r="A511" i="17"/>
  <c r="A512" i="17"/>
  <c r="A513" i="17"/>
  <c r="A514" i="17"/>
  <c r="A515" i="17"/>
  <c r="A516" i="17"/>
  <c r="A517" i="17"/>
  <c r="A518" i="17"/>
  <c r="A519" i="17"/>
  <c r="A520" i="17"/>
  <c r="A521" i="17"/>
  <c r="A522" i="17"/>
  <c r="A523" i="17"/>
  <c r="A524" i="17"/>
  <c r="A525" i="17"/>
  <c r="A526" i="17"/>
  <c r="A527" i="17"/>
  <c r="A528" i="17"/>
  <c r="A529" i="17"/>
  <c r="A530" i="17"/>
  <c r="A531" i="17"/>
  <c r="A532" i="17"/>
  <c r="A533" i="17"/>
  <c r="A534" i="17"/>
  <c r="A535" i="17"/>
  <c r="A536" i="17"/>
  <c r="A537" i="17"/>
  <c r="A538" i="17"/>
  <c r="A539" i="17"/>
  <c r="A540" i="17"/>
  <c r="A541" i="17"/>
  <c r="A542" i="17"/>
  <c r="A543" i="17"/>
  <c r="A544" i="17"/>
  <c r="A545" i="17"/>
  <c r="A546" i="17"/>
  <c r="A547" i="17"/>
  <c r="A548" i="17"/>
  <c r="A549" i="17"/>
  <c r="A550" i="17"/>
  <c r="A551" i="17"/>
  <c r="A552" i="17"/>
  <c r="A553" i="17"/>
  <c r="A554" i="17"/>
  <c r="A555" i="17"/>
  <c r="A556" i="17"/>
  <c r="A557" i="17"/>
  <c r="A558" i="17"/>
  <c r="A559" i="17"/>
  <c r="A560" i="17"/>
  <c r="A561" i="17"/>
  <c r="A562" i="17"/>
  <c r="A563" i="17"/>
  <c r="A564" i="17"/>
  <c r="A565" i="17"/>
  <c r="A566" i="17"/>
  <c r="A567" i="17"/>
  <c r="A568" i="17"/>
  <c r="A569" i="17"/>
  <c r="A570" i="17"/>
  <c r="A571" i="17"/>
  <c r="A572" i="17"/>
  <c r="A573" i="17"/>
  <c r="A574" i="17"/>
  <c r="A575" i="17"/>
  <c r="A576" i="17"/>
  <c r="A577" i="17"/>
  <c r="A578" i="17"/>
  <c r="A579" i="17"/>
  <c r="A580" i="17"/>
  <c r="A581" i="17"/>
  <c r="A582" i="17"/>
  <c r="A583" i="17"/>
  <c r="A584" i="17"/>
  <c r="A585" i="17"/>
  <c r="A586" i="17"/>
  <c r="A587" i="17"/>
  <c r="A588" i="17"/>
  <c r="A589" i="17"/>
  <c r="A590" i="17"/>
  <c r="A591" i="17"/>
  <c r="A592" i="17"/>
  <c r="A593" i="17"/>
  <c r="A594" i="17"/>
  <c r="A595" i="17"/>
  <c r="A596" i="17"/>
  <c r="A597" i="17"/>
  <c r="A598" i="17"/>
  <c r="A599" i="17"/>
  <c r="A600" i="17"/>
  <c r="A601" i="17"/>
  <c r="A602" i="17"/>
  <c r="A603" i="17"/>
  <c r="A604" i="17"/>
  <c r="A605" i="17"/>
  <c r="A606" i="17"/>
  <c r="A608" i="17"/>
  <c r="A609" i="17"/>
  <c r="A610" i="17"/>
  <c r="A611" i="17"/>
  <c r="A612" i="17"/>
  <c r="A613" i="17"/>
  <c r="A614" i="17"/>
  <c r="A615" i="17"/>
  <c r="A616" i="17"/>
  <c r="A617" i="17"/>
  <c r="A618" i="17"/>
  <c r="A619" i="17"/>
  <c r="A620" i="17"/>
  <c r="A621" i="17"/>
  <c r="A622" i="17"/>
  <c r="A623" i="17"/>
  <c r="A624" i="17"/>
  <c r="A625" i="17"/>
  <c r="A626" i="17"/>
  <c r="A627" i="17"/>
  <c r="A628" i="17"/>
  <c r="A629" i="17"/>
  <c r="A630" i="17"/>
  <c r="A631" i="17"/>
  <c r="A632" i="17"/>
  <c r="A633" i="17"/>
  <c r="A634" i="17"/>
  <c r="A635" i="17"/>
  <c r="A636" i="17"/>
  <c r="A637" i="17"/>
  <c r="A638" i="17"/>
  <c r="A639" i="17"/>
  <c r="A640" i="17"/>
  <c r="A641" i="17"/>
  <c r="A642" i="17"/>
  <c r="A643" i="17"/>
  <c r="A644" i="17"/>
  <c r="A645" i="17"/>
  <c r="A646" i="17"/>
  <c r="A647" i="17"/>
  <c r="A648" i="17"/>
  <c r="A649" i="17"/>
  <c r="A650" i="17"/>
  <c r="A651" i="17"/>
  <c r="A652" i="17"/>
  <c r="A653" i="17"/>
  <c r="A654" i="17"/>
  <c r="A655" i="17"/>
  <c r="A656" i="17"/>
  <c r="A657" i="17"/>
  <c r="A658" i="17"/>
  <c r="A659" i="17"/>
  <c r="A660" i="17"/>
  <c r="A661" i="17"/>
  <c r="A662" i="17"/>
  <c r="A663" i="17"/>
  <c r="A664" i="17"/>
  <c r="A665" i="17"/>
  <c r="A666" i="17"/>
  <c r="A667" i="17"/>
  <c r="A668" i="17"/>
  <c r="A669" i="17"/>
  <c r="A670" i="17"/>
  <c r="A671" i="17"/>
  <c r="A672" i="17"/>
  <c r="A673" i="17"/>
  <c r="A674" i="17"/>
  <c r="A675" i="17"/>
  <c r="A676" i="17"/>
  <c r="A677" i="17"/>
  <c r="A678" i="17"/>
  <c r="A679" i="17"/>
  <c r="A680" i="17"/>
  <c r="A681" i="17"/>
  <c r="A682" i="17"/>
  <c r="A683" i="17"/>
  <c r="A684" i="17"/>
  <c r="A685" i="17"/>
  <c r="A686" i="17"/>
  <c r="A687" i="17"/>
  <c r="A688" i="17"/>
  <c r="A689" i="17"/>
  <c r="A690" i="17"/>
  <c r="A691" i="17"/>
  <c r="A692" i="17"/>
  <c r="A693" i="17"/>
  <c r="A694" i="17"/>
  <c r="A695" i="17"/>
  <c r="A696" i="17"/>
  <c r="A697" i="17"/>
  <c r="A698" i="17"/>
  <c r="A699" i="17"/>
  <c r="A700" i="17"/>
  <c r="A701" i="17"/>
  <c r="A702" i="17"/>
  <c r="A703" i="17"/>
  <c r="A704" i="17"/>
  <c r="A705" i="17"/>
  <c r="A706" i="17"/>
  <c r="A707" i="17"/>
  <c r="A708" i="17"/>
  <c r="A709" i="17"/>
  <c r="A710" i="17"/>
  <c r="A711" i="17"/>
  <c r="A712" i="17"/>
  <c r="A713" i="17"/>
  <c r="A714" i="17"/>
  <c r="A715" i="17"/>
  <c r="A716" i="17"/>
  <c r="A717" i="17"/>
  <c r="A718" i="17"/>
  <c r="A719" i="17"/>
  <c r="A720" i="17"/>
  <c r="A721" i="17"/>
  <c r="A722" i="17"/>
  <c r="A723" i="17"/>
  <c r="A724" i="17"/>
  <c r="A725" i="17"/>
  <c r="A726" i="17"/>
  <c r="A727" i="17"/>
  <c r="A728" i="17"/>
  <c r="A729" i="17"/>
  <c r="A730" i="17"/>
  <c r="A731" i="17"/>
  <c r="A958" i="17"/>
  <c r="A959" i="17"/>
  <c r="A960" i="17"/>
  <c r="A961" i="17"/>
  <c r="A962" i="17"/>
  <c r="A963" i="17"/>
  <c r="A964" i="17"/>
  <c r="A965" i="17"/>
  <c r="A966" i="17"/>
  <c r="A967" i="17"/>
  <c r="A968" i="17"/>
  <c r="A969" i="17"/>
  <c r="A970" i="17"/>
  <c r="A971" i="17"/>
  <c r="A972" i="17"/>
  <c r="A973" i="17"/>
  <c r="A974" i="17"/>
  <c r="A975" i="17"/>
  <c r="A976" i="17"/>
  <c r="A977" i="17"/>
  <c r="A97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482" i="17"/>
  <c r="A5" i="17" l="1"/>
  <c r="H14" i="15"/>
  <c r="I14" i="15"/>
  <c r="D14" i="15"/>
  <c r="F10" i="15"/>
  <c r="F9" i="15"/>
  <c r="F8" i="15"/>
  <c r="H14" i="14"/>
  <c r="I14" i="14"/>
  <c r="D14" i="14"/>
  <c r="F10" i="14"/>
  <c r="F9" i="14"/>
  <c r="F8" i="14"/>
  <c r="M20" i="15"/>
  <c r="M20" i="14"/>
  <c r="H14" i="13"/>
  <c r="D14" i="13"/>
  <c r="E16" i="16" s="1"/>
  <c r="M20" i="13"/>
  <c r="M20" i="9"/>
  <c r="F10" i="13"/>
  <c r="F9" i="13"/>
  <c r="F8" i="13"/>
  <c r="H14" i="9"/>
  <c r="I14" i="9"/>
  <c r="F10" i="9"/>
  <c r="F9" i="9"/>
  <c r="F8" i="9"/>
  <c r="AH5" i="17" l="1"/>
  <c r="AX5" i="17"/>
  <c r="BB5" i="17"/>
  <c r="BF5" i="17"/>
  <c r="BJ5" i="17"/>
  <c r="AG5" i="17"/>
  <c r="BE5" i="17"/>
  <c r="AE5" i="17"/>
  <c r="AI5" i="17"/>
  <c r="AY5" i="17"/>
  <c r="BC5" i="17"/>
  <c r="BG5" i="17"/>
  <c r="C18" i="16" s="1"/>
  <c r="AW5" i="17"/>
  <c r="M18" i="16" s="1"/>
  <c r="AF5" i="17"/>
  <c r="AJ5" i="17"/>
  <c r="AZ5" i="17"/>
  <c r="BD5" i="17"/>
  <c r="BH5" i="17"/>
  <c r="BA5" i="17"/>
  <c r="BI5" i="17"/>
  <c r="BO5" i="17"/>
  <c r="BP5" i="17"/>
  <c r="BM5" i="17"/>
  <c r="BN5" i="17"/>
  <c r="BL5" i="17"/>
  <c r="B5" i="17"/>
  <c r="I5" i="17"/>
  <c r="M5" i="17"/>
  <c r="Q5" i="17"/>
  <c r="P5" i="17"/>
  <c r="J5" i="17"/>
  <c r="N5" i="17"/>
  <c r="R5" i="17"/>
  <c r="BK5" i="17"/>
  <c r="G5" i="17"/>
  <c r="K5" i="17"/>
  <c r="O5" i="17"/>
  <c r="H5" i="17"/>
  <c r="L5" i="17"/>
  <c r="F5" i="17"/>
  <c r="I14" i="13"/>
  <c r="B21" i="16"/>
  <c r="B20" i="16"/>
  <c r="B19" i="16"/>
  <c r="J11" i="9" l="1"/>
  <c r="J10" i="9"/>
  <c r="J9" i="9"/>
  <c r="J8" i="9"/>
  <c r="J11" i="13"/>
  <c r="J10" i="13"/>
  <c r="J9" i="13"/>
  <c r="J8" i="13"/>
  <c r="J11" i="14"/>
  <c r="J10" i="14"/>
  <c r="J9" i="14"/>
  <c r="J8" i="14"/>
  <c r="D10" i="9"/>
  <c r="D9" i="9"/>
  <c r="D8" i="9"/>
  <c r="D10" i="13"/>
  <c r="D9" i="13"/>
  <c r="D8" i="13"/>
  <c r="D10" i="14"/>
  <c r="D9" i="14"/>
  <c r="D8" i="14"/>
  <c r="J11" i="15"/>
  <c r="J10" i="15"/>
  <c r="J9" i="15"/>
  <c r="J8" i="15"/>
  <c r="D10" i="15"/>
  <c r="D9" i="15"/>
  <c r="D8" i="15"/>
  <c r="C14" i="15" l="1"/>
  <c r="G14" i="14"/>
  <c r="G14" i="13"/>
  <c r="G16" i="16"/>
  <c r="G14" i="9"/>
  <c r="G14" i="15"/>
  <c r="C14" i="9"/>
  <c r="C14" i="13"/>
  <c r="D16" i="16" s="1"/>
  <c r="C14" i="14"/>
  <c r="AH2" i="17" l="1"/>
  <c r="AG2" i="17" s="1"/>
  <c r="AH3" i="17"/>
  <c r="AG3" i="17" s="1"/>
  <c r="AH1" i="17"/>
  <c r="AG1" i="17" s="1"/>
  <c r="N2" i="17"/>
  <c r="M2" i="17" s="1"/>
  <c r="N3" i="17"/>
  <c r="M3" i="17" s="1"/>
  <c r="N1" i="17"/>
  <c r="M1" i="17" s="1"/>
  <c r="S23" i="17" l="1"/>
  <c r="S24" i="17"/>
  <c r="AL607" i="17"/>
  <c r="AR607" i="17" s="1"/>
  <c r="AM607" i="17"/>
  <c r="AS607" i="17" s="1"/>
  <c r="AK607" i="17"/>
  <c r="AQ607" i="17" s="1"/>
  <c r="S729" i="17"/>
  <c r="W729" i="17" s="1"/>
  <c r="AA729" i="17" s="1"/>
  <c r="S733" i="17"/>
  <c r="S737" i="17"/>
  <c r="S741" i="17"/>
  <c r="W741" i="17" s="1"/>
  <c r="AA741" i="17" s="1"/>
  <c r="S745" i="17"/>
  <c r="W745" i="17" s="1"/>
  <c r="AA745" i="17" s="1"/>
  <c r="S749" i="17"/>
  <c r="S753" i="17"/>
  <c r="W753" i="17" s="1"/>
  <c r="AA753" i="17" s="1"/>
  <c r="S757" i="17"/>
  <c r="W757" i="17" s="1"/>
  <c r="AA757" i="17" s="1"/>
  <c r="S761" i="17"/>
  <c r="W761" i="17" s="1"/>
  <c r="AA761" i="17" s="1"/>
  <c r="S765" i="17"/>
  <c r="W765" i="17" s="1"/>
  <c r="AA765" i="17" s="1"/>
  <c r="S769" i="17"/>
  <c r="W769" i="17" s="1"/>
  <c r="AA769" i="17" s="1"/>
  <c r="S773" i="17"/>
  <c r="W773" i="17" s="1"/>
  <c r="AA773" i="17" s="1"/>
  <c r="S777" i="17"/>
  <c r="W777" i="17" s="1"/>
  <c r="AA777" i="17" s="1"/>
  <c r="S781" i="17"/>
  <c r="S785" i="17"/>
  <c r="W785" i="17" s="1"/>
  <c r="AA785" i="17" s="1"/>
  <c r="S789" i="17"/>
  <c r="W789" i="17" s="1"/>
  <c r="AA789" i="17" s="1"/>
  <c r="S793" i="17"/>
  <c r="W793" i="17" s="1"/>
  <c r="AA793" i="17" s="1"/>
  <c r="S797" i="17"/>
  <c r="S801" i="17"/>
  <c r="S805" i="17"/>
  <c r="W805" i="17" s="1"/>
  <c r="AA805" i="17" s="1"/>
  <c r="S809" i="17"/>
  <c r="W809" i="17" s="1"/>
  <c r="AA809" i="17" s="1"/>
  <c r="S813" i="17"/>
  <c r="S817" i="17"/>
  <c r="W817" i="17" s="1"/>
  <c r="AA817" i="17" s="1"/>
  <c r="S821" i="17"/>
  <c r="W821" i="17" s="1"/>
  <c r="AA821" i="17" s="1"/>
  <c r="S825" i="17"/>
  <c r="W825" i="17" s="1"/>
  <c r="AA825" i="17" s="1"/>
  <c r="S829" i="17"/>
  <c r="W829" i="17" s="1"/>
  <c r="AA829" i="17" s="1"/>
  <c r="S833" i="17"/>
  <c r="W833" i="17" s="1"/>
  <c r="AA833" i="17" s="1"/>
  <c r="S837" i="17"/>
  <c r="W837" i="17" s="1"/>
  <c r="AA837" i="17" s="1"/>
  <c r="S841" i="17"/>
  <c r="W841" i="17" s="1"/>
  <c r="AA841" i="17" s="1"/>
  <c r="S845" i="17"/>
  <c r="W845" i="17" s="1"/>
  <c r="AA845" i="17" s="1"/>
  <c r="S849" i="17"/>
  <c r="W849" i="17" s="1"/>
  <c r="AA849" i="17" s="1"/>
  <c r="S853" i="17"/>
  <c r="W853" i="17" s="1"/>
  <c r="AA853" i="17" s="1"/>
  <c r="S861" i="17"/>
  <c r="W861" i="17" s="1"/>
  <c r="AA861" i="17" s="1"/>
  <c r="S865" i="17"/>
  <c r="S869" i="17"/>
  <c r="S881" i="17"/>
  <c r="W881" i="17" s="1"/>
  <c r="AA881" i="17" s="1"/>
  <c r="S885" i="17"/>
  <c r="W885" i="17" s="1"/>
  <c r="AA885" i="17" s="1"/>
  <c r="S889" i="17"/>
  <c r="S901" i="17"/>
  <c r="W901" i="17" s="1"/>
  <c r="AA901" i="17" s="1"/>
  <c r="S905" i="17"/>
  <c r="W905" i="17" s="1"/>
  <c r="AA905" i="17" s="1"/>
  <c r="S909" i="17"/>
  <c r="W909" i="17" s="1"/>
  <c r="AA909" i="17" s="1"/>
  <c r="S921" i="17"/>
  <c r="W921" i="17" s="1"/>
  <c r="AA921" i="17" s="1"/>
  <c r="S925" i="17"/>
  <c r="W925" i="17" s="1"/>
  <c r="AA925" i="17" s="1"/>
  <c r="S929" i="17"/>
  <c r="W929" i="17" s="1"/>
  <c r="AA929" i="17" s="1"/>
  <c r="S941" i="17"/>
  <c r="W941" i="17" s="1"/>
  <c r="AA941" i="17" s="1"/>
  <c r="S945" i="17"/>
  <c r="S949" i="17"/>
  <c r="S961" i="17"/>
  <c r="W961" i="17" s="1"/>
  <c r="AA961" i="17" s="1"/>
  <c r="S965" i="17"/>
  <c r="W965" i="17" s="1"/>
  <c r="AA965" i="17" s="1"/>
  <c r="S969" i="17"/>
  <c r="S981" i="17"/>
  <c r="S730" i="17"/>
  <c r="W730" i="17" s="1"/>
  <c r="AA730" i="17" s="1"/>
  <c r="S734" i="17"/>
  <c r="W734" i="17" s="1"/>
  <c r="AA734" i="17" s="1"/>
  <c r="S738" i="17"/>
  <c r="S742" i="17"/>
  <c r="S746" i="17"/>
  <c r="W746" i="17" s="1"/>
  <c r="AA746" i="17" s="1"/>
  <c r="S750" i="17"/>
  <c r="W750" i="17" s="1"/>
  <c r="AA750" i="17" s="1"/>
  <c r="S754" i="17"/>
  <c r="W754" i="17" s="1"/>
  <c r="AA754" i="17" s="1"/>
  <c r="S758" i="17"/>
  <c r="W758" i="17" s="1"/>
  <c r="AA758" i="17" s="1"/>
  <c r="S762" i="17"/>
  <c r="W762" i="17" s="1"/>
  <c r="AA762" i="17" s="1"/>
  <c r="S766" i="17"/>
  <c r="W766" i="17" s="1"/>
  <c r="AA766" i="17" s="1"/>
  <c r="S770" i="17"/>
  <c r="S774" i="17"/>
  <c r="W774" i="17" s="1"/>
  <c r="AA774" i="17" s="1"/>
  <c r="S778" i="17"/>
  <c r="W778" i="17" s="1"/>
  <c r="AA778" i="17" s="1"/>
  <c r="S782" i="17"/>
  <c r="W782" i="17" s="1"/>
  <c r="AA782" i="17" s="1"/>
  <c r="S786" i="17"/>
  <c r="S790" i="17"/>
  <c r="W790" i="17" s="1"/>
  <c r="AA790" i="17" s="1"/>
  <c r="S794" i="17"/>
  <c r="W794" i="17" s="1"/>
  <c r="AA794" i="17" s="1"/>
  <c r="S798" i="17"/>
  <c r="W798" i="17" s="1"/>
  <c r="AA798" i="17" s="1"/>
  <c r="S802" i="17"/>
  <c r="S806" i="17"/>
  <c r="W806" i="17" s="1"/>
  <c r="AA806" i="17" s="1"/>
  <c r="S810" i="17"/>
  <c r="W810" i="17" s="1"/>
  <c r="AA810" i="17" s="1"/>
  <c r="S814" i="17"/>
  <c r="W814" i="17" s="1"/>
  <c r="AA814" i="17" s="1"/>
  <c r="S818" i="17"/>
  <c r="W818" i="17" s="1"/>
  <c r="AA818" i="17" s="1"/>
  <c r="S822" i="17"/>
  <c r="W822" i="17" s="1"/>
  <c r="AA822" i="17" s="1"/>
  <c r="S826" i="17"/>
  <c r="W826" i="17" s="1"/>
  <c r="AA826" i="17" s="1"/>
  <c r="S830" i="17"/>
  <c r="W830" i="17" s="1"/>
  <c r="AA830" i="17" s="1"/>
  <c r="S834" i="17"/>
  <c r="S838" i="17"/>
  <c r="W838" i="17" s="1"/>
  <c r="AA838" i="17" s="1"/>
  <c r="S842" i="17"/>
  <c r="W842" i="17" s="1"/>
  <c r="AA842" i="17" s="1"/>
  <c r="S846" i="17"/>
  <c r="W846" i="17" s="1"/>
  <c r="AA846" i="17" s="1"/>
  <c r="S850" i="17"/>
  <c r="W850" i="17" s="1"/>
  <c r="AA850" i="17" s="1"/>
  <c r="S854" i="17"/>
  <c r="W854" i="17" s="1"/>
  <c r="AA854" i="17" s="1"/>
  <c r="S866" i="17"/>
  <c r="W866" i="17" s="1"/>
  <c r="AA866" i="17" s="1"/>
  <c r="S870" i="17"/>
  <c r="W870" i="17" s="1"/>
  <c r="AA870" i="17" s="1"/>
  <c r="S874" i="17"/>
  <c r="S886" i="17"/>
  <c r="W886" i="17" s="1"/>
  <c r="AA886" i="17" s="1"/>
  <c r="S890" i="17"/>
  <c r="W890" i="17" s="1"/>
  <c r="AA890" i="17" s="1"/>
  <c r="S894" i="17"/>
  <c r="W894" i="17" s="1"/>
  <c r="AA894" i="17" s="1"/>
  <c r="S906" i="17"/>
  <c r="W906" i="17" s="1"/>
  <c r="AA906" i="17" s="1"/>
  <c r="S910" i="17"/>
  <c r="W910" i="17" s="1"/>
  <c r="AA910" i="17" s="1"/>
  <c r="S914" i="17"/>
  <c r="W914" i="17" s="1"/>
  <c r="AA914" i="17" s="1"/>
  <c r="S926" i="17"/>
  <c r="W926" i="17" s="1"/>
  <c r="AA926" i="17" s="1"/>
  <c r="S930" i="17"/>
  <c r="S934" i="17"/>
  <c r="S946" i="17"/>
  <c r="W946" i="17" s="1"/>
  <c r="AA946" i="17" s="1"/>
  <c r="S950" i="17"/>
  <c r="W950" i="17" s="1"/>
  <c r="AA950" i="17" s="1"/>
  <c r="S954" i="17"/>
  <c r="S966" i="17"/>
  <c r="W966" i="17" s="1"/>
  <c r="AA966" i="17" s="1"/>
  <c r="S970" i="17"/>
  <c r="W970" i="17" s="1"/>
  <c r="AA970" i="17" s="1"/>
  <c r="S974" i="17"/>
  <c r="W974" i="17" s="1"/>
  <c r="AA974" i="17" s="1"/>
  <c r="S731" i="17"/>
  <c r="S735" i="17"/>
  <c r="W735" i="17" s="1"/>
  <c r="AA735" i="17" s="1"/>
  <c r="S739" i="17"/>
  <c r="W739" i="17" s="1"/>
  <c r="AA739" i="17" s="1"/>
  <c r="S743" i="17"/>
  <c r="W743" i="17" s="1"/>
  <c r="AA743" i="17" s="1"/>
  <c r="S747" i="17"/>
  <c r="W747" i="17" s="1"/>
  <c r="AA747" i="17" s="1"/>
  <c r="S751" i="17"/>
  <c r="W751" i="17" s="1"/>
  <c r="AA751" i="17" s="1"/>
  <c r="S755" i="17"/>
  <c r="W755" i="17" s="1"/>
  <c r="AA755" i="17" s="1"/>
  <c r="S759" i="17"/>
  <c r="W759" i="17" s="1"/>
  <c r="AA759" i="17" s="1"/>
  <c r="S763" i="17"/>
  <c r="S767" i="17"/>
  <c r="W767" i="17" s="1"/>
  <c r="AA767" i="17" s="1"/>
  <c r="S771" i="17"/>
  <c r="W771" i="17" s="1"/>
  <c r="AA771" i="17" s="1"/>
  <c r="S775" i="17"/>
  <c r="W775" i="17" s="1"/>
  <c r="AA775" i="17" s="1"/>
  <c r="S779" i="17"/>
  <c r="S783" i="17"/>
  <c r="W783" i="17" s="1"/>
  <c r="AA783" i="17" s="1"/>
  <c r="S787" i="17"/>
  <c r="W787" i="17" s="1"/>
  <c r="AA787" i="17" s="1"/>
  <c r="S791" i="17"/>
  <c r="W791" i="17" s="1"/>
  <c r="AA791" i="17" s="1"/>
  <c r="S795" i="17"/>
  <c r="W795" i="17" s="1"/>
  <c r="AA795" i="17" s="1"/>
  <c r="S799" i="17"/>
  <c r="W799" i="17" s="1"/>
  <c r="AA799" i="17" s="1"/>
  <c r="S803" i="17"/>
  <c r="W803" i="17" s="1"/>
  <c r="AA803" i="17" s="1"/>
  <c r="S807" i="17"/>
  <c r="W807" i="17" s="1"/>
  <c r="AA807" i="17" s="1"/>
  <c r="S811" i="17"/>
  <c r="W811" i="17" s="1"/>
  <c r="AA811" i="17" s="1"/>
  <c r="S815" i="17"/>
  <c r="W815" i="17" s="1"/>
  <c r="AA815" i="17" s="1"/>
  <c r="S819" i="17"/>
  <c r="W819" i="17" s="1"/>
  <c r="AA819" i="17" s="1"/>
  <c r="S823" i="17"/>
  <c r="W823" i="17" s="1"/>
  <c r="AA823" i="17" s="1"/>
  <c r="S827" i="17"/>
  <c r="W827" i="17" s="1"/>
  <c r="AA827" i="17" s="1"/>
  <c r="S831" i="17"/>
  <c r="W831" i="17" s="1"/>
  <c r="AA831" i="17" s="1"/>
  <c r="S835" i="17"/>
  <c r="W835" i="17" s="1"/>
  <c r="AA835" i="17" s="1"/>
  <c r="S839" i="17"/>
  <c r="W839" i="17" s="1"/>
  <c r="AA839" i="17" s="1"/>
  <c r="S843" i="17"/>
  <c r="W843" i="17" s="1"/>
  <c r="AA843" i="17" s="1"/>
  <c r="S847" i="17"/>
  <c r="W847" i="17" s="1"/>
  <c r="AA847" i="17" s="1"/>
  <c r="S851" i="17"/>
  <c r="W851" i="17" s="1"/>
  <c r="AA851" i="17" s="1"/>
  <c r="S855" i="17"/>
  <c r="W855" i="17" s="1"/>
  <c r="AA855" i="17" s="1"/>
  <c r="S859" i="17"/>
  <c r="S871" i="17"/>
  <c r="S875" i="17"/>
  <c r="W875" i="17" s="1"/>
  <c r="AA875" i="17" s="1"/>
  <c r="S879" i="17"/>
  <c r="W879" i="17" s="1"/>
  <c r="AA879" i="17" s="1"/>
  <c r="S891" i="17"/>
  <c r="W891" i="17" s="1"/>
  <c r="AA891" i="17" s="1"/>
  <c r="S895" i="17"/>
  <c r="W895" i="17" s="1"/>
  <c r="AA895" i="17" s="1"/>
  <c r="S899" i="17"/>
  <c r="W899" i="17" s="1"/>
  <c r="AA899" i="17" s="1"/>
  <c r="S911" i="17"/>
  <c r="W911" i="17" s="1"/>
  <c r="AA911" i="17" s="1"/>
  <c r="S915" i="17"/>
  <c r="S919" i="17"/>
  <c r="S931" i="17"/>
  <c r="W931" i="17" s="1"/>
  <c r="AA931" i="17" s="1"/>
  <c r="S935" i="17"/>
  <c r="W935" i="17" s="1"/>
  <c r="AA935" i="17" s="1"/>
  <c r="S939" i="17"/>
  <c r="S951" i="17"/>
  <c r="W951" i="17" s="1"/>
  <c r="AA951" i="17" s="1"/>
  <c r="S955" i="17"/>
  <c r="W955" i="17" s="1"/>
  <c r="AA955" i="17" s="1"/>
  <c r="S959" i="17"/>
  <c r="W959" i="17" s="1"/>
  <c r="AA959" i="17" s="1"/>
  <c r="S971" i="17"/>
  <c r="S975" i="17"/>
  <c r="W975" i="17" s="1"/>
  <c r="AA975" i="17" s="1"/>
  <c r="S979" i="17"/>
  <c r="W979" i="17" s="1"/>
  <c r="AA979" i="17" s="1"/>
  <c r="S732" i="17"/>
  <c r="W732" i="17" s="1"/>
  <c r="AA732" i="17" s="1"/>
  <c r="S736" i="17"/>
  <c r="W736" i="17" s="1"/>
  <c r="AA736" i="17" s="1"/>
  <c r="S740" i="17"/>
  <c r="W740" i="17" s="1"/>
  <c r="AA740" i="17" s="1"/>
  <c r="S744" i="17"/>
  <c r="W744" i="17" s="1"/>
  <c r="AA744" i="17" s="1"/>
  <c r="S748" i="17"/>
  <c r="W748" i="17" s="1"/>
  <c r="AA748" i="17" s="1"/>
  <c r="S752" i="17"/>
  <c r="W752" i="17" s="1"/>
  <c r="AA752" i="17" s="1"/>
  <c r="S756" i="17"/>
  <c r="W756" i="17" s="1"/>
  <c r="AA756" i="17" s="1"/>
  <c r="S760" i="17"/>
  <c r="W760" i="17" s="1"/>
  <c r="AA760" i="17" s="1"/>
  <c r="S764" i="17"/>
  <c r="W764" i="17" s="1"/>
  <c r="AA764" i="17" s="1"/>
  <c r="S768" i="17"/>
  <c r="W768" i="17" s="1"/>
  <c r="AA768" i="17" s="1"/>
  <c r="S772" i="17"/>
  <c r="W772" i="17" s="1"/>
  <c r="AA772" i="17" s="1"/>
  <c r="S776" i="17"/>
  <c r="W776" i="17" s="1"/>
  <c r="AA776" i="17" s="1"/>
  <c r="S780" i="17"/>
  <c r="W780" i="17" s="1"/>
  <c r="AA780" i="17" s="1"/>
  <c r="S784" i="17"/>
  <c r="S788" i="17"/>
  <c r="W788" i="17" s="1"/>
  <c r="AA788" i="17" s="1"/>
  <c r="S792" i="17"/>
  <c r="W792" i="17" s="1"/>
  <c r="AA792" i="17" s="1"/>
  <c r="S796" i="17"/>
  <c r="W796" i="17" s="1"/>
  <c r="AA796" i="17" s="1"/>
  <c r="S800" i="17"/>
  <c r="W800" i="17" s="1"/>
  <c r="AA800" i="17" s="1"/>
  <c r="S804" i="17"/>
  <c r="W804" i="17" s="1"/>
  <c r="AA804" i="17" s="1"/>
  <c r="S808" i="17"/>
  <c r="W808" i="17" s="1"/>
  <c r="AA808" i="17" s="1"/>
  <c r="S812" i="17"/>
  <c r="W812" i="17" s="1"/>
  <c r="AA812" i="17" s="1"/>
  <c r="S816" i="17"/>
  <c r="W816" i="17" s="1"/>
  <c r="AA816" i="17" s="1"/>
  <c r="S820" i="17"/>
  <c r="W820" i="17" s="1"/>
  <c r="AA820" i="17" s="1"/>
  <c r="S824" i="17"/>
  <c r="W824" i="17" s="1"/>
  <c r="AA824" i="17" s="1"/>
  <c r="S828" i="17"/>
  <c r="W828" i="17" s="1"/>
  <c r="AA828" i="17" s="1"/>
  <c r="S832" i="17"/>
  <c r="W832" i="17" s="1"/>
  <c r="AA832" i="17" s="1"/>
  <c r="S836" i="17"/>
  <c r="W836" i="17" s="1"/>
  <c r="AA836" i="17" s="1"/>
  <c r="S840" i="17"/>
  <c r="W840" i="17" s="1"/>
  <c r="AA840" i="17" s="1"/>
  <c r="S844" i="17"/>
  <c r="W844" i="17" s="1"/>
  <c r="AA844" i="17" s="1"/>
  <c r="S848" i="17"/>
  <c r="W848" i="17" s="1"/>
  <c r="AA848" i="17" s="1"/>
  <c r="S852" i="17"/>
  <c r="W852" i="17" s="1"/>
  <c r="AA852" i="17" s="1"/>
  <c r="S856" i="17"/>
  <c r="W856" i="17" s="1"/>
  <c r="AA856" i="17" s="1"/>
  <c r="S860" i="17"/>
  <c r="W860" i="17" s="1"/>
  <c r="AA860" i="17" s="1"/>
  <c r="S864" i="17"/>
  <c r="W864" i="17" s="1"/>
  <c r="AA864" i="17" s="1"/>
  <c r="S876" i="17"/>
  <c r="W876" i="17" s="1"/>
  <c r="AA876" i="17" s="1"/>
  <c r="S880" i="17"/>
  <c r="W880" i="17" s="1"/>
  <c r="AA880" i="17" s="1"/>
  <c r="S884" i="17"/>
  <c r="W884" i="17" s="1"/>
  <c r="AA884" i="17" s="1"/>
  <c r="S896" i="17"/>
  <c r="S900" i="17"/>
  <c r="W900" i="17" s="1"/>
  <c r="AA900" i="17" s="1"/>
  <c r="S904" i="17"/>
  <c r="W904" i="17" s="1"/>
  <c r="AA904" i="17" s="1"/>
  <c r="S916" i="17"/>
  <c r="W916" i="17" s="1"/>
  <c r="AA916" i="17" s="1"/>
  <c r="S920" i="17"/>
  <c r="W920" i="17" s="1"/>
  <c r="AA920" i="17" s="1"/>
  <c r="S924" i="17"/>
  <c r="W924" i="17" s="1"/>
  <c r="AA924" i="17" s="1"/>
  <c r="S936" i="17"/>
  <c r="W936" i="17" s="1"/>
  <c r="AA936" i="17" s="1"/>
  <c r="S940" i="17"/>
  <c r="W940" i="17" s="1"/>
  <c r="AA940" i="17" s="1"/>
  <c r="S944" i="17"/>
  <c r="W944" i="17" s="1"/>
  <c r="AA944" i="17" s="1"/>
  <c r="S956" i="17"/>
  <c r="S960" i="17"/>
  <c r="W960" i="17" s="1"/>
  <c r="AA960" i="17" s="1"/>
  <c r="S964" i="17"/>
  <c r="W964" i="17" s="1"/>
  <c r="AA964" i="17" s="1"/>
  <c r="S976" i="17"/>
  <c r="W976" i="17" s="1"/>
  <c r="AA976" i="17" s="1"/>
  <c r="S980" i="17"/>
  <c r="W980" i="17" s="1"/>
  <c r="AA980" i="17" s="1"/>
  <c r="T607" i="17"/>
  <c r="X607" i="17" s="1"/>
  <c r="AB607" i="17" s="1"/>
  <c r="U607" i="17"/>
  <c r="V607" i="17"/>
  <c r="Z607" i="17" s="1"/>
  <c r="AD607" i="17" s="1"/>
  <c r="S607" i="17"/>
  <c r="W607" i="17" s="1"/>
  <c r="AA607" i="17" s="1"/>
  <c r="U732" i="17"/>
  <c r="V732" i="17"/>
  <c r="Z732" i="17" s="1"/>
  <c r="AD732" i="17" s="1"/>
  <c r="T732" i="17"/>
  <c r="X732" i="17" s="1"/>
  <c r="AB732" i="17" s="1"/>
  <c r="AM732" i="17"/>
  <c r="AS732" i="17" s="1"/>
  <c r="AL732" i="17"/>
  <c r="AR732" i="17" s="1"/>
  <c r="AK732" i="17"/>
  <c r="AQ732" i="17" s="1"/>
  <c r="V857" i="17"/>
  <c r="Z857" i="17" s="1"/>
  <c r="U857" i="17"/>
  <c r="Y857" i="17" s="1"/>
  <c r="T857" i="17"/>
  <c r="X857" i="17" s="1"/>
  <c r="AM857" i="17"/>
  <c r="AS857" i="17" s="1"/>
  <c r="AK857" i="17"/>
  <c r="AQ857" i="17" s="1"/>
  <c r="AL857" i="17"/>
  <c r="AR857" i="17" s="1"/>
  <c r="U855" i="17"/>
  <c r="U853" i="17"/>
  <c r="U851" i="17"/>
  <c r="U849" i="17"/>
  <c r="U847" i="17"/>
  <c r="U845" i="17"/>
  <c r="U843" i="17"/>
  <c r="U841" i="17"/>
  <c r="U839" i="17"/>
  <c r="V856" i="17"/>
  <c r="Z856" i="17" s="1"/>
  <c r="AD856" i="17" s="1"/>
  <c r="T855" i="17"/>
  <c r="X855" i="17" s="1"/>
  <c r="AB855" i="17" s="1"/>
  <c r="V854" i="17"/>
  <c r="Z854" i="17" s="1"/>
  <c r="AD854" i="17" s="1"/>
  <c r="T853" i="17"/>
  <c r="X853" i="17" s="1"/>
  <c r="AB853" i="17" s="1"/>
  <c r="V852" i="17"/>
  <c r="Z852" i="17" s="1"/>
  <c r="AD852" i="17" s="1"/>
  <c r="T851" i="17"/>
  <c r="X851" i="17" s="1"/>
  <c r="AB851" i="17" s="1"/>
  <c r="V850" i="17"/>
  <c r="Z850" i="17" s="1"/>
  <c r="AD850" i="17" s="1"/>
  <c r="T849" i="17"/>
  <c r="X849" i="17" s="1"/>
  <c r="AB849" i="17" s="1"/>
  <c r="V848" i="17"/>
  <c r="Z848" i="17" s="1"/>
  <c r="AD848" i="17" s="1"/>
  <c r="U856" i="17"/>
  <c r="U854" i="17"/>
  <c r="V855" i="17"/>
  <c r="Z855" i="17" s="1"/>
  <c r="AD855" i="17" s="1"/>
  <c r="U850" i="17"/>
  <c r="T848" i="17"/>
  <c r="X848" i="17" s="1"/>
  <c r="AB848" i="17" s="1"/>
  <c r="V847" i="17"/>
  <c r="Z847" i="17" s="1"/>
  <c r="AD847" i="17" s="1"/>
  <c r="T845" i="17"/>
  <c r="X845" i="17" s="1"/>
  <c r="AB845" i="17" s="1"/>
  <c r="V844" i="17"/>
  <c r="Z844" i="17" s="1"/>
  <c r="AD844" i="17" s="1"/>
  <c r="U842" i="17"/>
  <c r="T840" i="17"/>
  <c r="X840" i="17" s="1"/>
  <c r="AB840" i="17" s="1"/>
  <c r="V839" i="17"/>
  <c r="Z839" i="17" s="1"/>
  <c r="AD839" i="17" s="1"/>
  <c r="U837" i="17"/>
  <c r="U835" i="17"/>
  <c r="W834" i="17"/>
  <c r="AA834" i="17" s="1"/>
  <c r="U833" i="17"/>
  <c r="U831" i="17"/>
  <c r="U829" i="17"/>
  <c r="U827" i="17"/>
  <c r="U825" i="17"/>
  <c r="U823" i="17"/>
  <c r="U821" i="17"/>
  <c r="U819" i="17"/>
  <c r="U817" i="17"/>
  <c r="U815" i="17"/>
  <c r="U813" i="17"/>
  <c r="T854" i="17"/>
  <c r="X854" i="17" s="1"/>
  <c r="AB854" i="17" s="1"/>
  <c r="U852" i="17"/>
  <c r="T850" i="17"/>
  <c r="X850" i="17" s="1"/>
  <c r="AB850" i="17" s="1"/>
  <c r="T847" i="17"/>
  <c r="X847" i="17" s="1"/>
  <c r="AB847" i="17" s="1"/>
  <c r="V846" i="17"/>
  <c r="Z846" i="17" s="1"/>
  <c r="AD846" i="17" s="1"/>
  <c r="U844" i="17"/>
  <c r="T842" i="17"/>
  <c r="X842" i="17" s="1"/>
  <c r="AB842" i="17" s="1"/>
  <c r="V841" i="17"/>
  <c r="Z841" i="17" s="1"/>
  <c r="AD841" i="17" s="1"/>
  <c r="T839" i="17"/>
  <c r="X839" i="17" s="1"/>
  <c r="AB839" i="17" s="1"/>
  <c r="V838" i="17"/>
  <c r="Z838" i="17" s="1"/>
  <c r="AD838" i="17" s="1"/>
  <c r="T837" i="17"/>
  <c r="X837" i="17" s="1"/>
  <c r="AB837" i="17" s="1"/>
  <c r="V836" i="17"/>
  <c r="Z836" i="17" s="1"/>
  <c r="AD836" i="17" s="1"/>
  <c r="T835" i="17"/>
  <c r="X835" i="17" s="1"/>
  <c r="AB835" i="17" s="1"/>
  <c r="V834" i="17"/>
  <c r="Z834" i="17" s="1"/>
  <c r="AD834" i="17" s="1"/>
  <c r="T833" i="17"/>
  <c r="X833" i="17" s="1"/>
  <c r="AB833" i="17" s="1"/>
  <c r="V832" i="17"/>
  <c r="Z832" i="17" s="1"/>
  <c r="AD832" i="17" s="1"/>
  <c r="T831" i="17"/>
  <c r="X831" i="17" s="1"/>
  <c r="AB831" i="17" s="1"/>
  <c r="V830" i="17"/>
  <c r="Z830" i="17" s="1"/>
  <c r="AD830" i="17" s="1"/>
  <c r="T829" i="17"/>
  <c r="X829" i="17" s="1"/>
  <c r="AB829" i="17" s="1"/>
  <c r="V828" i="17"/>
  <c r="Z828" i="17" s="1"/>
  <c r="AD828" i="17" s="1"/>
  <c r="T844" i="17"/>
  <c r="X844" i="17" s="1"/>
  <c r="AB844" i="17" s="1"/>
  <c r="V840" i="17"/>
  <c r="Z840" i="17" s="1"/>
  <c r="AD840" i="17" s="1"/>
  <c r="T838" i="17"/>
  <c r="X838" i="17" s="1"/>
  <c r="AB838" i="17" s="1"/>
  <c r="V835" i="17"/>
  <c r="Z835" i="17" s="1"/>
  <c r="AD835" i="17" s="1"/>
  <c r="U832" i="17"/>
  <c r="T830" i="17"/>
  <c r="X830" i="17" s="1"/>
  <c r="AB830" i="17" s="1"/>
  <c r="T827" i="17"/>
  <c r="X827" i="17" s="1"/>
  <c r="AB827" i="17" s="1"/>
  <c r="V826" i="17"/>
  <c r="Z826" i="17" s="1"/>
  <c r="AD826" i="17" s="1"/>
  <c r="U824" i="17"/>
  <c r="T822" i="17"/>
  <c r="X822" i="17" s="1"/>
  <c r="AB822" i="17" s="1"/>
  <c r="V821" i="17"/>
  <c r="Z821" i="17" s="1"/>
  <c r="AD821" i="17" s="1"/>
  <c r="T819" i="17"/>
  <c r="X819" i="17" s="1"/>
  <c r="AB819" i="17" s="1"/>
  <c r="V818" i="17"/>
  <c r="Z818" i="17" s="1"/>
  <c r="AD818" i="17" s="1"/>
  <c r="U816" i="17"/>
  <c r="T814" i="17"/>
  <c r="X814" i="17" s="1"/>
  <c r="AB814" i="17" s="1"/>
  <c r="V813" i="17"/>
  <c r="Z813" i="17" s="1"/>
  <c r="AD813" i="17" s="1"/>
  <c r="V812" i="17"/>
  <c r="Z812" i="17" s="1"/>
  <c r="AD812" i="17" s="1"/>
  <c r="T811" i="17"/>
  <c r="X811" i="17" s="1"/>
  <c r="AB811" i="17" s="1"/>
  <c r="V810" i="17"/>
  <c r="Z810" i="17" s="1"/>
  <c r="AD810" i="17" s="1"/>
  <c r="T809" i="17"/>
  <c r="X809" i="17" s="1"/>
  <c r="AB809" i="17" s="1"/>
  <c r="V808" i="17"/>
  <c r="Z808" i="17" s="1"/>
  <c r="AD808" i="17" s="1"/>
  <c r="T807" i="17"/>
  <c r="X807" i="17" s="1"/>
  <c r="AB807" i="17" s="1"/>
  <c r="V806" i="17"/>
  <c r="Z806" i="17" s="1"/>
  <c r="AD806" i="17" s="1"/>
  <c r="T805" i="17"/>
  <c r="X805" i="17" s="1"/>
  <c r="AB805" i="17" s="1"/>
  <c r="V804" i="17"/>
  <c r="Z804" i="17" s="1"/>
  <c r="AD804" i="17" s="1"/>
  <c r="T803" i="17"/>
  <c r="X803" i="17" s="1"/>
  <c r="AB803" i="17" s="1"/>
  <c r="V802" i="17"/>
  <c r="Z802" i="17" s="1"/>
  <c r="AD802" i="17" s="1"/>
  <c r="T801" i="17"/>
  <c r="X801" i="17" s="1"/>
  <c r="AB801" i="17" s="1"/>
  <c r="V800" i="17"/>
  <c r="Z800" i="17" s="1"/>
  <c r="AD800" i="17" s="1"/>
  <c r="T856" i="17"/>
  <c r="X856" i="17" s="1"/>
  <c r="AB856" i="17" s="1"/>
  <c r="V849" i="17"/>
  <c r="Z849" i="17" s="1"/>
  <c r="AD849" i="17" s="1"/>
  <c r="U846" i="17"/>
  <c r="V845" i="17"/>
  <c r="Z845" i="17" s="1"/>
  <c r="AD845" i="17" s="1"/>
  <c r="T841" i="17"/>
  <c r="X841" i="17" s="1"/>
  <c r="AB841" i="17" s="1"/>
  <c r="U840" i="17"/>
  <c r="V837" i="17"/>
  <c r="Z837" i="17" s="1"/>
  <c r="AD837" i="17" s="1"/>
  <c r="U834" i="17"/>
  <c r="T832" i="17"/>
  <c r="X832" i="17" s="1"/>
  <c r="AB832" i="17" s="1"/>
  <c r="V829" i="17"/>
  <c r="Z829" i="17" s="1"/>
  <c r="AD829" i="17" s="1"/>
  <c r="U826" i="17"/>
  <c r="T824" i="17"/>
  <c r="X824" i="17" s="1"/>
  <c r="AB824" i="17" s="1"/>
  <c r="V823" i="17"/>
  <c r="Z823" i="17" s="1"/>
  <c r="AD823" i="17" s="1"/>
  <c r="T821" i="17"/>
  <c r="X821" i="17" s="1"/>
  <c r="AB821" i="17" s="1"/>
  <c r="V820" i="17"/>
  <c r="Z820" i="17" s="1"/>
  <c r="AD820" i="17" s="1"/>
  <c r="U818" i="17"/>
  <c r="T816" i="17"/>
  <c r="X816" i="17" s="1"/>
  <c r="AB816" i="17" s="1"/>
  <c r="V815" i="17"/>
  <c r="Z815" i="17" s="1"/>
  <c r="AD815" i="17" s="1"/>
  <c r="T813" i="17"/>
  <c r="X813" i="17" s="1"/>
  <c r="AB813" i="17" s="1"/>
  <c r="U812" i="17"/>
  <c r="U810" i="17"/>
  <c r="U808" i="17"/>
  <c r="U806" i="17"/>
  <c r="U804" i="17"/>
  <c r="U802" i="17"/>
  <c r="W801" i="17"/>
  <c r="AA801" i="17" s="1"/>
  <c r="U800" i="17"/>
  <c r="U798" i="17"/>
  <c r="W797" i="17"/>
  <c r="AA797" i="17" s="1"/>
  <c r="U796" i="17"/>
  <c r="T852" i="17"/>
  <c r="X852" i="17" s="1"/>
  <c r="AB852" i="17" s="1"/>
  <c r="T836" i="17"/>
  <c r="X836" i="17" s="1"/>
  <c r="AB836" i="17" s="1"/>
  <c r="T826" i="17"/>
  <c r="X826" i="17" s="1"/>
  <c r="AB826" i="17" s="1"/>
  <c r="V822" i="17"/>
  <c r="Z822" i="17" s="1"/>
  <c r="AD822" i="17" s="1"/>
  <c r="T820" i="17"/>
  <c r="X820" i="17" s="1"/>
  <c r="AB820" i="17" s="1"/>
  <c r="V817" i="17"/>
  <c r="Z817" i="17" s="1"/>
  <c r="AD817" i="17" s="1"/>
  <c r="V816" i="17"/>
  <c r="Z816" i="17" s="1"/>
  <c r="AD816" i="17" s="1"/>
  <c r="V811" i="17"/>
  <c r="Z811" i="17" s="1"/>
  <c r="AD811" i="17" s="1"/>
  <c r="U809" i="17"/>
  <c r="T806" i="17"/>
  <c r="X806" i="17" s="1"/>
  <c r="AB806" i="17" s="1"/>
  <c r="V803" i="17"/>
  <c r="Z803" i="17" s="1"/>
  <c r="AD803" i="17" s="1"/>
  <c r="U801" i="17"/>
  <c r="T798" i="17"/>
  <c r="X798" i="17" s="1"/>
  <c r="AB798" i="17" s="1"/>
  <c r="V797" i="17"/>
  <c r="Z797" i="17" s="1"/>
  <c r="AD797" i="17" s="1"/>
  <c r="U794" i="17"/>
  <c r="U792" i="17"/>
  <c r="U790" i="17"/>
  <c r="U788" i="17"/>
  <c r="U786" i="17"/>
  <c r="U784" i="17"/>
  <c r="U782" i="17"/>
  <c r="W781" i="17"/>
  <c r="AA781" i="17" s="1"/>
  <c r="U780" i="17"/>
  <c r="W779" i="17"/>
  <c r="AA779" i="17" s="1"/>
  <c r="U778" i="17"/>
  <c r="U848" i="17"/>
  <c r="V843" i="17"/>
  <c r="Z843" i="17" s="1"/>
  <c r="AD843" i="17" s="1"/>
  <c r="U838" i="17"/>
  <c r="V831" i="17"/>
  <c r="Z831" i="17" s="1"/>
  <c r="AD831" i="17" s="1"/>
  <c r="U828" i="17"/>
  <c r="V827" i="17"/>
  <c r="Z827" i="17" s="1"/>
  <c r="AD827" i="17" s="1"/>
  <c r="T823" i="17"/>
  <c r="X823" i="17" s="1"/>
  <c r="AB823" i="17" s="1"/>
  <c r="U822" i="17"/>
  <c r="T817" i="17"/>
  <c r="X817" i="17" s="1"/>
  <c r="AB817" i="17" s="1"/>
  <c r="U811" i="17"/>
  <c r="T808" i="17"/>
  <c r="X808" i="17" s="1"/>
  <c r="AB808" i="17" s="1"/>
  <c r="V805" i="17"/>
  <c r="Z805" i="17" s="1"/>
  <c r="AD805" i="17" s="1"/>
  <c r="U803" i="17"/>
  <c r="T800" i="17"/>
  <c r="X800" i="17" s="1"/>
  <c r="AB800" i="17" s="1"/>
  <c r="V799" i="17"/>
  <c r="Z799" i="17" s="1"/>
  <c r="AD799" i="17" s="1"/>
  <c r="U797" i="17"/>
  <c r="V795" i="17"/>
  <c r="Z795" i="17" s="1"/>
  <c r="AD795" i="17" s="1"/>
  <c r="T794" i="17"/>
  <c r="X794" i="17" s="1"/>
  <c r="AB794" i="17" s="1"/>
  <c r="V793" i="17"/>
  <c r="Z793" i="17" s="1"/>
  <c r="AD793" i="17" s="1"/>
  <c r="T792" i="17"/>
  <c r="X792" i="17" s="1"/>
  <c r="AB792" i="17" s="1"/>
  <c r="V791" i="17"/>
  <c r="Z791" i="17" s="1"/>
  <c r="AD791" i="17" s="1"/>
  <c r="T790" i="17"/>
  <c r="X790" i="17" s="1"/>
  <c r="AB790" i="17" s="1"/>
  <c r="V789" i="17"/>
  <c r="Z789" i="17" s="1"/>
  <c r="AD789" i="17" s="1"/>
  <c r="T788" i="17"/>
  <c r="X788" i="17" s="1"/>
  <c r="AB788" i="17" s="1"/>
  <c r="V787" i="17"/>
  <c r="Z787" i="17" s="1"/>
  <c r="AD787" i="17" s="1"/>
  <c r="T786" i="17"/>
  <c r="X786" i="17" s="1"/>
  <c r="AB786" i="17" s="1"/>
  <c r="V785" i="17"/>
  <c r="Z785" i="17" s="1"/>
  <c r="AD785" i="17" s="1"/>
  <c r="T784" i="17"/>
  <c r="X784" i="17" s="1"/>
  <c r="AB784" i="17" s="1"/>
  <c r="V783" i="17"/>
  <c r="Z783" i="17" s="1"/>
  <c r="AD783" i="17" s="1"/>
  <c r="V853" i="17"/>
  <c r="Z853" i="17" s="1"/>
  <c r="AD853" i="17" s="1"/>
  <c r="V851" i="17"/>
  <c r="Z851" i="17" s="1"/>
  <c r="AD851" i="17" s="1"/>
  <c r="T843" i="17"/>
  <c r="X843" i="17" s="1"/>
  <c r="AB843" i="17" s="1"/>
  <c r="U836" i="17"/>
  <c r="V825" i="17"/>
  <c r="Z825" i="17" s="1"/>
  <c r="AD825" i="17" s="1"/>
  <c r="U820" i="17"/>
  <c r="T812" i="17"/>
  <c r="X812" i="17" s="1"/>
  <c r="AB812" i="17" s="1"/>
  <c r="V809" i="17"/>
  <c r="Z809" i="17" s="1"/>
  <c r="AD809" i="17" s="1"/>
  <c r="T802" i="17"/>
  <c r="X802" i="17" s="1"/>
  <c r="AB802" i="17" s="1"/>
  <c r="T796" i="17"/>
  <c r="X796" i="17" s="1"/>
  <c r="AB796" i="17" s="1"/>
  <c r="U795" i="17"/>
  <c r="T793" i="17"/>
  <c r="X793" i="17" s="1"/>
  <c r="AB793" i="17" s="1"/>
  <c r="V790" i="17"/>
  <c r="Z790" i="17" s="1"/>
  <c r="AD790" i="17" s="1"/>
  <c r="U787" i="17"/>
  <c r="T785" i="17"/>
  <c r="X785" i="17" s="1"/>
  <c r="AB785" i="17" s="1"/>
  <c r="T782" i="17"/>
  <c r="X782" i="17" s="1"/>
  <c r="AB782" i="17" s="1"/>
  <c r="V781" i="17"/>
  <c r="Z781" i="17" s="1"/>
  <c r="AD781" i="17" s="1"/>
  <c r="U779" i="17"/>
  <c r="V777" i="17"/>
  <c r="Z777" i="17" s="1"/>
  <c r="AD777" i="17" s="1"/>
  <c r="T776" i="17"/>
  <c r="X776" i="17" s="1"/>
  <c r="AB776" i="17" s="1"/>
  <c r="V775" i="17"/>
  <c r="Z775" i="17" s="1"/>
  <c r="AD775" i="17" s="1"/>
  <c r="T774" i="17"/>
  <c r="X774" i="17" s="1"/>
  <c r="AB774" i="17" s="1"/>
  <c r="V773" i="17"/>
  <c r="Z773" i="17" s="1"/>
  <c r="AD773" i="17" s="1"/>
  <c r="T772" i="17"/>
  <c r="X772" i="17" s="1"/>
  <c r="AB772" i="17" s="1"/>
  <c r="V771" i="17"/>
  <c r="Z771" i="17" s="1"/>
  <c r="AD771" i="17" s="1"/>
  <c r="T770" i="17"/>
  <c r="X770" i="17" s="1"/>
  <c r="AB770" i="17" s="1"/>
  <c r="V769" i="17"/>
  <c r="Z769" i="17" s="1"/>
  <c r="AD769" i="17" s="1"/>
  <c r="T768" i="17"/>
  <c r="X768" i="17" s="1"/>
  <c r="AB768" i="17" s="1"/>
  <c r="V767" i="17"/>
  <c r="Z767" i="17" s="1"/>
  <c r="AD767" i="17" s="1"/>
  <c r="T766" i="17"/>
  <c r="X766" i="17" s="1"/>
  <c r="AB766" i="17" s="1"/>
  <c r="V765" i="17"/>
  <c r="Z765" i="17" s="1"/>
  <c r="AD765" i="17" s="1"/>
  <c r="T764" i="17"/>
  <c r="X764" i="17" s="1"/>
  <c r="AB764" i="17" s="1"/>
  <c r="V763" i="17"/>
  <c r="Z763" i="17" s="1"/>
  <c r="AD763" i="17" s="1"/>
  <c r="T762" i="17"/>
  <c r="X762" i="17" s="1"/>
  <c r="AB762" i="17" s="1"/>
  <c r="V761" i="17"/>
  <c r="Z761" i="17" s="1"/>
  <c r="AD761" i="17" s="1"/>
  <c r="T760" i="17"/>
  <c r="X760" i="17" s="1"/>
  <c r="AB760" i="17" s="1"/>
  <c r="V759" i="17"/>
  <c r="Z759" i="17" s="1"/>
  <c r="AD759" i="17" s="1"/>
  <c r="T758" i="17"/>
  <c r="X758" i="17" s="1"/>
  <c r="AB758" i="17" s="1"/>
  <c r="V757" i="17"/>
  <c r="Z757" i="17" s="1"/>
  <c r="AD757" i="17" s="1"/>
  <c r="T756" i="17"/>
  <c r="X756" i="17" s="1"/>
  <c r="AB756" i="17" s="1"/>
  <c r="V755" i="17"/>
  <c r="Z755" i="17" s="1"/>
  <c r="AD755" i="17" s="1"/>
  <c r="T754" i="17"/>
  <c r="X754" i="17" s="1"/>
  <c r="AB754" i="17" s="1"/>
  <c r="V753" i="17"/>
  <c r="Z753" i="17" s="1"/>
  <c r="AD753" i="17" s="1"/>
  <c r="T752" i="17"/>
  <c r="X752" i="17" s="1"/>
  <c r="AB752" i="17" s="1"/>
  <c r="V751" i="17"/>
  <c r="Z751" i="17" s="1"/>
  <c r="AD751" i="17" s="1"/>
  <c r="T750" i="17"/>
  <c r="X750" i="17" s="1"/>
  <c r="AB750" i="17" s="1"/>
  <c r="V749" i="17"/>
  <c r="Z749" i="17" s="1"/>
  <c r="AD749" i="17" s="1"/>
  <c r="T748" i="17"/>
  <c r="X748" i="17" s="1"/>
  <c r="AB748" i="17" s="1"/>
  <c r="V747" i="17"/>
  <c r="Z747" i="17" s="1"/>
  <c r="AD747" i="17" s="1"/>
  <c r="T746" i="17"/>
  <c r="X746" i="17" s="1"/>
  <c r="AB746" i="17" s="1"/>
  <c r="V745" i="17"/>
  <c r="Z745" i="17" s="1"/>
  <c r="AD745" i="17" s="1"/>
  <c r="T744" i="17"/>
  <c r="X744" i="17" s="1"/>
  <c r="AB744" i="17" s="1"/>
  <c r="V743" i="17"/>
  <c r="Z743" i="17" s="1"/>
  <c r="AD743" i="17" s="1"/>
  <c r="T742" i="17"/>
  <c r="X742" i="17" s="1"/>
  <c r="AB742" i="17" s="1"/>
  <c r="V741" i="17"/>
  <c r="Z741" i="17" s="1"/>
  <c r="AD741" i="17" s="1"/>
  <c r="T740" i="17"/>
  <c r="X740" i="17" s="1"/>
  <c r="AB740" i="17" s="1"/>
  <c r="V739" i="17"/>
  <c r="Z739" i="17" s="1"/>
  <c r="AD739" i="17" s="1"/>
  <c r="T738" i="17"/>
  <c r="X738" i="17" s="1"/>
  <c r="AB738" i="17" s="1"/>
  <c r="V737" i="17"/>
  <c r="Z737" i="17" s="1"/>
  <c r="AD737" i="17" s="1"/>
  <c r="T736" i="17"/>
  <c r="X736" i="17" s="1"/>
  <c r="AB736" i="17" s="1"/>
  <c r="V735" i="17"/>
  <c r="Z735" i="17" s="1"/>
  <c r="AD735" i="17" s="1"/>
  <c r="T734" i="17"/>
  <c r="X734" i="17" s="1"/>
  <c r="AB734" i="17" s="1"/>
  <c r="V733" i="17"/>
  <c r="Z733" i="17" s="1"/>
  <c r="AD733" i="17" s="1"/>
  <c r="T804" i="17"/>
  <c r="X804" i="17" s="1"/>
  <c r="AB804" i="17" s="1"/>
  <c r="U791" i="17"/>
  <c r="T789" i="17"/>
  <c r="X789" i="17" s="1"/>
  <c r="AB789" i="17" s="1"/>
  <c r="W784" i="17"/>
  <c r="AA784" i="17" s="1"/>
  <c r="U783" i="17"/>
  <c r="T777" i="17"/>
  <c r="X777" i="17" s="1"/>
  <c r="AB777" i="17" s="1"/>
  <c r="V833" i="17"/>
  <c r="Z833" i="17" s="1"/>
  <c r="AD833" i="17" s="1"/>
  <c r="T828" i="17"/>
  <c r="X828" i="17" s="1"/>
  <c r="AB828" i="17" s="1"/>
  <c r="T825" i="17"/>
  <c r="X825" i="17" s="1"/>
  <c r="AB825" i="17" s="1"/>
  <c r="V824" i="17"/>
  <c r="Z824" i="17" s="1"/>
  <c r="AD824" i="17" s="1"/>
  <c r="V819" i="17"/>
  <c r="Z819" i="17" s="1"/>
  <c r="AD819" i="17" s="1"/>
  <c r="T818" i="17"/>
  <c r="X818" i="17" s="1"/>
  <c r="AB818" i="17" s="1"/>
  <c r="T815" i="17"/>
  <c r="X815" i="17" s="1"/>
  <c r="AB815" i="17" s="1"/>
  <c r="V814" i="17"/>
  <c r="Z814" i="17" s="1"/>
  <c r="AD814" i="17" s="1"/>
  <c r="U805" i="17"/>
  <c r="W802" i="17"/>
  <c r="AA802" i="17" s="1"/>
  <c r="T797" i="17"/>
  <c r="X797" i="17" s="1"/>
  <c r="AB797" i="17" s="1"/>
  <c r="T795" i="17"/>
  <c r="X795" i="17" s="1"/>
  <c r="AB795" i="17" s="1"/>
  <c r="V792" i="17"/>
  <c r="Z792" i="17" s="1"/>
  <c r="AD792" i="17" s="1"/>
  <c r="U789" i="17"/>
  <c r="T787" i="17"/>
  <c r="X787" i="17" s="1"/>
  <c r="AB787" i="17" s="1"/>
  <c r="V784" i="17"/>
  <c r="Z784" i="17" s="1"/>
  <c r="AD784" i="17" s="1"/>
  <c r="U781" i="17"/>
  <c r="T779" i="17"/>
  <c r="X779" i="17" s="1"/>
  <c r="AB779" i="17" s="1"/>
  <c r="V778" i="17"/>
  <c r="Z778" i="17" s="1"/>
  <c r="AD778" i="17" s="1"/>
  <c r="U777" i="17"/>
  <c r="U775" i="17"/>
  <c r="U773" i="17"/>
  <c r="U771" i="17"/>
  <c r="W770" i="17"/>
  <c r="AA770" i="17" s="1"/>
  <c r="U769" i="17"/>
  <c r="U767" i="17"/>
  <c r="U765" i="17"/>
  <c r="U763" i="17"/>
  <c r="U761" i="17"/>
  <c r="U759" i="17"/>
  <c r="U757" i="17"/>
  <c r="U755" i="17"/>
  <c r="U753" i="17"/>
  <c r="U751" i="17"/>
  <c r="U749" i="17"/>
  <c r="U747" i="17"/>
  <c r="U745" i="17"/>
  <c r="U743" i="17"/>
  <c r="W742" i="17"/>
  <c r="AA742" i="17" s="1"/>
  <c r="U741" i="17"/>
  <c r="U739" i="17"/>
  <c r="W738" i="17"/>
  <c r="AA738" i="17" s="1"/>
  <c r="U737" i="17"/>
  <c r="U735" i="17"/>
  <c r="U733" i="17"/>
  <c r="T846" i="17"/>
  <c r="X846" i="17" s="1"/>
  <c r="AB846" i="17" s="1"/>
  <c r="V842" i="17"/>
  <c r="Z842" i="17" s="1"/>
  <c r="AD842" i="17" s="1"/>
  <c r="T834" i="17"/>
  <c r="X834" i="17" s="1"/>
  <c r="AB834" i="17" s="1"/>
  <c r="U814" i="17"/>
  <c r="T810" i="17"/>
  <c r="X810" i="17" s="1"/>
  <c r="AB810" i="17" s="1"/>
  <c r="V807" i="17"/>
  <c r="Z807" i="17" s="1"/>
  <c r="AD807" i="17" s="1"/>
  <c r="V801" i="17"/>
  <c r="Z801" i="17" s="1"/>
  <c r="AD801" i="17" s="1"/>
  <c r="U799" i="17"/>
  <c r="V798" i="17"/>
  <c r="Z798" i="17" s="1"/>
  <c r="AD798" i="17" s="1"/>
  <c r="V794" i="17"/>
  <c r="Z794" i="17" s="1"/>
  <c r="AD794" i="17" s="1"/>
  <c r="V786" i="17"/>
  <c r="Z786" i="17" s="1"/>
  <c r="AD786" i="17" s="1"/>
  <c r="T781" i="17"/>
  <c r="X781" i="17" s="1"/>
  <c r="AB781" i="17" s="1"/>
  <c r="V780" i="17"/>
  <c r="Z780" i="17" s="1"/>
  <c r="AD780" i="17" s="1"/>
  <c r="T778" i="17"/>
  <c r="X778" i="17" s="1"/>
  <c r="AB778" i="17" s="1"/>
  <c r="U807" i="17"/>
  <c r="V796" i="17"/>
  <c r="Z796" i="17" s="1"/>
  <c r="AD796" i="17" s="1"/>
  <c r="T791" i="17"/>
  <c r="X791" i="17" s="1"/>
  <c r="AB791" i="17" s="1"/>
  <c r="W786" i="17"/>
  <c r="AA786" i="17" s="1"/>
  <c r="U776" i="17"/>
  <c r="T773" i="17"/>
  <c r="X773" i="17" s="1"/>
  <c r="AB773" i="17" s="1"/>
  <c r="V770" i="17"/>
  <c r="Z770" i="17" s="1"/>
  <c r="AD770" i="17" s="1"/>
  <c r="U768" i="17"/>
  <c r="T765" i="17"/>
  <c r="X765" i="17" s="1"/>
  <c r="AB765" i="17" s="1"/>
  <c r="W763" i="17"/>
  <c r="AA763" i="17" s="1"/>
  <c r="V762" i="17"/>
  <c r="Z762" i="17" s="1"/>
  <c r="AD762" i="17" s="1"/>
  <c r="U760" i="17"/>
  <c r="T757" i="17"/>
  <c r="X757" i="17" s="1"/>
  <c r="AB757" i="17" s="1"/>
  <c r="V754" i="17"/>
  <c r="Z754" i="17" s="1"/>
  <c r="AD754" i="17" s="1"/>
  <c r="U752" i="17"/>
  <c r="T749" i="17"/>
  <c r="X749" i="17" s="1"/>
  <c r="AB749" i="17" s="1"/>
  <c r="V746" i="17"/>
  <c r="Z746" i="17" s="1"/>
  <c r="AD746" i="17" s="1"/>
  <c r="U744" i="17"/>
  <c r="T741" i="17"/>
  <c r="X741" i="17" s="1"/>
  <c r="AB741" i="17" s="1"/>
  <c r="V738" i="17"/>
  <c r="Z738" i="17" s="1"/>
  <c r="AD738" i="17" s="1"/>
  <c r="U736" i="17"/>
  <c r="T733" i="17"/>
  <c r="X733" i="17" s="1"/>
  <c r="AB733" i="17" s="1"/>
  <c r="T735" i="17"/>
  <c r="X735" i="17" s="1"/>
  <c r="AB735" i="17" s="1"/>
  <c r="T761" i="17"/>
  <c r="X761" i="17" s="1"/>
  <c r="AB761" i="17" s="1"/>
  <c r="V758" i="17"/>
  <c r="Z758" i="17" s="1"/>
  <c r="AD758" i="17" s="1"/>
  <c r="U756" i="17"/>
  <c r="T753" i="17"/>
  <c r="X753" i="17" s="1"/>
  <c r="AB753" i="17" s="1"/>
  <c r="U830" i="17"/>
  <c r="U785" i="17"/>
  <c r="V776" i="17"/>
  <c r="Z776" i="17" s="1"/>
  <c r="AD776" i="17" s="1"/>
  <c r="U774" i="17"/>
  <c r="V760" i="17"/>
  <c r="Z760" i="17" s="1"/>
  <c r="AD760" i="17" s="1"/>
  <c r="U758" i="17"/>
  <c r="T755" i="17"/>
  <c r="X755" i="17" s="1"/>
  <c r="AB755" i="17" s="1"/>
  <c r="V752" i="17"/>
  <c r="Z752" i="17" s="1"/>
  <c r="AD752" i="17" s="1"/>
  <c r="U750" i="17"/>
  <c r="T747" i="17"/>
  <c r="X747" i="17" s="1"/>
  <c r="AB747" i="17" s="1"/>
  <c r="V744" i="17"/>
  <c r="Z744" i="17" s="1"/>
  <c r="AD744" i="17" s="1"/>
  <c r="U742" i="17"/>
  <c r="T739" i="17"/>
  <c r="X739" i="17" s="1"/>
  <c r="AB739" i="17" s="1"/>
  <c r="U734" i="17"/>
  <c r="T799" i="17"/>
  <c r="X799" i="17" s="1"/>
  <c r="AB799" i="17" s="1"/>
  <c r="V788" i="17"/>
  <c r="Z788" i="17" s="1"/>
  <c r="AD788" i="17" s="1"/>
  <c r="T783" i="17"/>
  <c r="X783" i="17" s="1"/>
  <c r="AB783" i="17" s="1"/>
  <c r="V782" i="17"/>
  <c r="Z782" i="17" s="1"/>
  <c r="AD782" i="17" s="1"/>
  <c r="T780" i="17"/>
  <c r="X780" i="17" s="1"/>
  <c r="AB780" i="17" s="1"/>
  <c r="V779" i="17"/>
  <c r="Z779" i="17" s="1"/>
  <c r="AD779" i="17" s="1"/>
  <c r="T775" i="17"/>
  <c r="X775" i="17" s="1"/>
  <c r="AB775" i="17" s="1"/>
  <c r="V772" i="17"/>
  <c r="Z772" i="17" s="1"/>
  <c r="AD772" i="17" s="1"/>
  <c r="U770" i="17"/>
  <c r="T767" i="17"/>
  <c r="X767" i="17" s="1"/>
  <c r="AB767" i="17" s="1"/>
  <c r="V764" i="17"/>
  <c r="Z764" i="17" s="1"/>
  <c r="AD764" i="17" s="1"/>
  <c r="U762" i="17"/>
  <c r="T759" i="17"/>
  <c r="X759" i="17" s="1"/>
  <c r="AB759" i="17" s="1"/>
  <c r="V756" i="17"/>
  <c r="Z756" i="17" s="1"/>
  <c r="AD756" i="17" s="1"/>
  <c r="U754" i="17"/>
  <c r="T751" i="17"/>
  <c r="X751" i="17" s="1"/>
  <c r="AB751" i="17" s="1"/>
  <c r="W749" i="17"/>
  <c r="AA749" i="17" s="1"/>
  <c r="V748" i="17"/>
  <c r="Z748" i="17" s="1"/>
  <c r="AD748" i="17" s="1"/>
  <c r="U746" i="17"/>
  <c r="T743" i="17"/>
  <c r="X743" i="17" s="1"/>
  <c r="AB743" i="17" s="1"/>
  <c r="V740" i="17"/>
  <c r="Z740" i="17" s="1"/>
  <c r="AD740" i="17" s="1"/>
  <c r="U738" i="17"/>
  <c r="W733" i="17"/>
  <c r="AA733" i="17" s="1"/>
  <c r="U793" i="17"/>
  <c r="V774" i="17"/>
  <c r="Z774" i="17" s="1"/>
  <c r="AD774" i="17" s="1"/>
  <c r="U772" i="17"/>
  <c r="T769" i="17"/>
  <c r="X769" i="17" s="1"/>
  <c r="AB769" i="17" s="1"/>
  <c r="V766" i="17"/>
  <c r="Z766" i="17" s="1"/>
  <c r="AD766" i="17" s="1"/>
  <c r="U764" i="17"/>
  <c r="V750" i="17"/>
  <c r="Z750" i="17" s="1"/>
  <c r="AD750" i="17" s="1"/>
  <c r="U748" i="17"/>
  <c r="T745" i="17"/>
  <c r="X745" i="17" s="1"/>
  <c r="AB745" i="17" s="1"/>
  <c r="V742" i="17"/>
  <c r="Z742" i="17" s="1"/>
  <c r="AD742" i="17" s="1"/>
  <c r="U740" i="17"/>
  <c r="T737" i="17"/>
  <c r="X737" i="17" s="1"/>
  <c r="AB737" i="17" s="1"/>
  <c r="V734" i="17"/>
  <c r="Z734" i="17" s="1"/>
  <c r="AD734" i="17" s="1"/>
  <c r="W813" i="17"/>
  <c r="AA813" i="17" s="1"/>
  <c r="T771" i="17"/>
  <c r="X771" i="17" s="1"/>
  <c r="AB771" i="17" s="1"/>
  <c r="V768" i="17"/>
  <c r="Z768" i="17" s="1"/>
  <c r="AD768" i="17" s="1"/>
  <c r="U766" i="17"/>
  <c r="T763" i="17"/>
  <c r="X763" i="17" s="1"/>
  <c r="AB763" i="17" s="1"/>
  <c r="W737" i="17"/>
  <c r="AA737" i="17" s="1"/>
  <c r="V736" i="17"/>
  <c r="Z736" i="17" s="1"/>
  <c r="AD736" i="17" s="1"/>
  <c r="AK856" i="17"/>
  <c r="AQ856" i="17" s="1"/>
  <c r="AM855" i="17"/>
  <c r="AS855" i="17" s="1"/>
  <c r="AK854" i="17"/>
  <c r="AQ854" i="17" s="1"/>
  <c r="AM853" i="17"/>
  <c r="AS853" i="17" s="1"/>
  <c r="AK852" i="17"/>
  <c r="AQ852" i="17" s="1"/>
  <c r="AM851" i="17"/>
  <c r="AS851" i="17" s="1"/>
  <c r="AK850" i="17"/>
  <c r="AQ850" i="17" s="1"/>
  <c r="AM849" i="17"/>
  <c r="AS849" i="17" s="1"/>
  <c r="AK848" i="17"/>
  <c r="AQ848" i="17" s="1"/>
  <c r="AM847" i="17"/>
  <c r="AS847" i="17" s="1"/>
  <c r="AK846" i="17"/>
  <c r="AQ846" i="17" s="1"/>
  <c r="AM845" i="17"/>
  <c r="AS845" i="17" s="1"/>
  <c r="AK844" i="17"/>
  <c r="AQ844" i="17" s="1"/>
  <c r="AM843" i="17"/>
  <c r="AS843" i="17" s="1"/>
  <c r="AK842" i="17"/>
  <c r="AQ842" i="17" s="1"/>
  <c r="AM841" i="17"/>
  <c r="AS841" i="17" s="1"/>
  <c r="AK840" i="17"/>
  <c r="AQ840" i="17" s="1"/>
  <c r="AM839" i="17"/>
  <c r="AS839" i="17" s="1"/>
  <c r="AK838" i="17"/>
  <c r="AQ838" i="17" s="1"/>
  <c r="AL855" i="17"/>
  <c r="AR855" i="17" s="1"/>
  <c r="AL853" i="17"/>
  <c r="AR853" i="17" s="1"/>
  <c r="AL851" i="17"/>
  <c r="AR851" i="17" s="1"/>
  <c r="AL849" i="17"/>
  <c r="AR849" i="17" s="1"/>
  <c r="AM856" i="17"/>
  <c r="AS856" i="17" s="1"/>
  <c r="AK855" i="17"/>
  <c r="AQ855" i="17" s="1"/>
  <c r="AM854" i="17"/>
  <c r="AS854" i="17" s="1"/>
  <c r="AK853" i="17"/>
  <c r="AQ853" i="17" s="1"/>
  <c r="AK851" i="17"/>
  <c r="AQ851" i="17" s="1"/>
  <c r="AM850" i="17"/>
  <c r="AS850" i="17" s="1"/>
  <c r="AL848" i="17"/>
  <c r="AR848" i="17" s="1"/>
  <c r="AK847" i="17"/>
  <c r="AQ847" i="17" s="1"/>
  <c r="AM846" i="17"/>
  <c r="AS846" i="17" s="1"/>
  <c r="AL844" i="17"/>
  <c r="AR844" i="17" s="1"/>
  <c r="AL841" i="17"/>
  <c r="AR841" i="17" s="1"/>
  <c r="AK839" i="17"/>
  <c r="AQ839" i="17" s="1"/>
  <c r="AM838" i="17"/>
  <c r="AS838" i="17" s="1"/>
  <c r="AM837" i="17"/>
  <c r="AS837" i="17" s="1"/>
  <c r="AK836" i="17"/>
  <c r="AQ836" i="17" s="1"/>
  <c r="AM835" i="17"/>
  <c r="AS835" i="17" s="1"/>
  <c r="AK834" i="17"/>
  <c r="AQ834" i="17" s="1"/>
  <c r="AM833" i="17"/>
  <c r="AS833" i="17" s="1"/>
  <c r="AK832" i="17"/>
  <c r="AQ832" i="17" s="1"/>
  <c r="AM831" i="17"/>
  <c r="AS831" i="17" s="1"/>
  <c r="AK830" i="17"/>
  <c r="AQ830" i="17" s="1"/>
  <c r="AM829" i="17"/>
  <c r="AS829" i="17" s="1"/>
  <c r="AK828" i="17"/>
  <c r="AQ828" i="17" s="1"/>
  <c r="AM827" i="17"/>
  <c r="AS827" i="17" s="1"/>
  <c r="AK826" i="17"/>
  <c r="AQ826" i="17" s="1"/>
  <c r="AM825" i="17"/>
  <c r="AS825" i="17" s="1"/>
  <c r="AK824" i="17"/>
  <c r="AQ824" i="17" s="1"/>
  <c r="AM823" i="17"/>
  <c r="AS823" i="17" s="1"/>
  <c r="AK822" i="17"/>
  <c r="AQ822" i="17" s="1"/>
  <c r="AM821" i="17"/>
  <c r="AS821" i="17" s="1"/>
  <c r="AK820" i="17"/>
  <c r="AQ820" i="17" s="1"/>
  <c r="AM819" i="17"/>
  <c r="AS819" i="17" s="1"/>
  <c r="AK818" i="17"/>
  <c r="AQ818" i="17" s="1"/>
  <c r="AM817" i="17"/>
  <c r="AS817" i="17" s="1"/>
  <c r="AK816" i="17"/>
  <c r="AQ816" i="17" s="1"/>
  <c r="AM815" i="17"/>
  <c r="AS815" i="17" s="1"/>
  <c r="AK814" i="17"/>
  <c r="AQ814" i="17" s="1"/>
  <c r="AM813" i="17"/>
  <c r="AS813" i="17" s="1"/>
  <c r="AL856" i="17"/>
  <c r="AR856" i="17" s="1"/>
  <c r="AM852" i="17"/>
  <c r="AS852" i="17" s="1"/>
  <c r="AL850" i="17"/>
  <c r="AR850" i="17" s="1"/>
  <c r="AL846" i="17"/>
  <c r="AR846" i="17" s="1"/>
  <c r="AL843" i="17"/>
  <c r="AR843" i="17" s="1"/>
  <c r="AK841" i="17"/>
  <c r="AQ841" i="17" s="1"/>
  <c r="AM840" i="17"/>
  <c r="AS840" i="17" s="1"/>
  <c r="AL838" i="17"/>
  <c r="AR838" i="17" s="1"/>
  <c r="AL837" i="17"/>
  <c r="AR837" i="17" s="1"/>
  <c r="AL835" i="17"/>
  <c r="AR835" i="17" s="1"/>
  <c r="AL833" i="17"/>
  <c r="AR833" i="17" s="1"/>
  <c r="AL831" i="17"/>
  <c r="AR831" i="17" s="1"/>
  <c r="AL829" i="17"/>
  <c r="AR829" i="17" s="1"/>
  <c r="AL852" i="17"/>
  <c r="AR852" i="17" s="1"/>
  <c r="AK849" i="17"/>
  <c r="AQ849" i="17" s="1"/>
  <c r="AL847" i="17"/>
  <c r="AR847" i="17" s="1"/>
  <c r="AK843" i="17"/>
  <c r="AQ843" i="17" s="1"/>
  <c r="AL842" i="17"/>
  <c r="AR842" i="17" s="1"/>
  <c r="AK833" i="17"/>
  <c r="AQ833" i="17" s="1"/>
  <c r="AM832" i="17"/>
  <c r="AS832" i="17" s="1"/>
  <c r="AL830" i="17"/>
  <c r="AR830" i="17" s="1"/>
  <c r="AL826" i="17"/>
  <c r="AR826" i="17" s="1"/>
  <c r="AL823" i="17"/>
  <c r="AR823" i="17" s="1"/>
  <c r="AK821" i="17"/>
  <c r="AQ821" i="17" s="1"/>
  <c r="AM820" i="17"/>
  <c r="AS820" i="17" s="1"/>
  <c r="AL818" i="17"/>
  <c r="AR818" i="17" s="1"/>
  <c r="AL815" i="17"/>
  <c r="AR815" i="17" s="1"/>
  <c r="AK813" i="17"/>
  <c r="AQ813" i="17" s="1"/>
  <c r="AL811" i="17"/>
  <c r="AR811" i="17" s="1"/>
  <c r="AL809" i="17"/>
  <c r="AR809" i="17" s="1"/>
  <c r="AL807" i="17"/>
  <c r="AR807" i="17" s="1"/>
  <c r="AL805" i="17"/>
  <c r="AR805" i="17" s="1"/>
  <c r="AL803" i="17"/>
  <c r="AR803" i="17" s="1"/>
  <c r="AL801" i="17"/>
  <c r="AR801" i="17" s="1"/>
  <c r="AM848" i="17"/>
  <c r="AS848" i="17" s="1"/>
  <c r="AM844" i="17"/>
  <c r="AS844" i="17" s="1"/>
  <c r="AK835" i="17"/>
  <c r="AQ835" i="17" s="1"/>
  <c r="AM834" i="17"/>
  <c r="AS834" i="17" s="1"/>
  <c r="AL832" i="17"/>
  <c r="AR832" i="17" s="1"/>
  <c r="AL825" i="17"/>
  <c r="AR825" i="17" s="1"/>
  <c r="AK823" i="17"/>
  <c r="AQ823" i="17" s="1"/>
  <c r="AM822" i="17"/>
  <c r="AS822" i="17" s="1"/>
  <c r="AL820" i="17"/>
  <c r="AR820" i="17" s="1"/>
  <c r="AL817" i="17"/>
  <c r="AR817" i="17" s="1"/>
  <c r="AK815" i="17"/>
  <c r="AQ815" i="17" s="1"/>
  <c r="AM814" i="17"/>
  <c r="AS814" i="17" s="1"/>
  <c r="AM812" i="17"/>
  <c r="AS812" i="17" s="1"/>
  <c r="AK811" i="17"/>
  <c r="AQ811" i="17" s="1"/>
  <c r="AM810" i="17"/>
  <c r="AS810" i="17" s="1"/>
  <c r="AK809" i="17"/>
  <c r="AQ809" i="17" s="1"/>
  <c r="AM808" i="17"/>
  <c r="AS808" i="17" s="1"/>
  <c r="AK807" i="17"/>
  <c r="AQ807" i="17" s="1"/>
  <c r="AM806" i="17"/>
  <c r="AS806" i="17" s="1"/>
  <c r="AK805" i="17"/>
  <c r="AQ805" i="17" s="1"/>
  <c r="AM804" i="17"/>
  <c r="AS804" i="17" s="1"/>
  <c r="AK803" i="17"/>
  <c r="AQ803" i="17" s="1"/>
  <c r="AM802" i="17"/>
  <c r="AS802" i="17" s="1"/>
  <c r="AK801" i="17"/>
  <c r="AQ801" i="17" s="1"/>
  <c r="AM800" i="17"/>
  <c r="AS800" i="17" s="1"/>
  <c r="AK799" i="17"/>
  <c r="AQ799" i="17" s="1"/>
  <c r="AM798" i="17"/>
  <c r="AS798" i="17" s="1"/>
  <c r="AK797" i="17"/>
  <c r="AQ797" i="17" s="1"/>
  <c r="AM796" i="17"/>
  <c r="AS796" i="17" s="1"/>
  <c r="AL854" i="17"/>
  <c r="AR854" i="17" s="1"/>
  <c r="AL845" i="17"/>
  <c r="AR845" i="17" s="1"/>
  <c r="AL840" i="17"/>
  <c r="AR840" i="17" s="1"/>
  <c r="AL839" i="17"/>
  <c r="AR839" i="17" s="1"/>
  <c r="AL834" i="17"/>
  <c r="AR834" i="17" s="1"/>
  <c r="AK831" i="17"/>
  <c r="AQ831" i="17" s="1"/>
  <c r="AL828" i="17"/>
  <c r="AR828" i="17" s="1"/>
  <c r="AK825" i="17"/>
  <c r="AQ825" i="17" s="1"/>
  <c r="AL824" i="17"/>
  <c r="AR824" i="17" s="1"/>
  <c r="AL819" i="17"/>
  <c r="AR819" i="17" s="1"/>
  <c r="AL814" i="17"/>
  <c r="AR814" i="17" s="1"/>
  <c r="AL813" i="17"/>
  <c r="AR813" i="17" s="1"/>
  <c r="AK812" i="17"/>
  <c r="AQ812" i="17" s="1"/>
  <c r="AM809" i="17"/>
  <c r="AS809" i="17" s="1"/>
  <c r="AL806" i="17"/>
  <c r="AR806" i="17" s="1"/>
  <c r="AK804" i="17"/>
  <c r="AQ804" i="17" s="1"/>
  <c r="AM801" i="17"/>
  <c r="AS801" i="17" s="1"/>
  <c r="AM799" i="17"/>
  <c r="AS799" i="17" s="1"/>
  <c r="AL797" i="17"/>
  <c r="AR797" i="17" s="1"/>
  <c r="AK795" i="17"/>
  <c r="AQ795" i="17" s="1"/>
  <c r="AM794" i="17"/>
  <c r="AS794" i="17" s="1"/>
  <c r="AK793" i="17"/>
  <c r="AQ793" i="17" s="1"/>
  <c r="AM792" i="17"/>
  <c r="AS792" i="17" s="1"/>
  <c r="AK791" i="17"/>
  <c r="AQ791" i="17" s="1"/>
  <c r="AM790" i="17"/>
  <c r="AS790" i="17" s="1"/>
  <c r="AK789" i="17"/>
  <c r="AQ789" i="17" s="1"/>
  <c r="AM788" i="17"/>
  <c r="AS788" i="17" s="1"/>
  <c r="AK787" i="17"/>
  <c r="AQ787" i="17" s="1"/>
  <c r="AM786" i="17"/>
  <c r="AS786" i="17" s="1"/>
  <c r="AK785" i="17"/>
  <c r="AQ785" i="17" s="1"/>
  <c r="AM784" i="17"/>
  <c r="AS784" i="17" s="1"/>
  <c r="AK783" i="17"/>
  <c r="AQ783" i="17" s="1"/>
  <c r="AM782" i="17"/>
  <c r="AS782" i="17" s="1"/>
  <c r="AK781" i="17"/>
  <c r="AQ781" i="17" s="1"/>
  <c r="AM780" i="17"/>
  <c r="AS780" i="17" s="1"/>
  <c r="AK779" i="17"/>
  <c r="AQ779" i="17" s="1"/>
  <c r="AM778" i="17"/>
  <c r="AS778" i="17" s="1"/>
  <c r="AK845" i="17"/>
  <c r="AQ845" i="17" s="1"/>
  <c r="AM842" i="17"/>
  <c r="AS842" i="17" s="1"/>
  <c r="AK837" i="17"/>
  <c r="AQ837" i="17" s="1"/>
  <c r="AM836" i="17"/>
  <c r="AS836" i="17" s="1"/>
  <c r="AM830" i="17"/>
  <c r="AS830" i="17" s="1"/>
  <c r="AM826" i="17"/>
  <c r="AS826" i="17" s="1"/>
  <c r="AK819" i="17"/>
  <c r="AQ819" i="17" s="1"/>
  <c r="AM816" i="17"/>
  <c r="AS816" i="17" s="1"/>
  <c r="AM811" i="17"/>
  <c r="AS811" i="17" s="1"/>
  <c r="AL808" i="17"/>
  <c r="AR808" i="17" s="1"/>
  <c r="AK806" i="17"/>
  <c r="AQ806" i="17" s="1"/>
  <c r="AM803" i="17"/>
  <c r="AS803" i="17" s="1"/>
  <c r="AL800" i="17"/>
  <c r="AR800" i="17" s="1"/>
  <c r="AL799" i="17"/>
  <c r="AR799" i="17" s="1"/>
  <c r="AL796" i="17"/>
  <c r="AR796" i="17" s="1"/>
  <c r="AL794" i="17"/>
  <c r="AR794" i="17" s="1"/>
  <c r="AL792" i="17"/>
  <c r="AR792" i="17" s="1"/>
  <c r="AL790" i="17"/>
  <c r="AR790" i="17" s="1"/>
  <c r="AL788" i="17"/>
  <c r="AR788" i="17" s="1"/>
  <c r="AL786" i="17"/>
  <c r="AR786" i="17" s="1"/>
  <c r="AL784" i="17"/>
  <c r="AR784" i="17" s="1"/>
  <c r="AM828" i="17"/>
  <c r="AS828" i="17" s="1"/>
  <c r="AK827" i="17"/>
  <c r="AQ827" i="17" s="1"/>
  <c r="AM824" i="17"/>
  <c r="AS824" i="17" s="1"/>
  <c r="AM818" i="17"/>
  <c r="AS818" i="17" s="1"/>
  <c r="AL810" i="17"/>
  <c r="AR810" i="17" s="1"/>
  <c r="AK808" i="17"/>
  <c r="AQ808" i="17" s="1"/>
  <c r="AL804" i="17"/>
  <c r="AR804" i="17" s="1"/>
  <c r="AK798" i="17"/>
  <c r="AQ798" i="17" s="1"/>
  <c r="AM795" i="17"/>
  <c r="AS795" i="17" s="1"/>
  <c r="AL793" i="17"/>
  <c r="AR793" i="17" s="1"/>
  <c r="AK788" i="17"/>
  <c r="AQ788" i="17" s="1"/>
  <c r="AM787" i="17"/>
  <c r="AS787" i="17" s="1"/>
  <c r="AL785" i="17"/>
  <c r="AR785" i="17" s="1"/>
  <c r="AL781" i="17"/>
  <c r="AR781" i="17" s="1"/>
  <c r="AL778" i="17"/>
  <c r="AR778" i="17" s="1"/>
  <c r="AL776" i="17"/>
  <c r="AR776" i="17" s="1"/>
  <c r="AL774" i="17"/>
  <c r="AR774" i="17" s="1"/>
  <c r="AL772" i="17"/>
  <c r="AR772" i="17" s="1"/>
  <c r="AL770" i="17"/>
  <c r="AR770" i="17" s="1"/>
  <c r="AL768" i="17"/>
  <c r="AR768" i="17" s="1"/>
  <c r="AL766" i="17"/>
  <c r="AR766" i="17" s="1"/>
  <c r="AL764" i="17"/>
  <c r="AR764" i="17" s="1"/>
  <c r="AL762" i="17"/>
  <c r="AR762" i="17" s="1"/>
  <c r="AL760" i="17"/>
  <c r="AR760" i="17" s="1"/>
  <c r="AL758" i="17"/>
  <c r="AR758" i="17" s="1"/>
  <c r="AL756" i="17"/>
  <c r="AR756" i="17" s="1"/>
  <c r="AL754" i="17"/>
  <c r="AR754" i="17" s="1"/>
  <c r="AL752" i="17"/>
  <c r="AR752" i="17" s="1"/>
  <c r="AL750" i="17"/>
  <c r="AR750" i="17" s="1"/>
  <c r="AL748" i="17"/>
  <c r="AR748" i="17" s="1"/>
  <c r="AL746" i="17"/>
  <c r="AR746" i="17" s="1"/>
  <c r="AL744" i="17"/>
  <c r="AR744" i="17" s="1"/>
  <c r="AL742" i="17"/>
  <c r="AR742" i="17" s="1"/>
  <c r="AL740" i="17"/>
  <c r="AR740" i="17" s="1"/>
  <c r="AL738" i="17"/>
  <c r="AR738" i="17" s="1"/>
  <c r="AL736" i="17"/>
  <c r="AR736" i="17" s="1"/>
  <c r="AL734" i="17"/>
  <c r="AR734" i="17" s="1"/>
  <c r="AL789" i="17"/>
  <c r="AR789" i="17" s="1"/>
  <c r="AK784" i="17"/>
  <c r="AQ784" i="17" s="1"/>
  <c r="AL782" i="17"/>
  <c r="AR782" i="17" s="1"/>
  <c r="AM779" i="17"/>
  <c r="AS779" i="17" s="1"/>
  <c r="AK810" i="17"/>
  <c r="AQ810" i="17" s="1"/>
  <c r="AM807" i="17"/>
  <c r="AS807" i="17" s="1"/>
  <c r="AK796" i="17"/>
  <c r="AQ796" i="17" s="1"/>
  <c r="AL795" i="17"/>
  <c r="AR795" i="17" s="1"/>
  <c r="AK790" i="17"/>
  <c r="AQ790" i="17" s="1"/>
  <c r="AM789" i="17"/>
  <c r="AS789" i="17" s="1"/>
  <c r="AL787" i="17"/>
  <c r="AR787" i="17" s="1"/>
  <c r="AL780" i="17"/>
  <c r="AR780" i="17" s="1"/>
  <c r="AK778" i="17"/>
  <c r="AQ778" i="17" s="1"/>
  <c r="AM777" i="17"/>
  <c r="AS777" i="17" s="1"/>
  <c r="AK776" i="17"/>
  <c r="AQ776" i="17" s="1"/>
  <c r="AM775" i="17"/>
  <c r="AS775" i="17" s="1"/>
  <c r="AK774" i="17"/>
  <c r="AQ774" i="17" s="1"/>
  <c r="AM773" i="17"/>
  <c r="AS773" i="17" s="1"/>
  <c r="AK772" i="17"/>
  <c r="AQ772" i="17" s="1"/>
  <c r="AM771" i="17"/>
  <c r="AS771" i="17" s="1"/>
  <c r="AK770" i="17"/>
  <c r="AQ770" i="17" s="1"/>
  <c r="AM769" i="17"/>
  <c r="AS769" i="17" s="1"/>
  <c r="AK768" i="17"/>
  <c r="AQ768" i="17" s="1"/>
  <c r="AM767" i="17"/>
  <c r="AS767" i="17" s="1"/>
  <c r="AK766" i="17"/>
  <c r="AQ766" i="17" s="1"/>
  <c r="AM765" i="17"/>
  <c r="AS765" i="17" s="1"/>
  <c r="AK764" i="17"/>
  <c r="AQ764" i="17" s="1"/>
  <c r="AM763" i="17"/>
  <c r="AS763" i="17" s="1"/>
  <c r="AK762" i="17"/>
  <c r="AQ762" i="17" s="1"/>
  <c r="AM761" i="17"/>
  <c r="AS761" i="17" s="1"/>
  <c r="AK760" i="17"/>
  <c r="AQ760" i="17" s="1"/>
  <c r="AM759" i="17"/>
  <c r="AS759" i="17" s="1"/>
  <c r="AK758" i="17"/>
  <c r="AQ758" i="17" s="1"/>
  <c r="AM757" i="17"/>
  <c r="AS757" i="17" s="1"/>
  <c r="AK756" i="17"/>
  <c r="AQ756" i="17" s="1"/>
  <c r="AM755" i="17"/>
  <c r="AS755" i="17" s="1"/>
  <c r="AK754" i="17"/>
  <c r="AQ754" i="17" s="1"/>
  <c r="AM753" i="17"/>
  <c r="AS753" i="17" s="1"/>
  <c r="AK752" i="17"/>
  <c r="AQ752" i="17" s="1"/>
  <c r="AM751" i="17"/>
  <c r="AS751" i="17" s="1"/>
  <c r="AK750" i="17"/>
  <c r="AQ750" i="17" s="1"/>
  <c r="AM749" i="17"/>
  <c r="AS749" i="17" s="1"/>
  <c r="AK748" i="17"/>
  <c r="AQ748" i="17" s="1"/>
  <c r="AM747" i="17"/>
  <c r="AS747" i="17" s="1"/>
  <c r="AK746" i="17"/>
  <c r="AQ746" i="17" s="1"/>
  <c r="AM745" i="17"/>
  <c r="AS745" i="17" s="1"/>
  <c r="AK744" i="17"/>
  <c r="AQ744" i="17" s="1"/>
  <c r="AM743" i="17"/>
  <c r="AS743" i="17" s="1"/>
  <c r="AK742" i="17"/>
  <c r="AQ742" i="17" s="1"/>
  <c r="AM741" i="17"/>
  <c r="AS741" i="17" s="1"/>
  <c r="AK740" i="17"/>
  <c r="AQ740" i="17" s="1"/>
  <c r="AM739" i="17"/>
  <c r="AS739" i="17" s="1"/>
  <c r="AK738" i="17"/>
  <c r="AQ738" i="17" s="1"/>
  <c r="AM737" i="17"/>
  <c r="AS737" i="17" s="1"/>
  <c r="AK736" i="17"/>
  <c r="AQ736" i="17" s="1"/>
  <c r="AM735" i="17"/>
  <c r="AS735" i="17" s="1"/>
  <c r="AK734" i="17"/>
  <c r="AQ734" i="17" s="1"/>
  <c r="AM733" i="17"/>
  <c r="AS733" i="17" s="1"/>
  <c r="AK829" i="17"/>
  <c r="AQ829" i="17" s="1"/>
  <c r="AL812" i="17"/>
  <c r="AR812" i="17" s="1"/>
  <c r="AL802" i="17"/>
  <c r="AR802" i="17" s="1"/>
  <c r="AK800" i="17"/>
  <c r="AQ800" i="17" s="1"/>
  <c r="AM797" i="17"/>
  <c r="AS797" i="17" s="1"/>
  <c r="AK792" i="17"/>
  <c r="AQ792" i="17" s="1"/>
  <c r="AM791" i="17"/>
  <c r="AS791" i="17" s="1"/>
  <c r="AM783" i="17"/>
  <c r="AS783" i="17" s="1"/>
  <c r="AK780" i="17"/>
  <c r="AQ780" i="17" s="1"/>
  <c r="AL777" i="17"/>
  <c r="AR777" i="17" s="1"/>
  <c r="AM805" i="17"/>
  <c r="AS805" i="17" s="1"/>
  <c r="AL783" i="17"/>
  <c r="AR783" i="17" s="1"/>
  <c r="AK782" i="17"/>
  <c r="AQ782" i="17" s="1"/>
  <c r="AM781" i="17"/>
  <c r="AS781" i="17" s="1"/>
  <c r="AL779" i="17"/>
  <c r="AR779" i="17" s="1"/>
  <c r="AM776" i="17"/>
  <c r="AS776" i="17" s="1"/>
  <c r="AL773" i="17"/>
  <c r="AR773" i="17" s="1"/>
  <c r="AK771" i="17"/>
  <c r="AQ771" i="17" s="1"/>
  <c r="AM768" i="17"/>
  <c r="AS768" i="17" s="1"/>
  <c r="AL765" i="17"/>
  <c r="AR765" i="17" s="1"/>
  <c r="AK763" i="17"/>
  <c r="AQ763" i="17" s="1"/>
  <c r="AM760" i="17"/>
  <c r="AS760" i="17" s="1"/>
  <c r="AL757" i="17"/>
  <c r="AR757" i="17" s="1"/>
  <c r="AK755" i="17"/>
  <c r="AQ755" i="17" s="1"/>
  <c r="AM752" i="17"/>
  <c r="AS752" i="17" s="1"/>
  <c r="AL749" i="17"/>
  <c r="AR749" i="17" s="1"/>
  <c r="AK747" i="17"/>
  <c r="AQ747" i="17" s="1"/>
  <c r="AM744" i="17"/>
  <c r="AS744" i="17" s="1"/>
  <c r="AL741" i="17"/>
  <c r="AR741" i="17" s="1"/>
  <c r="AK739" i="17"/>
  <c r="AQ739" i="17" s="1"/>
  <c r="AM736" i="17"/>
  <c r="AS736" i="17" s="1"/>
  <c r="AL733" i="17"/>
  <c r="AR733" i="17" s="1"/>
  <c r="AK733" i="17"/>
  <c r="AQ733" i="17" s="1"/>
  <c r="AM772" i="17"/>
  <c r="AS772" i="17" s="1"/>
  <c r="AM764" i="17"/>
  <c r="AS764" i="17" s="1"/>
  <c r="AL761" i="17"/>
  <c r="AR761" i="17" s="1"/>
  <c r="AK759" i="17"/>
  <c r="AQ759" i="17" s="1"/>
  <c r="AL753" i="17"/>
  <c r="AR753" i="17" s="1"/>
  <c r="AK751" i="17"/>
  <c r="AQ751" i="17" s="1"/>
  <c r="AM748" i="17"/>
  <c r="AS748" i="17" s="1"/>
  <c r="AM740" i="17"/>
  <c r="AS740" i="17" s="1"/>
  <c r="AL821" i="17"/>
  <c r="AR821" i="17" s="1"/>
  <c r="AK817" i="17"/>
  <c r="AQ817" i="17" s="1"/>
  <c r="AL791" i="17"/>
  <c r="AR791" i="17" s="1"/>
  <c r="AM766" i="17"/>
  <c r="AS766" i="17" s="1"/>
  <c r="AL755" i="17"/>
  <c r="AR755" i="17" s="1"/>
  <c r="AK753" i="17"/>
  <c r="AQ753" i="17" s="1"/>
  <c r="AL747" i="17"/>
  <c r="AR747" i="17" s="1"/>
  <c r="AK745" i="17"/>
  <c r="AQ745" i="17" s="1"/>
  <c r="AL739" i="17"/>
  <c r="AR739" i="17" s="1"/>
  <c r="AK737" i="17"/>
  <c r="AQ737" i="17" s="1"/>
  <c r="AL836" i="17"/>
  <c r="AR836" i="17" s="1"/>
  <c r="AL822" i="17"/>
  <c r="AR822" i="17" s="1"/>
  <c r="AL816" i="17"/>
  <c r="AR816" i="17" s="1"/>
  <c r="AM793" i="17"/>
  <c r="AS793" i="17" s="1"/>
  <c r="AK777" i="17"/>
  <c r="AQ777" i="17" s="1"/>
  <c r="AL775" i="17"/>
  <c r="AR775" i="17" s="1"/>
  <c r="AK773" i="17"/>
  <c r="AQ773" i="17" s="1"/>
  <c r="AM770" i="17"/>
  <c r="AS770" i="17" s="1"/>
  <c r="AL767" i="17"/>
  <c r="AR767" i="17" s="1"/>
  <c r="AK765" i="17"/>
  <c r="AQ765" i="17" s="1"/>
  <c r="AM762" i="17"/>
  <c r="AS762" i="17" s="1"/>
  <c r="AL759" i="17"/>
  <c r="AR759" i="17" s="1"/>
  <c r="AK757" i="17"/>
  <c r="AQ757" i="17" s="1"/>
  <c r="AM754" i="17"/>
  <c r="AS754" i="17" s="1"/>
  <c r="AL751" i="17"/>
  <c r="AR751" i="17" s="1"/>
  <c r="AK749" i="17"/>
  <c r="AQ749" i="17" s="1"/>
  <c r="AM746" i="17"/>
  <c r="AS746" i="17" s="1"/>
  <c r="AL743" i="17"/>
  <c r="AR743" i="17" s="1"/>
  <c r="AK741" i="17"/>
  <c r="AQ741" i="17" s="1"/>
  <c r="AM738" i="17"/>
  <c r="AS738" i="17" s="1"/>
  <c r="AL735" i="17"/>
  <c r="AR735" i="17" s="1"/>
  <c r="AK802" i="17"/>
  <c r="AQ802" i="17" s="1"/>
  <c r="AK794" i="17"/>
  <c r="AQ794" i="17" s="1"/>
  <c r="AM785" i="17"/>
  <c r="AS785" i="17" s="1"/>
  <c r="AK775" i="17"/>
  <c r="AQ775" i="17" s="1"/>
  <c r="AL769" i="17"/>
  <c r="AR769" i="17" s="1"/>
  <c r="AK767" i="17"/>
  <c r="AQ767" i="17" s="1"/>
  <c r="AM756" i="17"/>
  <c r="AS756" i="17" s="1"/>
  <c r="AL745" i="17"/>
  <c r="AR745" i="17" s="1"/>
  <c r="AK743" i="17"/>
  <c r="AQ743" i="17" s="1"/>
  <c r="AL737" i="17"/>
  <c r="AR737" i="17" s="1"/>
  <c r="AK735" i="17"/>
  <c r="AQ735" i="17" s="1"/>
  <c r="AL827" i="17"/>
  <c r="AR827" i="17" s="1"/>
  <c r="AL798" i="17"/>
  <c r="AR798" i="17" s="1"/>
  <c r="AK786" i="17"/>
  <c r="AQ786" i="17" s="1"/>
  <c r="AM774" i="17"/>
  <c r="AS774" i="17" s="1"/>
  <c r="AL771" i="17"/>
  <c r="AR771" i="17" s="1"/>
  <c r="AK769" i="17"/>
  <c r="AQ769" i="17" s="1"/>
  <c r="AL763" i="17"/>
  <c r="AR763" i="17" s="1"/>
  <c r="AK761" i="17"/>
  <c r="AQ761" i="17" s="1"/>
  <c r="AM758" i="17"/>
  <c r="AS758" i="17" s="1"/>
  <c r="AM750" i="17"/>
  <c r="AS750" i="17" s="1"/>
  <c r="AM742" i="17"/>
  <c r="AS742" i="17" s="1"/>
  <c r="AM734" i="17"/>
  <c r="AS734" i="17" s="1"/>
  <c r="S481" i="17"/>
  <c r="W481" i="17" s="1"/>
  <c r="AA481" i="17" s="1"/>
  <c r="U480" i="17"/>
  <c r="S479" i="17"/>
  <c r="W479" i="17" s="1"/>
  <c r="AA479" i="17" s="1"/>
  <c r="U478" i="17"/>
  <c r="S477" i="17"/>
  <c r="W477" i="17" s="1"/>
  <c r="AA477" i="17" s="1"/>
  <c r="U476" i="17"/>
  <c r="S475" i="17"/>
  <c r="W475" i="17" s="1"/>
  <c r="AA475" i="17" s="1"/>
  <c r="U474" i="17"/>
  <c r="S473" i="17"/>
  <c r="W473" i="17" s="1"/>
  <c r="AA473" i="17" s="1"/>
  <c r="U472" i="17"/>
  <c r="S471" i="17"/>
  <c r="W471" i="17" s="1"/>
  <c r="AA471" i="17" s="1"/>
  <c r="U470" i="17"/>
  <c r="S469" i="17"/>
  <c r="W469" i="17" s="1"/>
  <c r="AA469" i="17" s="1"/>
  <c r="U468" i="17"/>
  <c r="S467" i="17"/>
  <c r="W467" i="17" s="1"/>
  <c r="AA467" i="17" s="1"/>
  <c r="U466" i="17"/>
  <c r="S465" i="17"/>
  <c r="W465" i="17" s="1"/>
  <c r="AA465" i="17" s="1"/>
  <c r="U464" i="17"/>
  <c r="V481" i="17"/>
  <c r="Z481" i="17" s="1"/>
  <c r="AD481" i="17" s="1"/>
  <c r="T480" i="17"/>
  <c r="X480" i="17" s="1"/>
  <c r="AB480" i="17" s="1"/>
  <c r="V479" i="17"/>
  <c r="Z479" i="17" s="1"/>
  <c r="AD479" i="17" s="1"/>
  <c r="T478" i="17"/>
  <c r="X478" i="17" s="1"/>
  <c r="AB478" i="17" s="1"/>
  <c r="V477" i="17"/>
  <c r="Z477" i="17" s="1"/>
  <c r="AD477" i="17" s="1"/>
  <c r="U481" i="17"/>
  <c r="S480" i="17"/>
  <c r="W480" i="17" s="1"/>
  <c r="AA480" i="17" s="1"/>
  <c r="U479" i="17"/>
  <c r="S478" i="17"/>
  <c r="W478" i="17" s="1"/>
  <c r="AA478" i="17" s="1"/>
  <c r="U477" i="17"/>
  <c r="S476" i="17"/>
  <c r="W476" i="17" s="1"/>
  <c r="AA476" i="17" s="1"/>
  <c r="U475" i="17"/>
  <c r="S474" i="17"/>
  <c r="W474" i="17" s="1"/>
  <c r="AA474" i="17" s="1"/>
  <c r="U473" i="17"/>
  <c r="S472" i="17"/>
  <c r="W472" i="17" s="1"/>
  <c r="AA472" i="17" s="1"/>
  <c r="U471" i="17"/>
  <c r="S470" i="17"/>
  <c r="W470" i="17" s="1"/>
  <c r="AA470" i="17" s="1"/>
  <c r="U469" i="17"/>
  <c r="S468" i="17"/>
  <c r="W468" i="17" s="1"/>
  <c r="AA468" i="17" s="1"/>
  <c r="U467" i="17"/>
  <c r="S466" i="17"/>
  <c r="W466" i="17" s="1"/>
  <c r="AA466" i="17" s="1"/>
  <c r="U465" i="17"/>
  <c r="S464" i="17"/>
  <c r="W464" i="17" s="1"/>
  <c r="AA464" i="17" s="1"/>
  <c r="V480" i="17"/>
  <c r="Z480" i="17" s="1"/>
  <c r="AD480" i="17" s="1"/>
  <c r="V476" i="17"/>
  <c r="Z476" i="17" s="1"/>
  <c r="AD476" i="17" s="1"/>
  <c r="T473" i="17"/>
  <c r="X473" i="17" s="1"/>
  <c r="AB473" i="17" s="1"/>
  <c r="V472" i="17"/>
  <c r="Z472" i="17" s="1"/>
  <c r="AD472" i="17" s="1"/>
  <c r="T469" i="17"/>
  <c r="X469" i="17" s="1"/>
  <c r="AB469" i="17" s="1"/>
  <c r="V468" i="17"/>
  <c r="Z468" i="17" s="1"/>
  <c r="AD468" i="17" s="1"/>
  <c r="T465" i="17"/>
  <c r="X465" i="17" s="1"/>
  <c r="AB465" i="17" s="1"/>
  <c r="V464" i="17"/>
  <c r="Z464" i="17" s="1"/>
  <c r="AD464" i="17" s="1"/>
  <c r="T463" i="17"/>
  <c r="X463" i="17" s="1"/>
  <c r="AB463" i="17" s="1"/>
  <c r="V462" i="17"/>
  <c r="Z462" i="17" s="1"/>
  <c r="AD462" i="17" s="1"/>
  <c r="T461" i="17"/>
  <c r="X461" i="17" s="1"/>
  <c r="AB461" i="17" s="1"/>
  <c r="V460" i="17"/>
  <c r="Z460" i="17" s="1"/>
  <c r="AD460" i="17" s="1"/>
  <c r="T459" i="17"/>
  <c r="X459" i="17" s="1"/>
  <c r="AB459" i="17" s="1"/>
  <c r="V458" i="17"/>
  <c r="Z458" i="17" s="1"/>
  <c r="AD458" i="17" s="1"/>
  <c r="T457" i="17"/>
  <c r="X457" i="17" s="1"/>
  <c r="AB457" i="17" s="1"/>
  <c r="V456" i="17"/>
  <c r="Z456" i="17" s="1"/>
  <c r="AD456" i="17" s="1"/>
  <c r="T479" i="17"/>
  <c r="X479" i="17" s="1"/>
  <c r="AB479" i="17" s="1"/>
  <c r="T476" i="17"/>
  <c r="X476" i="17" s="1"/>
  <c r="AB476" i="17" s="1"/>
  <c r="V475" i="17"/>
  <c r="Z475" i="17" s="1"/>
  <c r="AD475" i="17" s="1"/>
  <c r="T472" i="17"/>
  <c r="X472" i="17" s="1"/>
  <c r="AB472" i="17" s="1"/>
  <c r="V471" i="17"/>
  <c r="Z471" i="17" s="1"/>
  <c r="AD471" i="17" s="1"/>
  <c r="T468" i="17"/>
  <c r="X468" i="17" s="1"/>
  <c r="AB468" i="17" s="1"/>
  <c r="V467" i="17"/>
  <c r="Z467" i="17" s="1"/>
  <c r="AD467" i="17" s="1"/>
  <c r="T464" i="17"/>
  <c r="X464" i="17" s="1"/>
  <c r="AB464" i="17" s="1"/>
  <c r="S463" i="17"/>
  <c r="W463" i="17" s="1"/>
  <c r="AA463" i="17" s="1"/>
  <c r="U462" i="17"/>
  <c r="S461" i="17"/>
  <c r="W461" i="17" s="1"/>
  <c r="AA461" i="17" s="1"/>
  <c r="U460" i="17"/>
  <c r="S459" i="17"/>
  <c r="W459" i="17" s="1"/>
  <c r="AA459" i="17" s="1"/>
  <c r="U458" i="17"/>
  <c r="S457" i="17"/>
  <c r="W457" i="17" s="1"/>
  <c r="AA457" i="17" s="1"/>
  <c r="U456" i="17"/>
  <c r="S455" i="17"/>
  <c r="W455" i="17" s="1"/>
  <c r="AA455" i="17" s="1"/>
  <c r="U454" i="17"/>
  <c r="S453" i="17"/>
  <c r="W453" i="17" s="1"/>
  <c r="AA453" i="17" s="1"/>
  <c r="U452" i="17"/>
  <c r="V478" i="17"/>
  <c r="Z478" i="17" s="1"/>
  <c r="AD478" i="17" s="1"/>
  <c r="T475" i="17"/>
  <c r="X475" i="17" s="1"/>
  <c r="AB475" i="17" s="1"/>
  <c r="V474" i="17"/>
  <c r="Z474" i="17" s="1"/>
  <c r="AD474" i="17" s="1"/>
  <c r="T471" i="17"/>
  <c r="X471" i="17" s="1"/>
  <c r="AB471" i="17" s="1"/>
  <c r="V470" i="17"/>
  <c r="Z470" i="17" s="1"/>
  <c r="AD470" i="17" s="1"/>
  <c r="T467" i="17"/>
  <c r="X467" i="17" s="1"/>
  <c r="AB467" i="17" s="1"/>
  <c r="V466" i="17"/>
  <c r="Z466" i="17" s="1"/>
  <c r="AD466" i="17" s="1"/>
  <c r="V463" i="17"/>
  <c r="Z463" i="17" s="1"/>
  <c r="AD463" i="17" s="1"/>
  <c r="T462" i="17"/>
  <c r="X462" i="17" s="1"/>
  <c r="AB462" i="17" s="1"/>
  <c r="V461" i="17"/>
  <c r="Z461" i="17" s="1"/>
  <c r="AD461" i="17" s="1"/>
  <c r="T460" i="17"/>
  <c r="X460" i="17" s="1"/>
  <c r="AB460" i="17" s="1"/>
  <c r="V459" i="17"/>
  <c r="Z459" i="17" s="1"/>
  <c r="AD459" i="17" s="1"/>
  <c r="T458" i="17"/>
  <c r="X458" i="17" s="1"/>
  <c r="AB458" i="17" s="1"/>
  <c r="V457" i="17"/>
  <c r="Z457" i="17" s="1"/>
  <c r="AD457" i="17" s="1"/>
  <c r="T456" i="17"/>
  <c r="X456" i="17" s="1"/>
  <c r="AB456" i="17" s="1"/>
  <c r="V455" i="17"/>
  <c r="Z455" i="17" s="1"/>
  <c r="AD455" i="17" s="1"/>
  <c r="T481" i="17"/>
  <c r="X481" i="17" s="1"/>
  <c r="AB481" i="17" s="1"/>
  <c r="T477" i="17"/>
  <c r="X477" i="17" s="1"/>
  <c r="AB477" i="17" s="1"/>
  <c r="T474" i="17"/>
  <c r="X474" i="17" s="1"/>
  <c r="AB474" i="17" s="1"/>
  <c r="T470" i="17"/>
  <c r="X470" i="17" s="1"/>
  <c r="AB470" i="17" s="1"/>
  <c r="T466" i="17"/>
  <c r="X466" i="17" s="1"/>
  <c r="AB466" i="17" s="1"/>
  <c r="S462" i="17"/>
  <c r="W462" i="17" s="1"/>
  <c r="AA462" i="17" s="1"/>
  <c r="U459" i="17"/>
  <c r="S454" i="17"/>
  <c r="W454" i="17" s="1"/>
  <c r="AA454" i="17" s="1"/>
  <c r="U453" i="17"/>
  <c r="V451" i="17"/>
  <c r="Z451" i="17" s="1"/>
  <c r="AD451" i="17" s="1"/>
  <c r="T450" i="17"/>
  <c r="X450" i="17" s="1"/>
  <c r="AB450" i="17" s="1"/>
  <c r="V449" i="17"/>
  <c r="Z449" i="17" s="1"/>
  <c r="AD449" i="17" s="1"/>
  <c r="T448" i="17"/>
  <c r="X448" i="17" s="1"/>
  <c r="AB448" i="17" s="1"/>
  <c r="V447" i="17"/>
  <c r="Z447" i="17" s="1"/>
  <c r="AD447" i="17" s="1"/>
  <c r="T446" i="17"/>
  <c r="X446" i="17" s="1"/>
  <c r="AB446" i="17" s="1"/>
  <c r="V445" i="17"/>
  <c r="Z445" i="17" s="1"/>
  <c r="AD445" i="17" s="1"/>
  <c r="T444" i="17"/>
  <c r="X444" i="17" s="1"/>
  <c r="AB444" i="17" s="1"/>
  <c r="V443" i="17"/>
  <c r="Z443" i="17" s="1"/>
  <c r="AD443" i="17" s="1"/>
  <c r="T442" i="17"/>
  <c r="X442" i="17" s="1"/>
  <c r="AB442" i="17" s="1"/>
  <c r="V441" i="17"/>
  <c r="Z441" i="17" s="1"/>
  <c r="AD441" i="17" s="1"/>
  <c r="T440" i="17"/>
  <c r="X440" i="17" s="1"/>
  <c r="AB440" i="17" s="1"/>
  <c r="V439" i="17"/>
  <c r="Z439" i="17" s="1"/>
  <c r="AD439" i="17" s="1"/>
  <c r="T438" i="17"/>
  <c r="X438" i="17" s="1"/>
  <c r="AB438" i="17" s="1"/>
  <c r="V437" i="17"/>
  <c r="Z437" i="17" s="1"/>
  <c r="AD437" i="17" s="1"/>
  <c r="U461" i="17"/>
  <c r="S456" i="17"/>
  <c r="W456" i="17" s="1"/>
  <c r="AA456" i="17" s="1"/>
  <c r="U455" i="17"/>
  <c r="T453" i="17"/>
  <c r="X453" i="17" s="1"/>
  <c r="AB453" i="17" s="1"/>
  <c r="V452" i="17"/>
  <c r="Z452" i="17" s="1"/>
  <c r="AD452" i="17" s="1"/>
  <c r="U451" i="17"/>
  <c r="S450" i="17"/>
  <c r="W450" i="17" s="1"/>
  <c r="AA450" i="17" s="1"/>
  <c r="U449" i="17"/>
  <c r="S448" i="17"/>
  <c r="W448" i="17" s="1"/>
  <c r="AA448" i="17" s="1"/>
  <c r="U447" i="17"/>
  <c r="S446" i="17"/>
  <c r="W446" i="17" s="1"/>
  <c r="AA446" i="17" s="1"/>
  <c r="U445" i="17"/>
  <c r="S444" i="17"/>
  <c r="W444" i="17" s="1"/>
  <c r="AA444" i="17" s="1"/>
  <c r="U443" i="17"/>
  <c r="S442" i="17"/>
  <c r="W442" i="17" s="1"/>
  <c r="AA442" i="17" s="1"/>
  <c r="U441" i="17"/>
  <c r="S440" i="17"/>
  <c r="W440" i="17" s="1"/>
  <c r="AA440" i="17" s="1"/>
  <c r="U439" i="17"/>
  <c r="S438" i="17"/>
  <c r="W438" i="17" s="1"/>
  <c r="AA438" i="17" s="1"/>
  <c r="U437" i="17"/>
  <c r="S436" i="17"/>
  <c r="W436" i="17" s="1"/>
  <c r="AA436" i="17" s="1"/>
  <c r="U435" i="17"/>
  <c r="S434" i="17"/>
  <c r="W434" i="17" s="1"/>
  <c r="AA434" i="17" s="1"/>
  <c r="U433" i="17"/>
  <c r="S432" i="17"/>
  <c r="W432" i="17" s="1"/>
  <c r="AA432" i="17" s="1"/>
  <c r="U431" i="17"/>
  <c r="S430" i="17"/>
  <c r="W430" i="17" s="1"/>
  <c r="AA430" i="17" s="1"/>
  <c r="U429" i="17"/>
  <c r="S428" i="17"/>
  <c r="W428" i="17" s="1"/>
  <c r="AA428" i="17" s="1"/>
  <c r="U463" i="17"/>
  <c r="S458" i="17"/>
  <c r="W458" i="17" s="1"/>
  <c r="AA458" i="17" s="1"/>
  <c r="T455" i="17"/>
  <c r="X455" i="17" s="1"/>
  <c r="AB455" i="17" s="1"/>
  <c r="V454" i="17"/>
  <c r="Z454" i="17" s="1"/>
  <c r="AD454" i="17" s="1"/>
  <c r="T452" i="17"/>
  <c r="X452" i="17" s="1"/>
  <c r="AB452" i="17" s="1"/>
  <c r="T451" i="17"/>
  <c r="X451" i="17" s="1"/>
  <c r="AB451" i="17" s="1"/>
  <c r="V450" i="17"/>
  <c r="Z450" i="17" s="1"/>
  <c r="AD450" i="17" s="1"/>
  <c r="T449" i="17"/>
  <c r="X449" i="17" s="1"/>
  <c r="AB449" i="17" s="1"/>
  <c r="V448" i="17"/>
  <c r="Z448" i="17" s="1"/>
  <c r="AD448" i="17" s="1"/>
  <c r="T447" i="17"/>
  <c r="X447" i="17" s="1"/>
  <c r="AB447" i="17" s="1"/>
  <c r="V446" i="17"/>
  <c r="Z446" i="17" s="1"/>
  <c r="AD446" i="17" s="1"/>
  <c r="T445" i="17"/>
  <c r="X445" i="17" s="1"/>
  <c r="AB445" i="17" s="1"/>
  <c r="V444" i="17"/>
  <c r="Z444" i="17" s="1"/>
  <c r="AD444" i="17" s="1"/>
  <c r="T443" i="17"/>
  <c r="X443" i="17" s="1"/>
  <c r="AB443" i="17" s="1"/>
  <c r="V442" i="17"/>
  <c r="Z442" i="17" s="1"/>
  <c r="AD442" i="17" s="1"/>
  <c r="T441" i="17"/>
  <c r="X441" i="17" s="1"/>
  <c r="AB441" i="17" s="1"/>
  <c r="V440" i="17"/>
  <c r="Z440" i="17" s="1"/>
  <c r="AD440" i="17" s="1"/>
  <c r="T439" i="17"/>
  <c r="X439" i="17" s="1"/>
  <c r="AB439" i="17" s="1"/>
  <c r="V438" i="17"/>
  <c r="Z438" i="17" s="1"/>
  <c r="AD438" i="17" s="1"/>
  <c r="U457" i="17"/>
  <c r="U450" i="17"/>
  <c r="S445" i="17"/>
  <c r="W445" i="17" s="1"/>
  <c r="AA445" i="17" s="1"/>
  <c r="U442" i="17"/>
  <c r="S437" i="17"/>
  <c r="W437" i="17" s="1"/>
  <c r="AA437" i="17" s="1"/>
  <c r="U436" i="17"/>
  <c r="T434" i="17"/>
  <c r="X434" i="17" s="1"/>
  <c r="AB434" i="17" s="1"/>
  <c r="V433" i="17"/>
  <c r="Z433" i="17" s="1"/>
  <c r="AD433" i="17" s="1"/>
  <c r="T431" i="17"/>
  <c r="X431" i="17" s="1"/>
  <c r="AB431" i="17" s="1"/>
  <c r="V430" i="17"/>
  <c r="Z430" i="17" s="1"/>
  <c r="AD430" i="17" s="1"/>
  <c r="S429" i="17"/>
  <c r="W429" i="17" s="1"/>
  <c r="AA429" i="17" s="1"/>
  <c r="U428" i="17"/>
  <c r="V427" i="17"/>
  <c r="Z427" i="17" s="1"/>
  <c r="AD427" i="17" s="1"/>
  <c r="T426" i="17"/>
  <c r="X426" i="17" s="1"/>
  <c r="AB426" i="17" s="1"/>
  <c r="V425" i="17"/>
  <c r="Z425" i="17" s="1"/>
  <c r="AD425" i="17" s="1"/>
  <c r="T424" i="17"/>
  <c r="X424" i="17" s="1"/>
  <c r="AB424" i="17" s="1"/>
  <c r="V423" i="17"/>
  <c r="Z423" i="17" s="1"/>
  <c r="AD423" i="17" s="1"/>
  <c r="T422" i="17"/>
  <c r="X422" i="17" s="1"/>
  <c r="AB422" i="17" s="1"/>
  <c r="V421" i="17"/>
  <c r="Z421" i="17" s="1"/>
  <c r="AD421" i="17" s="1"/>
  <c r="T420" i="17"/>
  <c r="X420" i="17" s="1"/>
  <c r="AB420" i="17" s="1"/>
  <c r="V419" i="17"/>
  <c r="Z419" i="17" s="1"/>
  <c r="AD419" i="17" s="1"/>
  <c r="T418" i="17"/>
  <c r="X418" i="17" s="1"/>
  <c r="AB418" i="17" s="1"/>
  <c r="V417" i="17"/>
  <c r="Z417" i="17" s="1"/>
  <c r="AD417" i="17" s="1"/>
  <c r="T416" i="17"/>
  <c r="X416" i="17" s="1"/>
  <c r="AB416" i="17" s="1"/>
  <c r="V415" i="17"/>
  <c r="Z415" i="17" s="1"/>
  <c r="AD415" i="17" s="1"/>
  <c r="T414" i="17"/>
  <c r="X414" i="17" s="1"/>
  <c r="AB414" i="17" s="1"/>
  <c r="V413" i="17"/>
  <c r="Z413" i="17" s="1"/>
  <c r="AD413" i="17" s="1"/>
  <c r="V473" i="17"/>
  <c r="Z473" i="17" s="1"/>
  <c r="AD473" i="17" s="1"/>
  <c r="V465" i="17"/>
  <c r="Z465" i="17" s="1"/>
  <c r="AD465" i="17" s="1"/>
  <c r="T454" i="17"/>
  <c r="X454" i="17" s="1"/>
  <c r="AB454" i="17" s="1"/>
  <c r="V453" i="17"/>
  <c r="Z453" i="17" s="1"/>
  <c r="AD453" i="17" s="1"/>
  <c r="S447" i="17"/>
  <c r="W447" i="17" s="1"/>
  <c r="AA447" i="17" s="1"/>
  <c r="U444" i="17"/>
  <c r="S439" i="17"/>
  <c r="W439" i="17" s="1"/>
  <c r="AA439" i="17" s="1"/>
  <c r="T436" i="17"/>
  <c r="X436" i="17" s="1"/>
  <c r="AB436" i="17" s="1"/>
  <c r="V435" i="17"/>
  <c r="Z435" i="17" s="1"/>
  <c r="AD435" i="17" s="1"/>
  <c r="T433" i="17"/>
  <c r="X433" i="17" s="1"/>
  <c r="AB433" i="17" s="1"/>
  <c r="V432" i="17"/>
  <c r="Z432" i="17" s="1"/>
  <c r="AD432" i="17" s="1"/>
  <c r="S431" i="17"/>
  <c r="W431" i="17" s="1"/>
  <c r="AA431" i="17" s="1"/>
  <c r="U430" i="17"/>
  <c r="T428" i="17"/>
  <c r="X428" i="17" s="1"/>
  <c r="AB428" i="17" s="1"/>
  <c r="U427" i="17"/>
  <c r="S426" i="17"/>
  <c r="W426" i="17" s="1"/>
  <c r="AA426" i="17" s="1"/>
  <c r="U425" i="17"/>
  <c r="S424" i="17"/>
  <c r="W424" i="17" s="1"/>
  <c r="AA424" i="17" s="1"/>
  <c r="U423" i="17"/>
  <c r="S422" i="17"/>
  <c r="W422" i="17" s="1"/>
  <c r="AA422" i="17" s="1"/>
  <c r="U421" i="17"/>
  <c r="S420" i="17"/>
  <c r="W420" i="17" s="1"/>
  <c r="AA420" i="17" s="1"/>
  <c r="U419" i="17"/>
  <c r="S418" i="17"/>
  <c r="W418" i="17" s="1"/>
  <c r="AA418" i="17" s="1"/>
  <c r="U417" i="17"/>
  <c r="S416" i="17"/>
  <c r="W416" i="17" s="1"/>
  <c r="AA416" i="17" s="1"/>
  <c r="U415" i="17"/>
  <c r="S414" i="17"/>
  <c r="W414" i="17" s="1"/>
  <c r="AA414" i="17" s="1"/>
  <c r="U413" i="17"/>
  <c r="S412" i="17"/>
  <c r="W412" i="17" s="1"/>
  <c r="AA412" i="17" s="1"/>
  <c r="U411" i="17"/>
  <c r="S410" i="17"/>
  <c r="W410" i="17" s="1"/>
  <c r="AA410" i="17" s="1"/>
  <c r="U409" i="17"/>
  <c r="S408" i="17"/>
  <c r="W408" i="17" s="1"/>
  <c r="AA408" i="17" s="1"/>
  <c r="U407" i="17"/>
  <c r="S406" i="17"/>
  <c r="W406" i="17" s="1"/>
  <c r="AA406" i="17" s="1"/>
  <c r="U405" i="17"/>
  <c r="S404" i="17"/>
  <c r="W404" i="17" s="1"/>
  <c r="AA404" i="17" s="1"/>
  <c r="U403" i="17"/>
  <c r="S460" i="17"/>
  <c r="W460" i="17" s="1"/>
  <c r="AA460" i="17" s="1"/>
  <c r="S452" i="17"/>
  <c r="W452" i="17" s="1"/>
  <c r="AA452" i="17" s="1"/>
  <c r="S449" i="17"/>
  <c r="W449" i="17" s="1"/>
  <c r="AA449" i="17" s="1"/>
  <c r="U446" i="17"/>
  <c r="S441" i="17"/>
  <c r="W441" i="17" s="1"/>
  <c r="AA441" i="17" s="1"/>
  <c r="U438" i="17"/>
  <c r="T435" i="17"/>
  <c r="X435" i="17" s="1"/>
  <c r="AB435" i="17" s="1"/>
  <c r="V434" i="17"/>
  <c r="Z434" i="17" s="1"/>
  <c r="AD434" i="17" s="1"/>
  <c r="S433" i="17"/>
  <c r="W433" i="17" s="1"/>
  <c r="AA433" i="17" s="1"/>
  <c r="U432" i="17"/>
  <c r="T430" i="17"/>
  <c r="X430" i="17" s="1"/>
  <c r="AB430" i="17" s="1"/>
  <c r="V429" i="17"/>
  <c r="Z429" i="17" s="1"/>
  <c r="AD429" i="17" s="1"/>
  <c r="T427" i="17"/>
  <c r="X427" i="17" s="1"/>
  <c r="AB427" i="17" s="1"/>
  <c r="V426" i="17"/>
  <c r="Z426" i="17" s="1"/>
  <c r="AD426" i="17" s="1"/>
  <c r="T425" i="17"/>
  <c r="X425" i="17" s="1"/>
  <c r="AB425" i="17" s="1"/>
  <c r="V424" i="17"/>
  <c r="Z424" i="17" s="1"/>
  <c r="AD424" i="17" s="1"/>
  <c r="T423" i="17"/>
  <c r="X423" i="17" s="1"/>
  <c r="AB423" i="17" s="1"/>
  <c r="V422" i="17"/>
  <c r="Z422" i="17" s="1"/>
  <c r="AD422" i="17" s="1"/>
  <c r="T421" i="17"/>
  <c r="X421" i="17" s="1"/>
  <c r="AB421" i="17" s="1"/>
  <c r="V420" i="17"/>
  <c r="Z420" i="17" s="1"/>
  <c r="AD420" i="17" s="1"/>
  <c r="T419" i="17"/>
  <c r="X419" i="17" s="1"/>
  <c r="AB419" i="17" s="1"/>
  <c r="V418" i="17"/>
  <c r="Z418" i="17" s="1"/>
  <c r="AD418" i="17" s="1"/>
  <c r="T417" i="17"/>
  <c r="X417" i="17" s="1"/>
  <c r="AB417" i="17" s="1"/>
  <c r="V416" i="17"/>
  <c r="Z416" i="17" s="1"/>
  <c r="AD416" i="17" s="1"/>
  <c r="T415" i="17"/>
  <c r="X415" i="17" s="1"/>
  <c r="AB415" i="17" s="1"/>
  <c r="V414" i="17"/>
  <c r="Z414" i="17" s="1"/>
  <c r="AD414" i="17" s="1"/>
  <c r="T413" i="17"/>
  <c r="X413" i="17" s="1"/>
  <c r="AB413" i="17" s="1"/>
  <c r="V412" i="17"/>
  <c r="Z412" i="17" s="1"/>
  <c r="AD412" i="17" s="1"/>
  <c r="U440" i="17"/>
  <c r="S435" i="17"/>
  <c r="W435" i="17" s="1"/>
  <c r="AA435" i="17" s="1"/>
  <c r="U434" i="17"/>
  <c r="T432" i="17"/>
  <c r="X432" i="17" s="1"/>
  <c r="AB432" i="17" s="1"/>
  <c r="V431" i="17"/>
  <c r="Z431" i="17" s="1"/>
  <c r="AD431" i="17" s="1"/>
  <c r="T429" i="17"/>
  <c r="X429" i="17" s="1"/>
  <c r="AB429" i="17" s="1"/>
  <c r="V428" i="17"/>
  <c r="Z428" i="17" s="1"/>
  <c r="AD428" i="17" s="1"/>
  <c r="S423" i="17"/>
  <c r="W423" i="17" s="1"/>
  <c r="AA423" i="17" s="1"/>
  <c r="U420" i="17"/>
  <c r="S415" i="17"/>
  <c r="W415" i="17" s="1"/>
  <c r="AA415" i="17" s="1"/>
  <c r="T412" i="17"/>
  <c r="X412" i="17" s="1"/>
  <c r="AB412" i="17" s="1"/>
  <c r="V411" i="17"/>
  <c r="Z411" i="17" s="1"/>
  <c r="AD411" i="17" s="1"/>
  <c r="T409" i="17"/>
  <c r="X409" i="17" s="1"/>
  <c r="AB409" i="17" s="1"/>
  <c r="V408" i="17"/>
  <c r="Z408" i="17" s="1"/>
  <c r="AD408" i="17" s="1"/>
  <c r="S407" i="17"/>
  <c r="W407" i="17" s="1"/>
  <c r="AA407" i="17" s="1"/>
  <c r="U406" i="17"/>
  <c r="T404" i="17"/>
  <c r="X404" i="17" s="1"/>
  <c r="AB404" i="17" s="1"/>
  <c r="V403" i="17"/>
  <c r="Z403" i="17" s="1"/>
  <c r="AD403" i="17" s="1"/>
  <c r="T402" i="17"/>
  <c r="X402" i="17" s="1"/>
  <c r="AB402" i="17" s="1"/>
  <c r="V401" i="17"/>
  <c r="Z401" i="17" s="1"/>
  <c r="AD401" i="17" s="1"/>
  <c r="T400" i="17"/>
  <c r="X400" i="17" s="1"/>
  <c r="AB400" i="17" s="1"/>
  <c r="V399" i="17"/>
  <c r="Z399" i="17" s="1"/>
  <c r="AD399" i="17" s="1"/>
  <c r="T398" i="17"/>
  <c r="X398" i="17" s="1"/>
  <c r="AB398" i="17" s="1"/>
  <c r="V397" i="17"/>
  <c r="Z397" i="17" s="1"/>
  <c r="AD397" i="17" s="1"/>
  <c r="T396" i="17"/>
  <c r="X396" i="17" s="1"/>
  <c r="AB396" i="17" s="1"/>
  <c r="V395" i="17"/>
  <c r="Z395" i="17" s="1"/>
  <c r="AD395" i="17" s="1"/>
  <c r="T394" i="17"/>
  <c r="X394" i="17" s="1"/>
  <c r="AB394" i="17" s="1"/>
  <c r="V393" i="17"/>
  <c r="Z393" i="17" s="1"/>
  <c r="AD393" i="17" s="1"/>
  <c r="T392" i="17"/>
  <c r="X392" i="17" s="1"/>
  <c r="AB392" i="17" s="1"/>
  <c r="V391" i="17"/>
  <c r="Z391" i="17" s="1"/>
  <c r="AD391" i="17" s="1"/>
  <c r="T390" i="17"/>
  <c r="X390" i="17" s="1"/>
  <c r="AB390" i="17" s="1"/>
  <c r="V389" i="17"/>
  <c r="Z389" i="17" s="1"/>
  <c r="AD389" i="17" s="1"/>
  <c r="T388" i="17"/>
  <c r="X388" i="17" s="1"/>
  <c r="AB388" i="17" s="1"/>
  <c r="V387" i="17"/>
  <c r="Z387" i="17" s="1"/>
  <c r="AD387" i="17" s="1"/>
  <c r="T386" i="17"/>
  <c r="X386" i="17" s="1"/>
  <c r="AB386" i="17" s="1"/>
  <c r="V385" i="17"/>
  <c r="Z385" i="17" s="1"/>
  <c r="AD385" i="17" s="1"/>
  <c r="T384" i="17"/>
  <c r="X384" i="17" s="1"/>
  <c r="AB384" i="17" s="1"/>
  <c r="V383" i="17"/>
  <c r="Z383" i="17" s="1"/>
  <c r="AD383" i="17" s="1"/>
  <c r="T382" i="17"/>
  <c r="X382" i="17" s="1"/>
  <c r="AB382" i="17" s="1"/>
  <c r="V381" i="17"/>
  <c r="Z381" i="17" s="1"/>
  <c r="AD381" i="17" s="1"/>
  <c r="T380" i="17"/>
  <c r="X380" i="17" s="1"/>
  <c r="AB380" i="17" s="1"/>
  <c r="V379" i="17"/>
  <c r="Z379" i="17" s="1"/>
  <c r="AD379" i="17" s="1"/>
  <c r="T378" i="17"/>
  <c r="X378" i="17" s="1"/>
  <c r="AB378" i="17" s="1"/>
  <c r="V377" i="17"/>
  <c r="Z377" i="17" s="1"/>
  <c r="AD377" i="17" s="1"/>
  <c r="V469" i="17"/>
  <c r="Z469" i="17" s="1"/>
  <c r="AD469" i="17" s="1"/>
  <c r="S451" i="17"/>
  <c r="W451" i="17" s="1"/>
  <c r="AA451" i="17" s="1"/>
  <c r="S425" i="17"/>
  <c r="W425" i="17" s="1"/>
  <c r="AA425" i="17" s="1"/>
  <c r="U422" i="17"/>
  <c r="S417" i="17"/>
  <c r="W417" i="17" s="1"/>
  <c r="AA417" i="17" s="1"/>
  <c r="U414" i="17"/>
  <c r="T411" i="17"/>
  <c r="X411" i="17" s="1"/>
  <c r="AB411" i="17" s="1"/>
  <c r="V410" i="17"/>
  <c r="Z410" i="17" s="1"/>
  <c r="AD410" i="17" s="1"/>
  <c r="S409" i="17"/>
  <c r="W409" i="17" s="1"/>
  <c r="AA409" i="17" s="1"/>
  <c r="U408" i="17"/>
  <c r="T406" i="17"/>
  <c r="X406" i="17" s="1"/>
  <c r="AB406" i="17" s="1"/>
  <c r="V405" i="17"/>
  <c r="Z405" i="17" s="1"/>
  <c r="AD405" i="17" s="1"/>
  <c r="T403" i="17"/>
  <c r="X403" i="17" s="1"/>
  <c r="AB403" i="17" s="1"/>
  <c r="S402" i="17"/>
  <c r="W402" i="17" s="1"/>
  <c r="AA402" i="17" s="1"/>
  <c r="U401" i="17"/>
  <c r="S400" i="17"/>
  <c r="W400" i="17" s="1"/>
  <c r="AA400" i="17" s="1"/>
  <c r="U399" i="17"/>
  <c r="S398" i="17"/>
  <c r="W398" i="17" s="1"/>
  <c r="AA398" i="17" s="1"/>
  <c r="U397" i="17"/>
  <c r="S396" i="17"/>
  <c r="W396" i="17" s="1"/>
  <c r="AA396" i="17" s="1"/>
  <c r="U395" i="17"/>
  <c r="S394" i="17"/>
  <c r="W394" i="17" s="1"/>
  <c r="AA394" i="17" s="1"/>
  <c r="U393" i="17"/>
  <c r="S392" i="17"/>
  <c r="W392" i="17" s="1"/>
  <c r="AA392" i="17" s="1"/>
  <c r="U391" i="17"/>
  <c r="S390" i="17"/>
  <c r="W390" i="17" s="1"/>
  <c r="AA390" i="17" s="1"/>
  <c r="U389" i="17"/>
  <c r="S388" i="17"/>
  <c r="W388" i="17" s="1"/>
  <c r="AA388" i="17" s="1"/>
  <c r="U387" i="17"/>
  <c r="S386" i="17"/>
  <c r="W386" i="17" s="1"/>
  <c r="AA386" i="17" s="1"/>
  <c r="U385" i="17"/>
  <c r="S384" i="17"/>
  <c r="W384" i="17" s="1"/>
  <c r="AA384" i="17" s="1"/>
  <c r="U383" i="17"/>
  <c r="S382" i="17"/>
  <c r="W382" i="17" s="1"/>
  <c r="AA382" i="17" s="1"/>
  <c r="U381" i="17"/>
  <c r="S380" i="17"/>
  <c r="W380" i="17" s="1"/>
  <c r="AA380" i="17" s="1"/>
  <c r="U379" i="17"/>
  <c r="S378" i="17"/>
  <c r="W378" i="17" s="1"/>
  <c r="AA378" i="17" s="1"/>
  <c r="U377" i="17"/>
  <c r="S376" i="17"/>
  <c r="W376" i="17" s="1"/>
  <c r="AA376" i="17" s="1"/>
  <c r="U375" i="17"/>
  <c r="S374" i="17"/>
  <c r="W374" i="17" s="1"/>
  <c r="AA374" i="17" s="1"/>
  <c r="U373" i="17"/>
  <c r="S372" i="17"/>
  <c r="W372" i="17" s="1"/>
  <c r="AA372" i="17" s="1"/>
  <c r="U371" i="17"/>
  <c r="S370" i="17"/>
  <c r="W370" i="17" s="1"/>
  <c r="AA370" i="17" s="1"/>
  <c r="U369" i="17"/>
  <c r="S443" i="17"/>
  <c r="W443" i="17" s="1"/>
  <c r="AA443" i="17" s="1"/>
  <c r="S427" i="17"/>
  <c r="W427" i="17" s="1"/>
  <c r="AA427" i="17" s="1"/>
  <c r="U424" i="17"/>
  <c r="S419" i="17"/>
  <c r="W419" i="17" s="1"/>
  <c r="AA419" i="17" s="1"/>
  <c r="U416" i="17"/>
  <c r="S411" i="17"/>
  <c r="W411" i="17" s="1"/>
  <c r="AA411" i="17" s="1"/>
  <c r="U410" i="17"/>
  <c r="T408" i="17"/>
  <c r="X408" i="17" s="1"/>
  <c r="AB408" i="17" s="1"/>
  <c r="V407" i="17"/>
  <c r="Z407" i="17" s="1"/>
  <c r="AD407" i="17" s="1"/>
  <c r="T405" i="17"/>
  <c r="X405" i="17" s="1"/>
  <c r="AB405" i="17" s="1"/>
  <c r="V404" i="17"/>
  <c r="Z404" i="17" s="1"/>
  <c r="AD404" i="17" s="1"/>
  <c r="S403" i="17"/>
  <c r="W403" i="17" s="1"/>
  <c r="AA403" i="17" s="1"/>
  <c r="V402" i="17"/>
  <c r="Z402" i="17" s="1"/>
  <c r="AD402" i="17" s="1"/>
  <c r="T401" i="17"/>
  <c r="X401" i="17" s="1"/>
  <c r="AB401" i="17" s="1"/>
  <c r="V400" i="17"/>
  <c r="Z400" i="17" s="1"/>
  <c r="AD400" i="17" s="1"/>
  <c r="T399" i="17"/>
  <c r="X399" i="17" s="1"/>
  <c r="AB399" i="17" s="1"/>
  <c r="V398" i="17"/>
  <c r="Z398" i="17" s="1"/>
  <c r="AD398" i="17" s="1"/>
  <c r="T397" i="17"/>
  <c r="X397" i="17" s="1"/>
  <c r="AB397" i="17" s="1"/>
  <c r="V396" i="17"/>
  <c r="Z396" i="17" s="1"/>
  <c r="AD396" i="17" s="1"/>
  <c r="T395" i="17"/>
  <c r="X395" i="17" s="1"/>
  <c r="AB395" i="17" s="1"/>
  <c r="V394" i="17"/>
  <c r="Z394" i="17" s="1"/>
  <c r="AD394" i="17" s="1"/>
  <c r="T393" i="17"/>
  <c r="X393" i="17" s="1"/>
  <c r="AB393" i="17" s="1"/>
  <c r="V392" i="17"/>
  <c r="Z392" i="17" s="1"/>
  <c r="AD392" i="17" s="1"/>
  <c r="T391" i="17"/>
  <c r="X391" i="17" s="1"/>
  <c r="AB391" i="17" s="1"/>
  <c r="V390" i="17"/>
  <c r="Z390" i="17" s="1"/>
  <c r="AD390" i="17" s="1"/>
  <c r="T389" i="17"/>
  <c r="X389" i="17" s="1"/>
  <c r="AB389" i="17" s="1"/>
  <c r="V388" i="17"/>
  <c r="Z388" i="17" s="1"/>
  <c r="AD388" i="17" s="1"/>
  <c r="T387" i="17"/>
  <c r="X387" i="17" s="1"/>
  <c r="AB387" i="17" s="1"/>
  <c r="V386" i="17"/>
  <c r="Z386" i="17" s="1"/>
  <c r="AD386" i="17" s="1"/>
  <c r="T385" i="17"/>
  <c r="X385" i="17" s="1"/>
  <c r="AB385" i="17" s="1"/>
  <c r="V384" i="17"/>
  <c r="Z384" i="17" s="1"/>
  <c r="AD384" i="17" s="1"/>
  <c r="T383" i="17"/>
  <c r="X383" i="17" s="1"/>
  <c r="AB383" i="17" s="1"/>
  <c r="V382" i="17"/>
  <c r="Z382" i="17" s="1"/>
  <c r="AD382" i="17" s="1"/>
  <c r="T381" i="17"/>
  <c r="X381" i="17" s="1"/>
  <c r="AB381" i="17" s="1"/>
  <c r="V380" i="17"/>
  <c r="Z380" i="17" s="1"/>
  <c r="AD380" i="17" s="1"/>
  <c r="T379" i="17"/>
  <c r="X379" i="17" s="1"/>
  <c r="AB379" i="17" s="1"/>
  <c r="V378" i="17"/>
  <c r="Z378" i="17" s="1"/>
  <c r="AD378" i="17" s="1"/>
  <c r="T377" i="17"/>
  <c r="X377" i="17" s="1"/>
  <c r="AB377" i="17" s="1"/>
  <c r="V376" i="17"/>
  <c r="Z376" i="17" s="1"/>
  <c r="AD376" i="17" s="1"/>
  <c r="T437" i="17"/>
  <c r="X437" i="17" s="1"/>
  <c r="AB437" i="17" s="1"/>
  <c r="S401" i="17"/>
  <c r="W401" i="17" s="1"/>
  <c r="AA401" i="17" s="1"/>
  <c r="U398" i="17"/>
  <c r="S393" i="17"/>
  <c r="W393" i="17" s="1"/>
  <c r="AA393" i="17" s="1"/>
  <c r="U390" i="17"/>
  <c r="S385" i="17"/>
  <c r="W385" i="17" s="1"/>
  <c r="AA385" i="17" s="1"/>
  <c r="U382" i="17"/>
  <c r="S377" i="17"/>
  <c r="W377" i="17" s="1"/>
  <c r="AA377" i="17" s="1"/>
  <c r="U376" i="17"/>
  <c r="T375" i="17"/>
  <c r="X375" i="17" s="1"/>
  <c r="AB375" i="17" s="1"/>
  <c r="V374" i="17"/>
  <c r="Z374" i="17" s="1"/>
  <c r="AD374" i="17" s="1"/>
  <c r="S373" i="17"/>
  <c r="W373" i="17" s="1"/>
  <c r="AA373" i="17" s="1"/>
  <c r="U372" i="17"/>
  <c r="T370" i="17"/>
  <c r="X370" i="17" s="1"/>
  <c r="AB370" i="17" s="1"/>
  <c r="V369" i="17"/>
  <c r="Z369" i="17" s="1"/>
  <c r="AD369" i="17" s="1"/>
  <c r="T368" i="17"/>
  <c r="X368" i="17" s="1"/>
  <c r="AB368" i="17" s="1"/>
  <c r="V367" i="17"/>
  <c r="Z367" i="17" s="1"/>
  <c r="AD367" i="17" s="1"/>
  <c r="T366" i="17"/>
  <c r="X366" i="17" s="1"/>
  <c r="AB366" i="17" s="1"/>
  <c r="V365" i="17"/>
  <c r="Z365" i="17" s="1"/>
  <c r="AD365" i="17" s="1"/>
  <c r="T364" i="17"/>
  <c r="X364" i="17" s="1"/>
  <c r="AB364" i="17" s="1"/>
  <c r="V363" i="17"/>
  <c r="Z363" i="17" s="1"/>
  <c r="AD363" i="17" s="1"/>
  <c r="T362" i="17"/>
  <c r="X362" i="17" s="1"/>
  <c r="AB362" i="17" s="1"/>
  <c r="V361" i="17"/>
  <c r="Z361" i="17" s="1"/>
  <c r="AD361" i="17" s="1"/>
  <c r="T360" i="17"/>
  <c r="X360" i="17" s="1"/>
  <c r="AB360" i="17" s="1"/>
  <c r="V359" i="17"/>
  <c r="Z359" i="17" s="1"/>
  <c r="AD359" i="17" s="1"/>
  <c r="T358" i="17"/>
  <c r="X358" i="17" s="1"/>
  <c r="AB358" i="17" s="1"/>
  <c r="V357" i="17"/>
  <c r="Z357" i="17" s="1"/>
  <c r="AD357" i="17" s="1"/>
  <c r="T356" i="17"/>
  <c r="X356" i="17" s="1"/>
  <c r="AB356" i="17" s="1"/>
  <c r="V355" i="17"/>
  <c r="Z355" i="17" s="1"/>
  <c r="AD355" i="17" s="1"/>
  <c r="T354" i="17"/>
  <c r="X354" i="17" s="1"/>
  <c r="AB354" i="17" s="1"/>
  <c r="V353" i="17"/>
  <c r="Z353" i="17" s="1"/>
  <c r="AD353" i="17" s="1"/>
  <c r="T352" i="17"/>
  <c r="X352" i="17" s="1"/>
  <c r="AB352" i="17" s="1"/>
  <c r="V351" i="17"/>
  <c r="Z351" i="17" s="1"/>
  <c r="AD351" i="17" s="1"/>
  <c r="T350" i="17"/>
  <c r="X350" i="17" s="1"/>
  <c r="AB350" i="17" s="1"/>
  <c r="V349" i="17"/>
  <c r="Z349" i="17" s="1"/>
  <c r="AD349" i="17" s="1"/>
  <c r="T348" i="17"/>
  <c r="X348" i="17" s="1"/>
  <c r="AB348" i="17" s="1"/>
  <c r="V347" i="17"/>
  <c r="Z347" i="17" s="1"/>
  <c r="AD347" i="17" s="1"/>
  <c r="T346" i="17"/>
  <c r="X346" i="17" s="1"/>
  <c r="AB346" i="17" s="1"/>
  <c r="S421" i="17"/>
  <c r="W421" i="17" s="1"/>
  <c r="AA421" i="17" s="1"/>
  <c r="U412" i="17"/>
  <c r="T410" i="17"/>
  <c r="X410" i="17" s="1"/>
  <c r="AB410" i="17" s="1"/>
  <c r="V409" i="17"/>
  <c r="Z409" i="17" s="1"/>
  <c r="AD409" i="17" s="1"/>
  <c r="T407" i="17"/>
  <c r="X407" i="17" s="1"/>
  <c r="AB407" i="17" s="1"/>
  <c r="V406" i="17"/>
  <c r="Z406" i="17" s="1"/>
  <c r="AD406" i="17" s="1"/>
  <c r="U400" i="17"/>
  <c r="S395" i="17"/>
  <c r="W395" i="17" s="1"/>
  <c r="AA395" i="17" s="1"/>
  <c r="U392" i="17"/>
  <c r="S387" i="17"/>
  <c r="W387" i="17" s="1"/>
  <c r="AA387" i="17" s="1"/>
  <c r="U384" i="17"/>
  <c r="S379" i="17"/>
  <c r="W379" i="17" s="1"/>
  <c r="AA379" i="17" s="1"/>
  <c r="T376" i="17"/>
  <c r="X376" i="17" s="1"/>
  <c r="AB376" i="17" s="1"/>
  <c r="S375" i="17"/>
  <c r="W375" i="17" s="1"/>
  <c r="AA375" i="17" s="1"/>
  <c r="U374" i="17"/>
  <c r="T372" i="17"/>
  <c r="X372" i="17" s="1"/>
  <c r="AB372" i="17" s="1"/>
  <c r="V371" i="17"/>
  <c r="Z371" i="17" s="1"/>
  <c r="AD371" i="17" s="1"/>
  <c r="T369" i="17"/>
  <c r="X369" i="17" s="1"/>
  <c r="AB369" i="17" s="1"/>
  <c r="S368" i="17"/>
  <c r="W368" i="17" s="1"/>
  <c r="AA368" i="17" s="1"/>
  <c r="U367" i="17"/>
  <c r="S366" i="17"/>
  <c r="W366" i="17" s="1"/>
  <c r="AA366" i="17" s="1"/>
  <c r="U365" i="17"/>
  <c r="S364" i="17"/>
  <c r="W364" i="17" s="1"/>
  <c r="AA364" i="17" s="1"/>
  <c r="U363" i="17"/>
  <c r="S362" i="17"/>
  <c r="W362" i="17" s="1"/>
  <c r="AA362" i="17" s="1"/>
  <c r="U361" i="17"/>
  <c r="S360" i="17"/>
  <c r="W360" i="17" s="1"/>
  <c r="AA360" i="17" s="1"/>
  <c r="U359" i="17"/>
  <c r="S358" i="17"/>
  <c r="W358" i="17" s="1"/>
  <c r="AA358" i="17" s="1"/>
  <c r="U357" i="17"/>
  <c r="S356" i="17"/>
  <c r="W356" i="17" s="1"/>
  <c r="AA356" i="17" s="1"/>
  <c r="U355" i="17"/>
  <c r="S354" i="17"/>
  <c r="W354" i="17" s="1"/>
  <c r="AA354" i="17" s="1"/>
  <c r="U353" i="17"/>
  <c r="S352" i="17"/>
  <c r="W352" i="17" s="1"/>
  <c r="AA352" i="17" s="1"/>
  <c r="U351" i="17"/>
  <c r="S350" i="17"/>
  <c r="W350" i="17" s="1"/>
  <c r="AA350" i="17" s="1"/>
  <c r="U349" i="17"/>
  <c r="S348" i="17"/>
  <c r="W348" i="17" s="1"/>
  <c r="AA348" i="17" s="1"/>
  <c r="U347" i="17"/>
  <c r="S346" i="17"/>
  <c r="W346" i="17" s="1"/>
  <c r="AA346" i="17" s="1"/>
  <c r="U345" i="17"/>
  <c r="S344" i="17"/>
  <c r="W344" i="17" s="1"/>
  <c r="AA344" i="17" s="1"/>
  <c r="U343" i="17"/>
  <c r="S342" i="17"/>
  <c r="W342" i="17" s="1"/>
  <c r="AA342" i="17" s="1"/>
  <c r="U341" i="17"/>
  <c r="S340" i="17"/>
  <c r="W340" i="17" s="1"/>
  <c r="AA340" i="17" s="1"/>
  <c r="U339" i="17"/>
  <c r="U448" i="17"/>
  <c r="V436" i="17"/>
  <c r="Z436" i="17" s="1"/>
  <c r="AD436" i="17" s="1"/>
  <c r="U426" i="17"/>
  <c r="S413" i="17"/>
  <c r="W413" i="17" s="1"/>
  <c r="AA413" i="17" s="1"/>
  <c r="S405" i="17"/>
  <c r="W405" i="17" s="1"/>
  <c r="AA405" i="17" s="1"/>
  <c r="U404" i="17"/>
  <c r="U402" i="17"/>
  <c r="S397" i="17"/>
  <c r="W397" i="17" s="1"/>
  <c r="AA397" i="17" s="1"/>
  <c r="U394" i="17"/>
  <c r="S389" i="17"/>
  <c r="W389" i="17" s="1"/>
  <c r="AA389" i="17" s="1"/>
  <c r="U386" i="17"/>
  <c r="S381" i="17"/>
  <c r="W381" i="17" s="1"/>
  <c r="AA381" i="17" s="1"/>
  <c r="U378" i="17"/>
  <c r="T374" i="17"/>
  <c r="X374" i="17" s="1"/>
  <c r="AB374" i="17" s="1"/>
  <c r="V373" i="17"/>
  <c r="Z373" i="17" s="1"/>
  <c r="AD373" i="17" s="1"/>
  <c r="T371" i="17"/>
  <c r="X371" i="17" s="1"/>
  <c r="AB371" i="17" s="1"/>
  <c r="V370" i="17"/>
  <c r="Z370" i="17" s="1"/>
  <c r="AD370" i="17" s="1"/>
  <c r="S369" i="17"/>
  <c r="W369" i="17" s="1"/>
  <c r="AA369" i="17" s="1"/>
  <c r="V368" i="17"/>
  <c r="Z368" i="17" s="1"/>
  <c r="AD368" i="17" s="1"/>
  <c r="T367" i="17"/>
  <c r="X367" i="17" s="1"/>
  <c r="AB367" i="17" s="1"/>
  <c r="V366" i="17"/>
  <c r="Z366" i="17" s="1"/>
  <c r="AD366" i="17" s="1"/>
  <c r="T365" i="17"/>
  <c r="X365" i="17" s="1"/>
  <c r="AB365" i="17" s="1"/>
  <c r="V364" i="17"/>
  <c r="Z364" i="17" s="1"/>
  <c r="AD364" i="17" s="1"/>
  <c r="T363" i="17"/>
  <c r="X363" i="17" s="1"/>
  <c r="AB363" i="17" s="1"/>
  <c r="V362" i="17"/>
  <c r="Z362" i="17" s="1"/>
  <c r="AD362" i="17" s="1"/>
  <c r="T361" i="17"/>
  <c r="X361" i="17" s="1"/>
  <c r="AB361" i="17" s="1"/>
  <c r="V360" i="17"/>
  <c r="Z360" i="17" s="1"/>
  <c r="AD360" i="17" s="1"/>
  <c r="T359" i="17"/>
  <c r="X359" i="17" s="1"/>
  <c r="AB359" i="17" s="1"/>
  <c r="V358" i="17"/>
  <c r="Z358" i="17" s="1"/>
  <c r="AD358" i="17" s="1"/>
  <c r="T357" i="17"/>
  <c r="X357" i="17" s="1"/>
  <c r="AB357" i="17" s="1"/>
  <c r="V356" i="17"/>
  <c r="Z356" i="17" s="1"/>
  <c r="AD356" i="17" s="1"/>
  <c r="T355" i="17"/>
  <c r="X355" i="17" s="1"/>
  <c r="AB355" i="17" s="1"/>
  <c r="V354" i="17"/>
  <c r="Z354" i="17" s="1"/>
  <c r="AD354" i="17" s="1"/>
  <c r="T353" i="17"/>
  <c r="X353" i="17" s="1"/>
  <c r="AB353" i="17" s="1"/>
  <c r="V352" i="17"/>
  <c r="Z352" i="17" s="1"/>
  <c r="AD352" i="17" s="1"/>
  <c r="T351" i="17"/>
  <c r="X351" i="17" s="1"/>
  <c r="AB351" i="17" s="1"/>
  <c r="V350" i="17"/>
  <c r="Z350" i="17" s="1"/>
  <c r="AD350" i="17" s="1"/>
  <c r="T349" i="17"/>
  <c r="X349" i="17" s="1"/>
  <c r="AB349" i="17" s="1"/>
  <c r="V348" i="17"/>
  <c r="Z348" i="17" s="1"/>
  <c r="AD348" i="17" s="1"/>
  <c r="T347" i="17"/>
  <c r="X347" i="17" s="1"/>
  <c r="AB347" i="17" s="1"/>
  <c r="V346" i="17"/>
  <c r="Z346" i="17" s="1"/>
  <c r="AD346" i="17" s="1"/>
  <c r="U396" i="17"/>
  <c r="S383" i="17"/>
  <c r="W383" i="17" s="1"/>
  <c r="AA383" i="17" s="1"/>
  <c r="S371" i="17"/>
  <c r="W371" i="17" s="1"/>
  <c r="AA371" i="17" s="1"/>
  <c r="U370" i="17"/>
  <c r="U368" i="17"/>
  <c r="S363" i="17"/>
  <c r="W363" i="17" s="1"/>
  <c r="AA363" i="17" s="1"/>
  <c r="U360" i="17"/>
  <c r="S355" i="17"/>
  <c r="W355" i="17" s="1"/>
  <c r="AA355" i="17" s="1"/>
  <c r="U352" i="17"/>
  <c r="S347" i="17"/>
  <c r="W347" i="17" s="1"/>
  <c r="AA347" i="17" s="1"/>
  <c r="S345" i="17"/>
  <c r="W345" i="17" s="1"/>
  <c r="AA345" i="17" s="1"/>
  <c r="U344" i="17"/>
  <c r="T342" i="17"/>
  <c r="X342" i="17" s="1"/>
  <c r="AB342" i="17" s="1"/>
  <c r="V341" i="17"/>
  <c r="Z341" i="17" s="1"/>
  <c r="AD341" i="17" s="1"/>
  <c r="T339" i="17"/>
  <c r="X339" i="17" s="1"/>
  <c r="AB339" i="17" s="1"/>
  <c r="S338" i="17"/>
  <c r="W338" i="17" s="1"/>
  <c r="AA338" i="17" s="1"/>
  <c r="U337" i="17"/>
  <c r="S336" i="17"/>
  <c r="W336" i="17" s="1"/>
  <c r="AA336" i="17" s="1"/>
  <c r="U335" i="17"/>
  <c r="S334" i="17"/>
  <c r="W334" i="17" s="1"/>
  <c r="AA334" i="17" s="1"/>
  <c r="U333" i="17"/>
  <c r="S332" i="17"/>
  <c r="W332" i="17" s="1"/>
  <c r="AA332" i="17" s="1"/>
  <c r="U331" i="17"/>
  <c r="S330" i="17"/>
  <c r="W330" i="17" s="1"/>
  <c r="AA330" i="17" s="1"/>
  <c r="U329" i="17"/>
  <c r="S328" i="17"/>
  <c r="W328" i="17" s="1"/>
  <c r="AA328" i="17" s="1"/>
  <c r="U327" i="17"/>
  <c r="S326" i="17"/>
  <c r="W326" i="17" s="1"/>
  <c r="AA326" i="17" s="1"/>
  <c r="U325" i="17"/>
  <c r="S324" i="17"/>
  <c r="W324" i="17" s="1"/>
  <c r="AA324" i="17" s="1"/>
  <c r="U323" i="17"/>
  <c r="S322" i="17"/>
  <c r="W322" i="17" s="1"/>
  <c r="AA322" i="17" s="1"/>
  <c r="U321" i="17"/>
  <c r="S320" i="17"/>
  <c r="W320" i="17" s="1"/>
  <c r="AA320" i="17" s="1"/>
  <c r="U319" i="17"/>
  <c r="S318" i="17"/>
  <c r="W318" i="17" s="1"/>
  <c r="AA318" i="17" s="1"/>
  <c r="U317" i="17"/>
  <c r="S316" i="17"/>
  <c r="W316" i="17" s="1"/>
  <c r="AA316" i="17" s="1"/>
  <c r="U315" i="17"/>
  <c r="S314" i="17"/>
  <c r="W314" i="17" s="1"/>
  <c r="AA314" i="17" s="1"/>
  <c r="U313" i="17"/>
  <c r="S312" i="17"/>
  <c r="W312" i="17" s="1"/>
  <c r="AA312" i="17" s="1"/>
  <c r="U311" i="17"/>
  <c r="S310" i="17"/>
  <c r="W310" i="17" s="1"/>
  <c r="AA310" i="17" s="1"/>
  <c r="U309" i="17"/>
  <c r="S308" i="17"/>
  <c r="W308" i="17" s="1"/>
  <c r="AA308" i="17" s="1"/>
  <c r="U307" i="17"/>
  <c r="S306" i="17"/>
  <c r="W306" i="17" s="1"/>
  <c r="AA306" i="17" s="1"/>
  <c r="U305" i="17"/>
  <c r="S304" i="17"/>
  <c r="W304" i="17" s="1"/>
  <c r="AA304" i="17" s="1"/>
  <c r="U303" i="17"/>
  <c r="S302" i="17"/>
  <c r="W302" i="17" s="1"/>
  <c r="AA302" i="17" s="1"/>
  <c r="U301" i="17"/>
  <c r="S300" i="17"/>
  <c r="W300" i="17" s="1"/>
  <c r="AA300" i="17" s="1"/>
  <c r="U299" i="17"/>
  <c r="S298" i="17"/>
  <c r="W298" i="17" s="1"/>
  <c r="AA298" i="17" s="1"/>
  <c r="U297" i="17"/>
  <c r="S296" i="17"/>
  <c r="W296" i="17" s="1"/>
  <c r="AA296" i="17" s="1"/>
  <c r="U295" i="17"/>
  <c r="S294" i="17"/>
  <c r="W294" i="17" s="1"/>
  <c r="AA294" i="17" s="1"/>
  <c r="U293" i="17"/>
  <c r="S292" i="17"/>
  <c r="W292" i="17" s="1"/>
  <c r="AA292" i="17" s="1"/>
  <c r="U291" i="17"/>
  <c r="S290" i="17"/>
  <c r="W290" i="17" s="1"/>
  <c r="AA290" i="17" s="1"/>
  <c r="U289" i="17"/>
  <c r="S288" i="17"/>
  <c r="W288" i="17" s="1"/>
  <c r="AA288" i="17" s="1"/>
  <c r="U287" i="17"/>
  <c r="S286" i="17"/>
  <c r="W286" i="17" s="1"/>
  <c r="AA286" i="17" s="1"/>
  <c r="U285" i="17"/>
  <c r="S284" i="17"/>
  <c r="W284" i="17" s="1"/>
  <c r="AA284" i="17" s="1"/>
  <c r="U283" i="17"/>
  <c r="S282" i="17"/>
  <c r="W282" i="17" s="1"/>
  <c r="AA282" i="17" s="1"/>
  <c r="U281" i="17"/>
  <c r="S280" i="17"/>
  <c r="W280" i="17" s="1"/>
  <c r="AA280" i="17" s="1"/>
  <c r="U279" i="17"/>
  <c r="S278" i="17"/>
  <c r="W278" i="17" s="1"/>
  <c r="AA278" i="17" s="1"/>
  <c r="U388" i="17"/>
  <c r="S365" i="17"/>
  <c r="W365" i="17" s="1"/>
  <c r="AA365" i="17" s="1"/>
  <c r="U362" i="17"/>
  <c r="S357" i="17"/>
  <c r="W357" i="17" s="1"/>
  <c r="AA357" i="17" s="1"/>
  <c r="U354" i="17"/>
  <c r="S349" i="17"/>
  <c r="W349" i="17" s="1"/>
  <c r="AA349" i="17" s="1"/>
  <c r="U346" i="17"/>
  <c r="T344" i="17"/>
  <c r="X344" i="17" s="1"/>
  <c r="AB344" i="17" s="1"/>
  <c r="V343" i="17"/>
  <c r="Z343" i="17" s="1"/>
  <c r="AD343" i="17" s="1"/>
  <c r="T341" i="17"/>
  <c r="X341" i="17" s="1"/>
  <c r="AB341" i="17" s="1"/>
  <c r="V340" i="17"/>
  <c r="Z340" i="17" s="1"/>
  <c r="AD340" i="17" s="1"/>
  <c r="S339" i="17"/>
  <c r="W339" i="17" s="1"/>
  <c r="AA339" i="17" s="1"/>
  <c r="V338" i="17"/>
  <c r="Z338" i="17" s="1"/>
  <c r="AD338" i="17" s="1"/>
  <c r="T337" i="17"/>
  <c r="X337" i="17" s="1"/>
  <c r="AB337" i="17" s="1"/>
  <c r="V336" i="17"/>
  <c r="Z336" i="17" s="1"/>
  <c r="AD336" i="17" s="1"/>
  <c r="T335" i="17"/>
  <c r="X335" i="17" s="1"/>
  <c r="AB335" i="17" s="1"/>
  <c r="V334" i="17"/>
  <c r="Z334" i="17" s="1"/>
  <c r="AD334" i="17" s="1"/>
  <c r="T333" i="17"/>
  <c r="X333" i="17" s="1"/>
  <c r="AB333" i="17" s="1"/>
  <c r="V332" i="17"/>
  <c r="Z332" i="17" s="1"/>
  <c r="AD332" i="17" s="1"/>
  <c r="T331" i="17"/>
  <c r="X331" i="17" s="1"/>
  <c r="AB331" i="17" s="1"/>
  <c r="V330" i="17"/>
  <c r="Z330" i="17" s="1"/>
  <c r="AD330" i="17" s="1"/>
  <c r="T329" i="17"/>
  <c r="X329" i="17" s="1"/>
  <c r="AB329" i="17" s="1"/>
  <c r="V328" i="17"/>
  <c r="Z328" i="17" s="1"/>
  <c r="AD328" i="17" s="1"/>
  <c r="T327" i="17"/>
  <c r="X327" i="17" s="1"/>
  <c r="AB327" i="17" s="1"/>
  <c r="V326" i="17"/>
  <c r="Z326" i="17" s="1"/>
  <c r="AD326" i="17" s="1"/>
  <c r="T325" i="17"/>
  <c r="X325" i="17" s="1"/>
  <c r="AB325" i="17" s="1"/>
  <c r="V324" i="17"/>
  <c r="Z324" i="17" s="1"/>
  <c r="AD324" i="17" s="1"/>
  <c r="T323" i="17"/>
  <c r="X323" i="17" s="1"/>
  <c r="AB323" i="17" s="1"/>
  <c r="V322" i="17"/>
  <c r="Z322" i="17" s="1"/>
  <c r="AD322" i="17" s="1"/>
  <c r="T321" i="17"/>
  <c r="X321" i="17" s="1"/>
  <c r="AB321" i="17" s="1"/>
  <c r="V320" i="17"/>
  <c r="Z320" i="17" s="1"/>
  <c r="AD320" i="17" s="1"/>
  <c r="T319" i="17"/>
  <c r="X319" i="17" s="1"/>
  <c r="AB319" i="17" s="1"/>
  <c r="V318" i="17"/>
  <c r="Z318" i="17" s="1"/>
  <c r="AD318" i="17" s="1"/>
  <c r="T317" i="17"/>
  <c r="X317" i="17" s="1"/>
  <c r="AB317" i="17" s="1"/>
  <c r="V316" i="17"/>
  <c r="Z316" i="17" s="1"/>
  <c r="AD316" i="17" s="1"/>
  <c r="T315" i="17"/>
  <c r="X315" i="17" s="1"/>
  <c r="AB315" i="17" s="1"/>
  <c r="V314" i="17"/>
  <c r="Z314" i="17" s="1"/>
  <c r="AD314" i="17" s="1"/>
  <c r="T313" i="17"/>
  <c r="X313" i="17" s="1"/>
  <c r="AB313" i="17" s="1"/>
  <c r="V312" i="17"/>
  <c r="Z312" i="17" s="1"/>
  <c r="AD312" i="17" s="1"/>
  <c r="T311" i="17"/>
  <c r="X311" i="17" s="1"/>
  <c r="AB311" i="17" s="1"/>
  <c r="V310" i="17"/>
  <c r="Z310" i="17" s="1"/>
  <c r="AD310" i="17" s="1"/>
  <c r="T309" i="17"/>
  <c r="X309" i="17" s="1"/>
  <c r="AB309" i="17" s="1"/>
  <c r="V308" i="17"/>
  <c r="Z308" i="17" s="1"/>
  <c r="AD308" i="17" s="1"/>
  <c r="U418" i="17"/>
  <c r="S399" i="17"/>
  <c r="W399" i="17" s="1"/>
  <c r="AA399" i="17" s="1"/>
  <c r="U380" i="17"/>
  <c r="S367" i="17"/>
  <c r="W367" i="17" s="1"/>
  <c r="AA367" i="17" s="1"/>
  <c r="U364" i="17"/>
  <c r="S359" i="17"/>
  <c r="W359" i="17" s="1"/>
  <c r="AA359" i="17" s="1"/>
  <c r="U356" i="17"/>
  <c r="S351" i="17"/>
  <c r="W351" i="17" s="1"/>
  <c r="AA351" i="17" s="1"/>
  <c r="U348" i="17"/>
  <c r="V345" i="17"/>
  <c r="Z345" i="17" s="1"/>
  <c r="AD345" i="17" s="1"/>
  <c r="T343" i="17"/>
  <c r="X343" i="17" s="1"/>
  <c r="AB343" i="17" s="1"/>
  <c r="V342" i="17"/>
  <c r="Z342" i="17" s="1"/>
  <c r="AD342" i="17" s="1"/>
  <c r="S341" i="17"/>
  <c r="W341" i="17" s="1"/>
  <c r="AA341" i="17" s="1"/>
  <c r="U340" i="17"/>
  <c r="U338" i="17"/>
  <c r="S337" i="17"/>
  <c r="W337" i="17" s="1"/>
  <c r="AA337" i="17" s="1"/>
  <c r="U336" i="17"/>
  <c r="S335" i="17"/>
  <c r="W335" i="17" s="1"/>
  <c r="AA335" i="17" s="1"/>
  <c r="U334" i="17"/>
  <c r="S333" i="17"/>
  <c r="W333" i="17" s="1"/>
  <c r="AA333" i="17" s="1"/>
  <c r="U332" i="17"/>
  <c r="S331" i="17"/>
  <c r="W331" i="17" s="1"/>
  <c r="AA331" i="17" s="1"/>
  <c r="U330" i="17"/>
  <c r="S329" i="17"/>
  <c r="W329" i="17" s="1"/>
  <c r="AA329" i="17" s="1"/>
  <c r="U328" i="17"/>
  <c r="S327" i="17"/>
  <c r="W327" i="17" s="1"/>
  <c r="AA327" i="17" s="1"/>
  <c r="U326" i="17"/>
  <c r="S325" i="17"/>
  <c r="W325" i="17" s="1"/>
  <c r="AA325" i="17" s="1"/>
  <c r="U324" i="17"/>
  <c r="S323" i="17"/>
  <c r="W323" i="17" s="1"/>
  <c r="AA323" i="17" s="1"/>
  <c r="U322" i="17"/>
  <c r="S321" i="17"/>
  <c r="W321" i="17" s="1"/>
  <c r="AA321" i="17" s="1"/>
  <c r="U320" i="17"/>
  <c r="S319" i="17"/>
  <c r="W319" i="17" s="1"/>
  <c r="AA319" i="17" s="1"/>
  <c r="U318" i="17"/>
  <c r="S317" i="17"/>
  <c r="W317" i="17" s="1"/>
  <c r="AA317" i="17" s="1"/>
  <c r="U316" i="17"/>
  <c r="S315" i="17"/>
  <c r="W315" i="17" s="1"/>
  <c r="AA315" i="17" s="1"/>
  <c r="U314" i="17"/>
  <c r="S313" i="17"/>
  <c r="W313" i="17" s="1"/>
  <c r="AA313" i="17" s="1"/>
  <c r="U312" i="17"/>
  <c r="S311" i="17"/>
  <c r="W311" i="17" s="1"/>
  <c r="AA311" i="17" s="1"/>
  <c r="U310" i="17"/>
  <c r="S309" i="17"/>
  <c r="W309" i="17" s="1"/>
  <c r="AA309" i="17" s="1"/>
  <c r="U308" i="17"/>
  <c r="S307" i="17"/>
  <c r="W307" i="17" s="1"/>
  <c r="AA307" i="17" s="1"/>
  <c r="U306" i="17"/>
  <c r="S305" i="17"/>
  <c r="W305" i="17" s="1"/>
  <c r="AA305" i="17" s="1"/>
  <c r="U304" i="17"/>
  <c r="S303" i="17"/>
  <c r="W303" i="17" s="1"/>
  <c r="AA303" i="17" s="1"/>
  <c r="U302" i="17"/>
  <c r="S301" i="17"/>
  <c r="W301" i="17" s="1"/>
  <c r="AA301" i="17" s="1"/>
  <c r="U300" i="17"/>
  <c r="S299" i="17"/>
  <c r="W299" i="17" s="1"/>
  <c r="AA299" i="17" s="1"/>
  <c r="U298" i="17"/>
  <c r="S297" i="17"/>
  <c r="W297" i="17" s="1"/>
  <c r="AA297" i="17" s="1"/>
  <c r="U296" i="17"/>
  <c r="S295" i="17"/>
  <c r="W295" i="17" s="1"/>
  <c r="AA295" i="17" s="1"/>
  <c r="U294" i="17"/>
  <c r="S293" i="17"/>
  <c r="W293" i="17" s="1"/>
  <c r="AA293" i="17" s="1"/>
  <c r="U292" i="17"/>
  <c r="S291" i="17"/>
  <c r="W291" i="17" s="1"/>
  <c r="AA291" i="17" s="1"/>
  <c r="U290" i="17"/>
  <c r="S289" i="17"/>
  <c r="W289" i="17" s="1"/>
  <c r="AA289" i="17" s="1"/>
  <c r="U288" i="17"/>
  <c r="S287" i="17"/>
  <c r="W287" i="17" s="1"/>
  <c r="AA287" i="17" s="1"/>
  <c r="U286" i="17"/>
  <c r="S285" i="17"/>
  <c r="W285" i="17" s="1"/>
  <c r="AA285" i="17" s="1"/>
  <c r="U284" i="17"/>
  <c r="S283" i="17"/>
  <c r="W283" i="17" s="1"/>
  <c r="AA283" i="17" s="1"/>
  <c r="U282" i="17"/>
  <c r="S281" i="17"/>
  <c r="W281" i="17" s="1"/>
  <c r="AA281" i="17" s="1"/>
  <c r="U280" i="17"/>
  <c r="S279" i="17"/>
  <c r="W279" i="17" s="1"/>
  <c r="AA279" i="17" s="1"/>
  <c r="U278" i="17"/>
  <c r="S361" i="17"/>
  <c r="W361" i="17" s="1"/>
  <c r="AA361" i="17" s="1"/>
  <c r="S343" i="17"/>
  <c r="W343" i="17" s="1"/>
  <c r="AA343" i="17" s="1"/>
  <c r="U342" i="17"/>
  <c r="T340" i="17"/>
  <c r="X340" i="17" s="1"/>
  <c r="AB340" i="17" s="1"/>
  <c r="V339" i="17"/>
  <c r="Z339" i="17" s="1"/>
  <c r="AD339" i="17" s="1"/>
  <c r="V335" i="17"/>
  <c r="Z335" i="17" s="1"/>
  <c r="AD335" i="17" s="1"/>
  <c r="V331" i="17"/>
  <c r="Z331" i="17" s="1"/>
  <c r="AD331" i="17" s="1"/>
  <c r="V327" i="17"/>
  <c r="Z327" i="17" s="1"/>
  <c r="AD327" i="17" s="1"/>
  <c r="V323" i="17"/>
  <c r="Z323" i="17" s="1"/>
  <c r="AD323" i="17" s="1"/>
  <c r="V319" i="17"/>
  <c r="Z319" i="17" s="1"/>
  <c r="AD319" i="17" s="1"/>
  <c r="V315" i="17"/>
  <c r="Z315" i="17" s="1"/>
  <c r="AD315" i="17" s="1"/>
  <c r="V311" i="17"/>
  <c r="Z311" i="17" s="1"/>
  <c r="AD311" i="17" s="1"/>
  <c r="T307" i="17"/>
  <c r="X307" i="17" s="1"/>
  <c r="AB307" i="17" s="1"/>
  <c r="V306" i="17"/>
  <c r="Z306" i="17" s="1"/>
  <c r="AD306" i="17" s="1"/>
  <c r="T303" i="17"/>
  <c r="X303" i="17" s="1"/>
  <c r="AB303" i="17" s="1"/>
  <c r="V302" i="17"/>
  <c r="Z302" i="17" s="1"/>
  <c r="AD302" i="17" s="1"/>
  <c r="T299" i="17"/>
  <c r="X299" i="17" s="1"/>
  <c r="AB299" i="17" s="1"/>
  <c r="V298" i="17"/>
  <c r="Z298" i="17" s="1"/>
  <c r="AD298" i="17" s="1"/>
  <c r="T295" i="17"/>
  <c r="X295" i="17" s="1"/>
  <c r="AB295" i="17" s="1"/>
  <c r="V294" i="17"/>
  <c r="Z294" i="17" s="1"/>
  <c r="AD294" i="17" s="1"/>
  <c r="T291" i="17"/>
  <c r="X291" i="17" s="1"/>
  <c r="AB291" i="17" s="1"/>
  <c r="V290" i="17"/>
  <c r="Z290" i="17" s="1"/>
  <c r="AD290" i="17" s="1"/>
  <c r="T287" i="17"/>
  <c r="X287" i="17" s="1"/>
  <c r="AB287" i="17" s="1"/>
  <c r="V286" i="17"/>
  <c r="Z286" i="17" s="1"/>
  <c r="AD286" i="17" s="1"/>
  <c r="T283" i="17"/>
  <c r="X283" i="17" s="1"/>
  <c r="AB283" i="17" s="1"/>
  <c r="V282" i="17"/>
  <c r="Z282" i="17" s="1"/>
  <c r="AD282" i="17" s="1"/>
  <c r="T279" i="17"/>
  <c r="X279" i="17" s="1"/>
  <c r="AB279" i="17" s="1"/>
  <c r="V278" i="17"/>
  <c r="Z278" i="17" s="1"/>
  <c r="AD278" i="17" s="1"/>
  <c r="T277" i="17"/>
  <c r="X277" i="17" s="1"/>
  <c r="AB277" i="17" s="1"/>
  <c r="V276" i="17"/>
  <c r="Z276" i="17" s="1"/>
  <c r="AD276" i="17" s="1"/>
  <c r="T275" i="17"/>
  <c r="X275" i="17" s="1"/>
  <c r="AB275" i="17" s="1"/>
  <c r="V274" i="17"/>
  <c r="Z274" i="17" s="1"/>
  <c r="AD274" i="17" s="1"/>
  <c r="T273" i="17"/>
  <c r="X273" i="17" s="1"/>
  <c r="AB273" i="17" s="1"/>
  <c r="V272" i="17"/>
  <c r="Z272" i="17" s="1"/>
  <c r="AD272" i="17" s="1"/>
  <c r="T271" i="17"/>
  <c r="X271" i="17" s="1"/>
  <c r="AB271" i="17" s="1"/>
  <c r="V270" i="17"/>
  <c r="Z270" i="17" s="1"/>
  <c r="AD270" i="17" s="1"/>
  <c r="T269" i="17"/>
  <c r="X269" i="17" s="1"/>
  <c r="AB269" i="17" s="1"/>
  <c r="V268" i="17"/>
  <c r="Z268" i="17" s="1"/>
  <c r="AD268" i="17" s="1"/>
  <c r="T267" i="17"/>
  <c r="X267" i="17" s="1"/>
  <c r="AB267" i="17" s="1"/>
  <c r="V266" i="17"/>
  <c r="Z266" i="17" s="1"/>
  <c r="AD266" i="17" s="1"/>
  <c r="T265" i="17"/>
  <c r="X265" i="17" s="1"/>
  <c r="AB265" i="17" s="1"/>
  <c r="V264" i="17"/>
  <c r="Z264" i="17" s="1"/>
  <c r="AD264" i="17" s="1"/>
  <c r="T263" i="17"/>
  <c r="X263" i="17" s="1"/>
  <c r="AB263" i="17" s="1"/>
  <c r="V262" i="17"/>
  <c r="Z262" i="17" s="1"/>
  <c r="AD262" i="17" s="1"/>
  <c r="T261" i="17"/>
  <c r="X261" i="17" s="1"/>
  <c r="AB261" i="17" s="1"/>
  <c r="V260" i="17"/>
  <c r="Z260" i="17" s="1"/>
  <c r="AD260" i="17" s="1"/>
  <c r="T259" i="17"/>
  <c r="X259" i="17" s="1"/>
  <c r="AB259" i="17" s="1"/>
  <c r="V258" i="17"/>
  <c r="Z258" i="17" s="1"/>
  <c r="AD258" i="17" s="1"/>
  <c r="T257" i="17"/>
  <c r="X257" i="17" s="1"/>
  <c r="AB257" i="17" s="1"/>
  <c r="V256" i="17"/>
  <c r="Z256" i="17" s="1"/>
  <c r="AD256" i="17" s="1"/>
  <c r="T255" i="17"/>
  <c r="X255" i="17" s="1"/>
  <c r="AB255" i="17" s="1"/>
  <c r="V254" i="17"/>
  <c r="Z254" i="17" s="1"/>
  <c r="AD254" i="17" s="1"/>
  <c r="T253" i="17"/>
  <c r="X253" i="17" s="1"/>
  <c r="AB253" i="17" s="1"/>
  <c r="V252" i="17"/>
  <c r="Z252" i="17" s="1"/>
  <c r="AD252" i="17" s="1"/>
  <c r="T251" i="17"/>
  <c r="X251" i="17" s="1"/>
  <c r="AB251" i="17" s="1"/>
  <c r="V250" i="17"/>
  <c r="Z250" i="17" s="1"/>
  <c r="AD250" i="17" s="1"/>
  <c r="T249" i="17"/>
  <c r="X249" i="17" s="1"/>
  <c r="AB249" i="17" s="1"/>
  <c r="V248" i="17"/>
  <c r="Z248" i="17" s="1"/>
  <c r="AD248" i="17" s="1"/>
  <c r="T247" i="17"/>
  <c r="X247" i="17" s="1"/>
  <c r="AB247" i="17" s="1"/>
  <c r="V246" i="17"/>
  <c r="Z246" i="17" s="1"/>
  <c r="AD246" i="17" s="1"/>
  <c r="T245" i="17"/>
  <c r="X245" i="17" s="1"/>
  <c r="AB245" i="17" s="1"/>
  <c r="V244" i="17"/>
  <c r="Z244" i="17" s="1"/>
  <c r="AD244" i="17" s="1"/>
  <c r="T243" i="17"/>
  <c r="X243" i="17" s="1"/>
  <c r="AB243" i="17" s="1"/>
  <c r="V242" i="17"/>
  <c r="Z242" i="17" s="1"/>
  <c r="AD242" i="17" s="1"/>
  <c r="T241" i="17"/>
  <c r="X241" i="17" s="1"/>
  <c r="AB241" i="17" s="1"/>
  <c r="V240" i="17"/>
  <c r="Z240" i="17" s="1"/>
  <c r="AD240" i="17" s="1"/>
  <c r="T239" i="17"/>
  <c r="X239" i="17" s="1"/>
  <c r="AB239" i="17" s="1"/>
  <c r="V238" i="17"/>
  <c r="Z238" i="17" s="1"/>
  <c r="AD238" i="17" s="1"/>
  <c r="T237" i="17"/>
  <c r="X237" i="17" s="1"/>
  <c r="AB237" i="17" s="1"/>
  <c r="V236" i="17"/>
  <c r="Z236" i="17" s="1"/>
  <c r="AD236" i="17" s="1"/>
  <c r="T235" i="17"/>
  <c r="X235" i="17" s="1"/>
  <c r="AB235" i="17" s="1"/>
  <c r="V234" i="17"/>
  <c r="Z234" i="17" s="1"/>
  <c r="AD234" i="17" s="1"/>
  <c r="T233" i="17"/>
  <c r="X233" i="17" s="1"/>
  <c r="AB233" i="17" s="1"/>
  <c r="V232" i="17"/>
  <c r="Z232" i="17" s="1"/>
  <c r="AD232" i="17" s="1"/>
  <c r="S391" i="17"/>
  <c r="W391" i="17" s="1"/>
  <c r="AA391" i="17" s="1"/>
  <c r="V372" i="17"/>
  <c r="Z372" i="17" s="1"/>
  <c r="AD372" i="17" s="1"/>
  <c r="U366" i="17"/>
  <c r="S353" i="17"/>
  <c r="W353" i="17" s="1"/>
  <c r="AA353" i="17" s="1"/>
  <c r="T338" i="17"/>
  <c r="X338" i="17" s="1"/>
  <c r="AB338" i="17" s="1"/>
  <c r="T334" i="17"/>
  <c r="X334" i="17" s="1"/>
  <c r="AB334" i="17" s="1"/>
  <c r="T330" i="17"/>
  <c r="X330" i="17" s="1"/>
  <c r="AB330" i="17" s="1"/>
  <c r="T326" i="17"/>
  <c r="X326" i="17" s="1"/>
  <c r="AB326" i="17" s="1"/>
  <c r="T322" i="17"/>
  <c r="X322" i="17" s="1"/>
  <c r="AB322" i="17" s="1"/>
  <c r="T318" i="17"/>
  <c r="X318" i="17" s="1"/>
  <c r="AB318" i="17" s="1"/>
  <c r="T314" i="17"/>
  <c r="X314" i="17" s="1"/>
  <c r="AB314" i="17" s="1"/>
  <c r="T310" i="17"/>
  <c r="X310" i="17" s="1"/>
  <c r="AB310" i="17" s="1"/>
  <c r="T306" i="17"/>
  <c r="X306" i="17" s="1"/>
  <c r="AB306" i="17" s="1"/>
  <c r="V305" i="17"/>
  <c r="Z305" i="17" s="1"/>
  <c r="AD305" i="17" s="1"/>
  <c r="T302" i="17"/>
  <c r="X302" i="17" s="1"/>
  <c r="AB302" i="17" s="1"/>
  <c r="V301" i="17"/>
  <c r="Z301" i="17" s="1"/>
  <c r="AD301" i="17" s="1"/>
  <c r="T298" i="17"/>
  <c r="X298" i="17" s="1"/>
  <c r="AB298" i="17" s="1"/>
  <c r="V297" i="17"/>
  <c r="Z297" i="17" s="1"/>
  <c r="AD297" i="17" s="1"/>
  <c r="T294" i="17"/>
  <c r="X294" i="17" s="1"/>
  <c r="AB294" i="17" s="1"/>
  <c r="V293" i="17"/>
  <c r="Z293" i="17" s="1"/>
  <c r="AD293" i="17" s="1"/>
  <c r="T290" i="17"/>
  <c r="X290" i="17" s="1"/>
  <c r="AB290" i="17" s="1"/>
  <c r="V289" i="17"/>
  <c r="Z289" i="17" s="1"/>
  <c r="AD289" i="17" s="1"/>
  <c r="T286" i="17"/>
  <c r="X286" i="17" s="1"/>
  <c r="AB286" i="17" s="1"/>
  <c r="V285" i="17"/>
  <c r="Z285" i="17" s="1"/>
  <c r="AD285" i="17" s="1"/>
  <c r="T282" i="17"/>
  <c r="X282" i="17" s="1"/>
  <c r="AB282" i="17" s="1"/>
  <c r="V281" i="17"/>
  <c r="Z281" i="17" s="1"/>
  <c r="AD281" i="17" s="1"/>
  <c r="T278" i="17"/>
  <c r="X278" i="17" s="1"/>
  <c r="AB278" i="17" s="1"/>
  <c r="S277" i="17"/>
  <c r="W277" i="17" s="1"/>
  <c r="AA277" i="17" s="1"/>
  <c r="U276" i="17"/>
  <c r="S275" i="17"/>
  <c r="W275" i="17" s="1"/>
  <c r="AA275" i="17" s="1"/>
  <c r="U274" i="17"/>
  <c r="S273" i="17"/>
  <c r="W273" i="17" s="1"/>
  <c r="AA273" i="17" s="1"/>
  <c r="U272" i="17"/>
  <c r="S271" i="17"/>
  <c r="W271" i="17" s="1"/>
  <c r="AA271" i="17" s="1"/>
  <c r="U270" i="17"/>
  <c r="S269" i="17"/>
  <c r="W269" i="17" s="1"/>
  <c r="AA269" i="17" s="1"/>
  <c r="U268" i="17"/>
  <c r="S267" i="17"/>
  <c r="W267" i="17" s="1"/>
  <c r="AA267" i="17" s="1"/>
  <c r="U266" i="17"/>
  <c r="S265" i="17"/>
  <c r="W265" i="17" s="1"/>
  <c r="AA265" i="17" s="1"/>
  <c r="U264" i="17"/>
  <c r="S263" i="17"/>
  <c r="W263" i="17" s="1"/>
  <c r="AA263" i="17" s="1"/>
  <c r="U262" i="17"/>
  <c r="S261" i="17"/>
  <c r="W261" i="17" s="1"/>
  <c r="AA261" i="17" s="1"/>
  <c r="U260" i="17"/>
  <c r="S259" i="17"/>
  <c r="W259" i="17" s="1"/>
  <c r="AA259" i="17" s="1"/>
  <c r="U258" i="17"/>
  <c r="S257" i="17"/>
  <c r="W257" i="17" s="1"/>
  <c r="AA257" i="17" s="1"/>
  <c r="U256" i="17"/>
  <c r="S255" i="17"/>
  <c r="W255" i="17" s="1"/>
  <c r="AA255" i="17" s="1"/>
  <c r="U254" i="17"/>
  <c r="S253" i="17"/>
  <c r="W253" i="17" s="1"/>
  <c r="AA253" i="17" s="1"/>
  <c r="U252" i="17"/>
  <c r="S251" i="17"/>
  <c r="W251" i="17" s="1"/>
  <c r="AA251" i="17" s="1"/>
  <c r="U250" i="17"/>
  <c r="S249" i="17"/>
  <c r="W249" i="17" s="1"/>
  <c r="AA249" i="17" s="1"/>
  <c r="U248" i="17"/>
  <c r="S247" i="17"/>
  <c r="W247" i="17" s="1"/>
  <c r="AA247" i="17" s="1"/>
  <c r="U246" i="17"/>
  <c r="S245" i="17"/>
  <c r="W245" i="17" s="1"/>
  <c r="AA245" i="17" s="1"/>
  <c r="U244" i="17"/>
  <c r="S243" i="17"/>
  <c r="W243" i="17" s="1"/>
  <c r="AA243" i="17" s="1"/>
  <c r="U242" i="17"/>
  <c r="S241" i="17"/>
  <c r="W241" i="17" s="1"/>
  <c r="AA241" i="17" s="1"/>
  <c r="U240" i="17"/>
  <c r="S239" i="17"/>
  <c r="W239" i="17" s="1"/>
  <c r="AA239" i="17" s="1"/>
  <c r="U238" i="17"/>
  <c r="S237" i="17"/>
  <c r="W237" i="17" s="1"/>
  <c r="AA237" i="17" s="1"/>
  <c r="U236" i="17"/>
  <c r="S235" i="17"/>
  <c r="W235" i="17" s="1"/>
  <c r="AA235" i="17" s="1"/>
  <c r="U234" i="17"/>
  <c r="S233" i="17"/>
  <c r="W233" i="17" s="1"/>
  <c r="AA233" i="17" s="1"/>
  <c r="U232" i="17"/>
  <c r="S231" i="17"/>
  <c r="W231" i="17" s="1"/>
  <c r="AA231" i="17" s="1"/>
  <c r="U230" i="17"/>
  <c r="S229" i="17"/>
  <c r="W229" i="17" s="1"/>
  <c r="AA229" i="17" s="1"/>
  <c r="U228" i="17"/>
  <c r="S227" i="17"/>
  <c r="W227" i="17" s="1"/>
  <c r="AA227" i="17" s="1"/>
  <c r="U226" i="17"/>
  <c r="U358" i="17"/>
  <c r="V337" i="17"/>
  <c r="Z337" i="17" s="1"/>
  <c r="AD337" i="17" s="1"/>
  <c r="V333" i="17"/>
  <c r="Z333" i="17" s="1"/>
  <c r="AD333" i="17" s="1"/>
  <c r="V329" i="17"/>
  <c r="Z329" i="17" s="1"/>
  <c r="AD329" i="17" s="1"/>
  <c r="V325" i="17"/>
  <c r="Z325" i="17" s="1"/>
  <c r="AD325" i="17" s="1"/>
  <c r="V321" i="17"/>
  <c r="Z321" i="17" s="1"/>
  <c r="AD321" i="17" s="1"/>
  <c r="V317" i="17"/>
  <c r="Z317" i="17" s="1"/>
  <c r="AD317" i="17" s="1"/>
  <c r="V313" i="17"/>
  <c r="Z313" i="17" s="1"/>
  <c r="AD313" i="17" s="1"/>
  <c r="V309" i="17"/>
  <c r="Z309" i="17" s="1"/>
  <c r="AD309" i="17" s="1"/>
  <c r="T305" i="17"/>
  <c r="X305" i="17" s="1"/>
  <c r="AB305" i="17" s="1"/>
  <c r="V304" i="17"/>
  <c r="Z304" i="17" s="1"/>
  <c r="AD304" i="17" s="1"/>
  <c r="T301" i="17"/>
  <c r="X301" i="17" s="1"/>
  <c r="AB301" i="17" s="1"/>
  <c r="V300" i="17"/>
  <c r="Z300" i="17" s="1"/>
  <c r="AD300" i="17" s="1"/>
  <c r="T297" i="17"/>
  <c r="X297" i="17" s="1"/>
  <c r="AB297" i="17" s="1"/>
  <c r="V296" i="17"/>
  <c r="Z296" i="17" s="1"/>
  <c r="AD296" i="17" s="1"/>
  <c r="T293" i="17"/>
  <c r="X293" i="17" s="1"/>
  <c r="AB293" i="17" s="1"/>
  <c r="V292" i="17"/>
  <c r="Z292" i="17" s="1"/>
  <c r="AD292" i="17" s="1"/>
  <c r="T289" i="17"/>
  <c r="X289" i="17" s="1"/>
  <c r="AB289" i="17" s="1"/>
  <c r="V288" i="17"/>
  <c r="Z288" i="17" s="1"/>
  <c r="AD288" i="17" s="1"/>
  <c r="T285" i="17"/>
  <c r="X285" i="17" s="1"/>
  <c r="AB285" i="17" s="1"/>
  <c r="V284" i="17"/>
  <c r="Z284" i="17" s="1"/>
  <c r="AD284" i="17" s="1"/>
  <c r="T281" i="17"/>
  <c r="X281" i="17" s="1"/>
  <c r="AB281" i="17" s="1"/>
  <c r="V280" i="17"/>
  <c r="Z280" i="17" s="1"/>
  <c r="AD280" i="17" s="1"/>
  <c r="V277" i="17"/>
  <c r="Z277" i="17" s="1"/>
  <c r="AD277" i="17" s="1"/>
  <c r="T276" i="17"/>
  <c r="X276" i="17" s="1"/>
  <c r="AB276" i="17" s="1"/>
  <c r="V275" i="17"/>
  <c r="Z275" i="17" s="1"/>
  <c r="AD275" i="17" s="1"/>
  <c r="T274" i="17"/>
  <c r="X274" i="17" s="1"/>
  <c r="AB274" i="17" s="1"/>
  <c r="V273" i="17"/>
  <c r="Z273" i="17" s="1"/>
  <c r="AD273" i="17" s="1"/>
  <c r="T272" i="17"/>
  <c r="X272" i="17" s="1"/>
  <c r="AB272" i="17" s="1"/>
  <c r="V271" i="17"/>
  <c r="Z271" i="17" s="1"/>
  <c r="AD271" i="17" s="1"/>
  <c r="T270" i="17"/>
  <c r="X270" i="17" s="1"/>
  <c r="AB270" i="17" s="1"/>
  <c r="V269" i="17"/>
  <c r="Z269" i="17" s="1"/>
  <c r="AD269" i="17" s="1"/>
  <c r="T268" i="17"/>
  <c r="X268" i="17" s="1"/>
  <c r="AB268" i="17" s="1"/>
  <c r="V267" i="17"/>
  <c r="Z267" i="17" s="1"/>
  <c r="AD267" i="17" s="1"/>
  <c r="T266" i="17"/>
  <c r="X266" i="17" s="1"/>
  <c r="AB266" i="17" s="1"/>
  <c r="V265" i="17"/>
  <c r="Z265" i="17" s="1"/>
  <c r="AD265" i="17" s="1"/>
  <c r="T264" i="17"/>
  <c r="X264" i="17" s="1"/>
  <c r="AB264" i="17" s="1"/>
  <c r="V263" i="17"/>
  <c r="Z263" i="17" s="1"/>
  <c r="AD263" i="17" s="1"/>
  <c r="T262" i="17"/>
  <c r="X262" i="17" s="1"/>
  <c r="AB262" i="17" s="1"/>
  <c r="V261" i="17"/>
  <c r="Z261" i="17" s="1"/>
  <c r="AD261" i="17" s="1"/>
  <c r="T260" i="17"/>
  <c r="X260" i="17" s="1"/>
  <c r="AB260" i="17" s="1"/>
  <c r="V259" i="17"/>
  <c r="Z259" i="17" s="1"/>
  <c r="AD259" i="17" s="1"/>
  <c r="T258" i="17"/>
  <c r="X258" i="17" s="1"/>
  <c r="AB258" i="17" s="1"/>
  <c r="V257" i="17"/>
  <c r="Z257" i="17" s="1"/>
  <c r="AD257" i="17" s="1"/>
  <c r="T256" i="17"/>
  <c r="X256" i="17" s="1"/>
  <c r="AB256" i="17" s="1"/>
  <c r="V255" i="17"/>
  <c r="Z255" i="17" s="1"/>
  <c r="AD255" i="17" s="1"/>
  <c r="T254" i="17"/>
  <c r="X254" i="17" s="1"/>
  <c r="AB254" i="17" s="1"/>
  <c r="V253" i="17"/>
  <c r="Z253" i="17" s="1"/>
  <c r="AD253" i="17" s="1"/>
  <c r="T252" i="17"/>
  <c r="X252" i="17" s="1"/>
  <c r="AB252" i="17" s="1"/>
  <c r="V251" i="17"/>
  <c r="Z251" i="17" s="1"/>
  <c r="AD251" i="17" s="1"/>
  <c r="T250" i="17"/>
  <c r="X250" i="17" s="1"/>
  <c r="AB250" i="17" s="1"/>
  <c r="V249" i="17"/>
  <c r="Z249" i="17" s="1"/>
  <c r="AD249" i="17" s="1"/>
  <c r="T248" i="17"/>
  <c r="X248" i="17" s="1"/>
  <c r="AB248" i="17" s="1"/>
  <c r="V247" i="17"/>
  <c r="Z247" i="17" s="1"/>
  <c r="AD247" i="17" s="1"/>
  <c r="T246" i="17"/>
  <c r="X246" i="17" s="1"/>
  <c r="AB246" i="17" s="1"/>
  <c r="V245" i="17"/>
  <c r="Z245" i="17" s="1"/>
  <c r="AD245" i="17" s="1"/>
  <c r="T244" i="17"/>
  <c r="X244" i="17" s="1"/>
  <c r="AB244" i="17" s="1"/>
  <c r="V243" i="17"/>
  <c r="Z243" i="17" s="1"/>
  <c r="AD243" i="17" s="1"/>
  <c r="T242" i="17"/>
  <c r="X242" i="17" s="1"/>
  <c r="AB242" i="17" s="1"/>
  <c r="V241" i="17"/>
  <c r="Z241" i="17" s="1"/>
  <c r="AD241" i="17" s="1"/>
  <c r="T240" i="17"/>
  <c r="X240" i="17" s="1"/>
  <c r="AB240" i="17" s="1"/>
  <c r="V239" i="17"/>
  <c r="Z239" i="17" s="1"/>
  <c r="AD239" i="17" s="1"/>
  <c r="T238" i="17"/>
  <c r="X238" i="17" s="1"/>
  <c r="AB238" i="17" s="1"/>
  <c r="V237" i="17"/>
  <c r="Z237" i="17" s="1"/>
  <c r="AD237" i="17" s="1"/>
  <c r="T236" i="17"/>
  <c r="X236" i="17" s="1"/>
  <c r="AB236" i="17" s="1"/>
  <c r="V235" i="17"/>
  <c r="Z235" i="17" s="1"/>
  <c r="AD235" i="17" s="1"/>
  <c r="T234" i="17"/>
  <c r="X234" i="17" s="1"/>
  <c r="AB234" i="17" s="1"/>
  <c r="V233" i="17"/>
  <c r="Z233" i="17" s="1"/>
  <c r="AD233" i="17" s="1"/>
  <c r="T232" i="17"/>
  <c r="X232" i="17" s="1"/>
  <c r="AB232" i="17" s="1"/>
  <c r="T373" i="17"/>
  <c r="X373" i="17" s="1"/>
  <c r="AB373" i="17" s="1"/>
  <c r="V307" i="17"/>
  <c r="Z307" i="17" s="1"/>
  <c r="AD307" i="17" s="1"/>
  <c r="V303" i="17"/>
  <c r="Z303" i="17" s="1"/>
  <c r="AD303" i="17" s="1"/>
  <c r="V299" i="17"/>
  <c r="Z299" i="17" s="1"/>
  <c r="AD299" i="17" s="1"/>
  <c r="V295" i="17"/>
  <c r="Z295" i="17" s="1"/>
  <c r="AD295" i="17" s="1"/>
  <c r="V291" i="17"/>
  <c r="Z291" i="17" s="1"/>
  <c r="AD291" i="17" s="1"/>
  <c r="V287" i="17"/>
  <c r="Z287" i="17" s="1"/>
  <c r="AD287" i="17" s="1"/>
  <c r="V283" i="17"/>
  <c r="Z283" i="17" s="1"/>
  <c r="AD283" i="17" s="1"/>
  <c r="V279" i="17"/>
  <c r="Z279" i="17" s="1"/>
  <c r="AD279" i="17" s="1"/>
  <c r="U277" i="17"/>
  <c r="S272" i="17"/>
  <c r="W272" i="17" s="1"/>
  <c r="AA272" i="17" s="1"/>
  <c r="U269" i="17"/>
  <c r="S264" i="17"/>
  <c r="W264" i="17" s="1"/>
  <c r="AA264" i="17" s="1"/>
  <c r="U261" i="17"/>
  <c r="S256" i="17"/>
  <c r="W256" i="17" s="1"/>
  <c r="AA256" i="17" s="1"/>
  <c r="U253" i="17"/>
  <c r="S248" i="17"/>
  <c r="W248" i="17" s="1"/>
  <c r="AA248" i="17" s="1"/>
  <c r="U245" i="17"/>
  <c r="S240" i="17"/>
  <c r="W240" i="17" s="1"/>
  <c r="AA240" i="17" s="1"/>
  <c r="U237" i="17"/>
  <c r="S232" i="17"/>
  <c r="W232" i="17" s="1"/>
  <c r="AA232" i="17" s="1"/>
  <c r="U231" i="17"/>
  <c r="T229" i="17"/>
  <c r="X229" i="17" s="1"/>
  <c r="AB229" i="17" s="1"/>
  <c r="V228" i="17"/>
  <c r="Z228" i="17" s="1"/>
  <c r="AD228" i="17" s="1"/>
  <c r="T226" i="17"/>
  <c r="X226" i="17" s="1"/>
  <c r="AB226" i="17" s="1"/>
  <c r="V225" i="17"/>
  <c r="Z225" i="17" s="1"/>
  <c r="AD225" i="17" s="1"/>
  <c r="T224" i="17"/>
  <c r="X224" i="17" s="1"/>
  <c r="AB224" i="17" s="1"/>
  <c r="V223" i="17"/>
  <c r="Z223" i="17" s="1"/>
  <c r="AD223" i="17" s="1"/>
  <c r="T222" i="17"/>
  <c r="X222" i="17" s="1"/>
  <c r="AB222" i="17" s="1"/>
  <c r="V221" i="17"/>
  <c r="Z221" i="17" s="1"/>
  <c r="AD221" i="17" s="1"/>
  <c r="T220" i="17"/>
  <c r="X220" i="17" s="1"/>
  <c r="AB220" i="17" s="1"/>
  <c r="V219" i="17"/>
  <c r="Z219" i="17" s="1"/>
  <c r="AD219" i="17" s="1"/>
  <c r="T218" i="17"/>
  <c r="X218" i="17" s="1"/>
  <c r="AB218" i="17" s="1"/>
  <c r="V217" i="17"/>
  <c r="Z217" i="17" s="1"/>
  <c r="AD217" i="17" s="1"/>
  <c r="T216" i="17"/>
  <c r="X216" i="17" s="1"/>
  <c r="AB216" i="17" s="1"/>
  <c r="V215" i="17"/>
  <c r="Z215" i="17" s="1"/>
  <c r="AD215" i="17" s="1"/>
  <c r="T214" i="17"/>
  <c r="X214" i="17" s="1"/>
  <c r="AB214" i="17" s="1"/>
  <c r="V213" i="17"/>
  <c r="Z213" i="17" s="1"/>
  <c r="AD213" i="17" s="1"/>
  <c r="T212" i="17"/>
  <c r="X212" i="17" s="1"/>
  <c r="AB212" i="17" s="1"/>
  <c r="V211" i="17"/>
  <c r="Z211" i="17" s="1"/>
  <c r="AD211" i="17" s="1"/>
  <c r="T210" i="17"/>
  <c r="X210" i="17" s="1"/>
  <c r="AB210" i="17" s="1"/>
  <c r="V209" i="17"/>
  <c r="Z209" i="17" s="1"/>
  <c r="AD209" i="17" s="1"/>
  <c r="T208" i="17"/>
  <c r="X208" i="17" s="1"/>
  <c r="AB208" i="17" s="1"/>
  <c r="V207" i="17"/>
  <c r="Z207" i="17" s="1"/>
  <c r="AD207" i="17" s="1"/>
  <c r="T206" i="17"/>
  <c r="X206" i="17" s="1"/>
  <c r="AB206" i="17" s="1"/>
  <c r="V205" i="17"/>
  <c r="Z205" i="17" s="1"/>
  <c r="AD205" i="17" s="1"/>
  <c r="T204" i="17"/>
  <c r="X204" i="17" s="1"/>
  <c r="AB204" i="17" s="1"/>
  <c r="V203" i="17"/>
  <c r="Z203" i="17" s="1"/>
  <c r="AD203" i="17" s="1"/>
  <c r="T202" i="17"/>
  <c r="X202" i="17" s="1"/>
  <c r="AB202" i="17" s="1"/>
  <c r="V201" i="17"/>
  <c r="Z201" i="17" s="1"/>
  <c r="AD201" i="17" s="1"/>
  <c r="T200" i="17"/>
  <c r="X200" i="17" s="1"/>
  <c r="AB200" i="17" s="1"/>
  <c r="V199" i="17"/>
  <c r="Z199" i="17" s="1"/>
  <c r="AD199" i="17" s="1"/>
  <c r="T198" i="17"/>
  <c r="X198" i="17" s="1"/>
  <c r="AB198" i="17" s="1"/>
  <c r="V197" i="17"/>
  <c r="Z197" i="17" s="1"/>
  <c r="AD197" i="17" s="1"/>
  <c r="T196" i="17"/>
  <c r="X196" i="17" s="1"/>
  <c r="AB196" i="17" s="1"/>
  <c r="V195" i="17"/>
  <c r="Z195" i="17" s="1"/>
  <c r="AD195" i="17" s="1"/>
  <c r="T194" i="17"/>
  <c r="X194" i="17" s="1"/>
  <c r="AB194" i="17" s="1"/>
  <c r="V193" i="17"/>
  <c r="Z193" i="17" s="1"/>
  <c r="AD193" i="17" s="1"/>
  <c r="T192" i="17"/>
  <c r="X192" i="17" s="1"/>
  <c r="AB192" i="17" s="1"/>
  <c r="V191" i="17"/>
  <c r="Z191" i="17" s="1"/>
  <c r="AD191" i="17" s="1"/>
  <c r="T190" i="17"/>
  <c r="X190" i="17" s="1"/>
  <c r="AB190" i="17" s="1"/>
  <c r="V189" i="17"/>
  <c r="Z189" i="17" s="1"/>
  <c r="AD189" i="17" s="1"/>
  <c r="T188" i="17"/>
  <c r="X188" i="17" s="1"/>
  <c r="AB188" i="17" s="1"/>
  <c r="V187" i="17"/>
  <c r="Z187" i="17" s="1"/>
  <c r="AD187" i="17" s="1"/>
  <c r="T186" i="17"/>
  <c r="X186" i="17" s="1"/>
  <c r="AB186" i="17" s="1"/>
  <c r="V185" i="17"/>
  <c r="Z185" i="17" s="1"/>
  <c r="AD185" i="17" s="1"/>
  <c r="T184" i="17"/>
  <c r="X184" i="17" s="1"/>
  <c r="AB184" i="17" s="1"/>
  <c r="V183" i="17"/>
  <c r="Z183" i="17" s="1"/>
  <c r="AD183" i="17" s="1"/>
  <c r="T182" i="17"/>
  <c r="X182" i="17" s="1"/>
  <c r="AB182" i="17" s="1"/>
  <c r="V181" i="17"/>
  <c r="Z181" i="17" s="1"/>
  <c r="AD181" i="17" s="1"/>
  <c r="T180" i="17"/>
  <c r="X180" i="17" s="1"/>
  <c r="AB180" i="17" s="1"/>
  <c r="V179" i="17"/>
  <c r="Z179" i="17" s="1"/>
  <c r="AD179" i="17" s="1"/>
  <c r="T178" i="17"/>
  <c r="X178" i="17" s="1"/>
  <c r="AB178" i="17" s="1"/>
  <c r="V177" i="17"/>
  <c r="Z177" i="17" s="1"/>
  <c r="AD177" i="17" s="1"/>
  <c r="T176" i="17"/>
  <c r="X176" i="17" s="1"/>
  <c r="AB176" i="17" s="1"/>
  <c r="V175" i="17"/>
  <c r="Z175" i="17" s="1"/>
  <c r="AD175" i="17" s="1"/>
  <c r="T174" i="17"/>
  <c r="X174" i="17" s="1"/>
  <c r="AB174" i="17" s="1"/>
  <c r="V173" i="17"/>
  <c r="Z173" i="17" s="1"/>
  <c r="AD173" i="17" s="1"/>
  <c r="T172" i="17"/>
  <c r="X172" i="17" s="1"/>
  <c r="AB172" i="17" s="1"/>
  <c r="V171" i="17"/>
  <c r="Z171" i="17" s="1"/>
  <c r="AD171" i="17" s="1"/>
  <c r="T170" i="17"/>
  <c r="X170" i="17" s="1"/>
  <c r="AB170" i="17" s="1"/>
  <c r="V169" i="17"/>
  <c r="Z169" i="17" s="1"/>
  <c r="AD169" i="17" s="1"/>
  <c r="T168" i="17"/>
  <c r="X168" i="17" s="1"/>
  <c r="AB168" i="17" s="1"/>
  <c r="V167" i="17"/>
  <c r="Z167" i="17" s="1"/>
  <c r="AD167" i="17" s="1"/>
  <c r="T166" i="17"/>
  <c r="X166" i="17" s="1"/>
  <c r="AB166" i="17" s="1"/>
  <c r="V165" i="17"/>
  <c r="Z165" i="17" s="1"/>
  <c r="AD165" i="17" s="1"/>
  <c r="T164" i="17"/>
  <c r="X164" i="17" s="1"/>
  <c r="AB164" i="17" s="1"/>
  <c r="V163" i="17"/>
  <c r="Z163" i="17" s="1"/>
  <c r="AD163" i="17" s="1"/>
  <c r="S276" i="17"/>
  <c r="W276" i="17" s="1"/>
  <c r="AA276" i="17" s="1"/>
  <c r="U273" i="17"/>
  <c r="S268" i="17"/>
  <c r="W268" i="17" s="1"/>
  <c r="AA268" i="17" s="1"/>
  <c r="U265" i="17"/>
  <c r="S260" i="17"/>
  <c r="W260" i="17" s="1"/>
  <c r="AA260" i="17" s="1"/>
  <c r="U257" i="17"/>
  <c r="S252" i="17"/>
  <c r="W252" i="17" s="1"/>
  <c r="AA252" i="17" s="1"/>
  <c r="U249" i="17"/>
  <c r="S244" i="17"/>
  <c r="W244" i="17" s="1"/>
  <c r="AA244" i="17" s="1"/>
  <c r="U241" i="17"/>
  <c r="S236" i="17"/>
  <c r="W236" i="17" s="1"/>
  <c r="AA236" i="17" s="1"/>
  <c r="U233" i="17"/>
  <c r="T230" i="17"/>
  <c r="X230" i="17" s="1"/>
  <c r="AB230" i="17" s="1"/>
  <c r="V229" i="17"/>
  <c r="Z229" i="17" s="1"/>
  <c r="AD229" i="17" s="1"/>
  <c r="S228" i="17"/>
  <c r="W228" i="17" s="1"/>
  <c r="AA228" i="17" s="1"/>
  <c r="U227" i="17"/>
  <c r="T225" i="17"/>
  <c r="X225" i="17" s="1"/>
  <c r="AB225" i="17" s="1"/>
  <c r="V224" i="17"/>
  <c r="Z224" i="17" s="1"/>
  <c r="AD224" i="17" s="1"/>
  <c r="T223" i="17"/>
  <c r="X223" i="17" s="1"/>
  <c r="AB223" i="17" s="1"/>
  <c r="V222" i="17"/>
  <c r="Z222" i="17" s="1"/>
  <c r="AD222" i="17" s="1"/>
  <c r="T221" i="17"/>
  <c r="X221" i="17" s="1"/>
  <c r="AB221" i="17" s="1"/>
  <c r="V220" i="17"/>
  <c r="Z220" i="17" s="1"/>
  <c r="AD220" i="17" s="1"/>
  <c r="T219" i="17"/>
  <c r="X219" i="17" s="1"/>
  <c r="AB219" i="17" s="1"/>
  <c r="V218" i="17"/>
  <c r="Z218" i="17" s="1"/>
  <c r="AD218" i="17" s="1"/>
  <c r="T217" i="17"/>
  <c r="X217" i="17" s="1"/>
  <c r="AB217" i="17" s="1"/>
  <c r="V216" i="17"/>
  <c r="Z216" i="17" s="1"/>
  <c r="AD216" i="17" s="1"/>
  <c r="T215" i="17"/>
  <c r="X215" i="17" s="1"/>
  <c r="AB215" i="17" s="1"/>
  <c r="V214" i="17"/>
  <c r="Z214" i="17" s="1"/>
  <c r="AD214" i="17" s="1"/>
  <c r="T213" i="17"/>
  <c r="X213" i="17" s="1"/>
  <c r="AB213" i="17" s="1"/>
  <c r="V212" i="17"/>
  <c r="Z212" i="17" s="1"/>
  <c r="AD212" i="17" s="1"/>
  <c r="T211" i="17"/>
  <c r="X211" i="17" s="1"/>
  <c r="AB211" i="17" s="1"/>
  <c r="V210" i="17"/>
  <c r="Z210" i="17" s="1"/>
  <c r="AD210" i="17" s="1"/>
  <c r="T209" i="17"/>
  <c r="X209" i="17" s="1"/>
  <c r="AB209" i="17" s="1"/>
  <c r="V208" i="17"/>
  <c r="Z208" i="17" s="1"/>
  <c r="AD208" i="17" s="1"/>
  <c r="T207" i="17"/>
  <c r="X207" i="17" s="1"/>
  <c r="AB207" i="17" s="1"/>
  <c r="V206" i="17"/>
  <c r="Z206" i="17" s="1"/>
  <c r="AD206" i="17" s="1"/>
  <c r="T205" i="17"/>
  <c r="X205" i="17" s="1"/>
  <c r="AB205" i="17" s="1"/>
  <c r="V204" i="17"/>
  <c r="Z204" i="17" s="1"/>
  <c r="AD204" i="17" s="1"/>
  <c r="T203" i="17"/>
  <c r="X203" i="17" s="1"/>
  <c r="AB203" i="17" s="1"/>
  <c r="V202" i="17"/>
  <c r="Z202" i="17" s="1"/>
  <c r="AD202" i="17" s="1"/>
  <c r="T201" i="17"/>
  <c r="X201" i="17" s="1"/>
  <c r="AB201" i="17" s="1"/>
  <c r="V200" i="17"/>
  <c r="Z200" i="17" s="1"/>
  <c r="AD200" i="17" s="1"/>
  <c r="T199" i="17"/>
  <c r="X199" i="17" s="1"/>
  <c r="AB199" i="17" s="1"/>
  <c r="V198" i="17"/>
  <c r="Z198" i="17" s="1"/>
  <c r="AD198" i="17" s="1"/>
  <c r="T197" i="17"/>
  <c r="X197" i="17" s="1"/>
  <c r="AB197" i="17" s="1"/>
  <c r="V196" i="17"/>
  <c r="Z196" i="17" s="1"/>
  <c r="AD196" i="17" s="1"/>
  <c r="T195" i="17"/>
  <c r="X195" i="17" s="1"/>
  <c r="AB195" i="17" s="1"/>
  <c r="V194" i="17"/>
  <c r="Z194" i="17" s="1"/>
  <c r="AD194" i="17" s="1"/>
  <c r="T193" i="17"/>
  <c r="X193" i="17" s="1"/>
  <c r="AB193" i="17" s="1"/>
  <c r="V192" i="17"/>
  <c r="Z192" i="17" s="1"/>
  <c r="AD192" i="17" s="1"/>
  <c r="T191" i="17"/>
  <c r="X191" i="17" s="1"/>
  <c r="AB191" i="17" s="1"/>
  <c r="V190" i="17"/>
  <c r="Z190" i="17" s="1"/>
  <c r="AD190" i="17" s="1"/>
  <c r="T189" i="17"/>
  <c r="X189" i="17" s="1"/>
  <c r="AB189" i="17" s="1"/>
  <c r="V188" i="17"/>
  <c r="Z188" i="17" s="1"/>
  <c r="AD188" i="17" s="1"/>
  <c r="T187" i="17"/>
  <c r="X187" i="17" s="1"/>
  <c r="AB187" i="17" s="1"/>
  <c r="V186" i="17"/>
  <c r="Z186" i="17" s="1"/>
  <c r="AD186" i="17" s="1"/>
  <c r="T185" i="17"/>
  <c r="X185" i="17" s="1"/>
  <c r="AB185" i="17" s="1"/>
  <c r="V184" i="17"/>
  <c r="Z184" i="17" s="1"/>
  <c r="AD184" i="17" s="1"/>
  <c r="T183" i="17"/>
  <c r="X183" i="17" s="1"/>
  <c r="AB183" i="17" s="1"/>
  <c r="V182" i="17"/>
  <c r="Z182" i="17" s="1"/>
  <c r="AD182" i="17" s="1"/>
  <c r="T181" i="17"/>
  <c r="X181" i="17" s="1"/>
  <c r="AB181" i="17" s="1"/>
  <c r="V180" i="17"/>
  <c r="Z180" i="17" s="1"/>
  <c r="AD180" i="17" s="1"/>
  <c r="T179" i="17"/>
  <c r="X179" i="17" s="1"/>
  <c r="AB179" i="17" s="1"/>
  <c r="V178" i="17"/>
  <c r="Z178" i="17" s="1"/>
  <c r="AD178" i="17" s="1"/>
  <c r="T177" i="17"/>
  <c r="X177" i="17" s="1"/>
  <c r="AB177" i="17" s="1"/>
  <c r="V176" i="17"/>
  <c r="Z176" i="17" s="1"/>
  <c r="AD176" i="17" s="1"/>
  <c r="T175" i="17"/>
  <c r="X175" i="17" s="1"/>
  <c r="AB175" i="17" s="1"/>
  <c r="V174" i="17"/>
  <c r="Z174" i="17" s="1"/>
  <c r="AD174" i="17" s="1"/>
  <c r="T173" i="17"/>
  <c r="X173" i="17" s="1"/>
  <c r="AB173" i="17" s="1"/>
  <c r="V172" i="17"/>
  <c r="Z172" i="17" s="1"/>
  <c r="AD172" i="17" s="1"/>
  <c r="U350" i="17"/>
  <c r="U267" i="17"/>
  <c r="S266" i="17"/>
  <c r="W266" i="17" s="1"/>
  <c r="AA266" i="17" s="1"/>
  <c r="U251" i="17"/>
  <c r="S250" i="17"/>
  <c r="W250" i="17" s="1"/>
  <c r="AA250" i="17" s="1"/>
  <c r="U235" i="17"/>
  <c r="S234" i="17"/>
  <c r="W234" i="17" s="1"/>
  <c r="AA234" i="17" s="1"/>
  <c r="V231" i="17"/>
  <c r="Z231" i="17" s="1"/>
  <c r="AD231" i="17" s="1"/>
  <c r="V230" i="17"/>
  <c r="Z230" i="17" s="1"/>
  <c r="AD230" i="17" s="1"/>
  <c r="U229" i="17"/>
  <c r="S225" i="17"/>
  <c r="W225" i="17" s="1"/>
  <c r="AA225" i="17" s="1"/>
  <c r="S223" i="17"/>
  <c r="W223" i="17" s="1"/>
  <c r="AA223" i="17" s="1"/>
  <c r="S221" i="17"/>
  <c r="W221" i="17" s="1"/>
  <c r="AA221" i="17" s="1"/>
  <c r="S219" i="17"/>
  <c r="W219" i="17" s="1"/>
  <c r="AA219" i="17" s="1"/>
  <c r="S217" i="17"/>
  <c r="W217" i="17" s="1"/>
  <c r="AA217" i="17" s="1"/>
  <c r="S215" i="17"/>
  <c r="W215" i="17" s="1"/>
  <c r="AA215" i="17" s="1"/>
  <c r="S213" i="17"/>
  <c r="W213" i="17" s="1"/>
  <c r="AA213" i="17" s="1"/>
  <c r="S211" i="17"/>
  <c r="W211" i="17" s="1"/>
  <c r="AA211" i="17" s="1"/>
  <c r="S209" i="17"/>
  <c r="W209" i="17" s="1"/>
  <c r="AA209" i="17" s="1"/>
  <c r="S207" i="17"/>
  <c r="W207" i="17" s="1"/>
  <c r="AA207" i="17" s="1"/>
  <c r="S205" i="17"/>
  <c r="W205" i="17" s="1"/>
  <c r="AA205" i="17" s="1"/>
  <c r="S203" i="17"/>
  <c r="W203" i="17" s="1"/>
  <c r="AA203" i="17" s="1"/>
  <c r="S201" i="17"/>
  <c r="W201" i="17" s="1"/>
  <c r="AA201" i="17" s="1"/>
  <c r="S199" i="17"/>
  <c r="W199" i="17" s="1"/>
  <c r="AA199" i="17" s="1"/>
  <c r="S197" i="17"/>
  <c r="W197" i="17" s="1"/>
  <c r="AA197" i="17" s="1"/>
  <c r="S195" i="17"/>
  <c r="W195" i="17" s="1"/>
  <c r="AA195" i="17" s="1"/>
  <c r="S193" i="17"/>
  <c r="W193" i="17" s="1"/>
  <c r="AA193" i="17" s="1"/>
  <c r="S191" i="17"/>
  <c r="W191" i="17" s="1"/>
  <c r="AA191" i="17" s="1"/>
  <c r="S189" i="17"/>
  <c r="W189" i="17" s="1"/>
  <c r="AA189" i="17" s="1"/>
  <c r="S187" i="17"/>
  <c r="W187" i="17" s="1"/>
  <c r="AA187" i="17" s="1"/>
  <c r="S185" i="17"/>
  <c r="W185" i="17" s="1"/>
  <c r="AA185" i="17" s="1"/>
  <c r="S183" i="17"/>
  <c r="W183" i="17" s="1"/>
  <c r="AA183" i="17" s="1"/>
  <c r="S181" i="17"/>
  <c r="W181" i="17" s="1"/>
  <c r="AA181" i="17" s="1"/>
  <c r="S179" i="17"/>
  <c r="W179" i="17" s="1"/>
  <c r="AA179" i="17" s="1"/>
  <c r="S177" i="17"/>
  <c r="W177" i="17" s="1"/>
  <c r="AA177" i="17" s="1"/>
  <c r="S175" i="17"/>
  <c r="W175" i="17" s="1"/>
  <c r="AA175" i="17" s="1"/>
  <c r="S173" i="17"/>
  <c r="W173" i="17" s="1"/>
  <c r="AA173" i="17" s="1"/>
  <c r="S171" i="17"/>
  <c r="W171" i="17" s="1"/>
  <c r="AA171" i="17" s="1"/>
  <c r="V170" i="17"/>
  <c r="Z170" i="17" s="1"/>
  <c r="AD170" i="17" s="1"/>
  <c r="S169" i="17"/>
  <c r="W169" i="17" s="1"/>
  <c r="AA169" i="17" s="1"/>
  <c r="V168" i="17"/>
  <c r="Z168" i="17" s="1"/>
  <c r="AD168" i="17" s="1"/>
  <c r="S167" i="17"/>
  <c r="W167" i="17" s="1"/>
  <c r="AA167" i="17" s="1"/>
  <c r="V166" i="17"/>
  <c r="Z166" i="17" s="1"/>
  <c r="AD166" i="17" s="1"/>
  <c r="S165" i="17"/>
  <c r="W165" i="17" s="1"/>
  <c r="AA165" i="17" s="1"/>
  <c r="V164" i="17"/>
  <c r="Z164" i="17" s="1"/>
  <c r="AD164" i="17" s="1"/>
  <c r="S163" i="17"/>
  <c r="W163" i="17" s="1"/>
  <c r="AA163" i="17" s="1"/>
  <c r="U162" i="17"/>
  <c r="S161" i="17"/>
  <c r="W161" i="17" s="1"/>
  <c r="AA161" i="17" s="1"/>
  <c r="U160" i="17"/>
  <c r="S159" i="17"/>
  <c r="W159" i="17" s="1"/>
  <c r="AA159" i="17" s="1"/>
  <c r="U158" i="17"/>
  <c r="S157" i="17"/>
  <c r="W157" i="17" s="1"/>
  <c r="AA157" i="17" s="1"/>
  <c r="U156" i="17"/>
  <c r="S155" i="17"/>
  <c r="W155" i="17" s="1"/>
  <c r="AA155" i="17" s="1"/>
  <c r="U154" i="17"/>
  <c r="S153" i="17"/>
  <c r="W153" i="17" s="1"/>
  <c r="AA153" i="17" s="1"/>
  <c r="U152" i="17"/>
  <c r="S151" i="17"/>
  <c r="W151" i="17" s="1"/>
  <c r="AA151" i="17" s="1"/>
  <c r="U150" i="17"/>
  <c r="S149" i="17"/>
  <c r="W149" i="17" s="1"/>
  <c r="AA149" i="17" s="1"/>
  <c r="U148" i="17"/>
  <c r="S147" i="17"/>
  <c r="W147" i="17" s="1"/>
  <c r="AA147" i="17" s="1"/>
  <c r="U146" i="17"/>
  <c r="S145" i="17"/>
  <c r="W145" i="17" s="1"/>
  <c r="AA145" i="17" s="1"/>
  <c r="U144" i="17"/>
  <c r="S143" i="17"/>
  <c r="W143" i="17" s="1"/>
  <c r="AA143" i="17" s="1"/>
  <c r="U142" i="17"/>
  <c r="S141" i="17"/>
  <c r="W141" i="17" s="1"/>
  <c r="AA141" i="17" s="1"/>
  <c r="U140" i="17"/>
  <c r="S139" i="17"/>
  <c r="W139" i="17" s="1"/>
  <c r="AA139" i="17" s="1"/>
  <c r="U138" i="17"/>
  <c r="S137" i="17"/>
  <c r="W137" i="17" s="1"/>
  <c r="AA137" i="17" s="1"/>
  <c r="U136" i="17"/>
  <c r="S135" i="17"/>
  <c r="W135" i="17" s="1"/>
  <c r="AA135" i="17" s="1"/>
  <c r="U134" i="17"/>
  <c r="S133" i="17"/>
  <c r="W133" i="17" s="1"/>
  <c r="AA133" i="17" s="1"/>
  <c r="U132" i="17"/>
  <c r="S131" i="17"/>
  <c r="W131" i="17" s="1"/>
  <c r="AA131" i="17" s="1"/>
  <c r="U130" i="17"/>
  <c r="S129" i="17"/>
  <c r="W129" i="17" s="1"/>
  <c r="AA129" i="17" s="1"/>
  <c r="U128" i="17"/>
  <c r="S127" i="17"/>
  <c r="W127" i="17" s="1"/>
  <c r="AA127" i="17" s="1"/>
  <c r="U126" i="17"/>
  <c r="S125" i="17"/>
  <c r="W125" i="17" s="1"/>
  <c r="AA125" i="17" s="1"/>
  <c r="U124" i="17"/>
  <c r="S123" i="17"/>
  <c r="W123" i="17" s="1"/>
  <c r="AA123" i="17" s="1"/>
  <c r="U122" i="17"/>
  <c r="S121" i="17"/>
  <c r="W121" i="17" s="1"/>
  <c r="AA121" i="17" s="1"/>
  <c r="U120" i="17"/>
  <c r="S119" i="17"/>
  <c r="W119" i="17" s="1"/>
  <c r="AA119" i="17" s="1"/>
  <c r="U118" i="17"/>
  <c r="S117" i="17"/>
  <c r="W117" i="17" s="1"/>
  <c r="AA117" i="17" s="1"/>
  <c r="U116" i="17"/>
  <c r="S115" i="17"/>
  <c r="W115" i="17" s="1"/>
  <c r="AA115" i="17" s="1"/>
  <c r="U114" i="17"/>
  <c r="S113" i="17"/>
  <c r="W113" i="17" s="1"/>
  <c r="AA113" i="17" s="1"/>
  <c r="U112" i="17"/>
  <c r="S111" i="17"/>
  <c r="W111" i="17" s="1"/>
  <c r="AA111" i="17" s="1"/>
  <c r="U110" i="17"/>
  <c r="S109" i="17"/>
  <c r="W109" i="17" s="1"/>
  <c r="AA109" i="17" s="1"/>
  <c r="U108" i="17"/>
  <c r="S107" i="17"/>
  <c r="W107" i="17" s="1"/>
  <c r="AA107" i="17" s="1"/>
  <c r="U106" i="17"/>
  <c r="S105" i="17"/>
  <c r="W105" i="17" s="1"/>
  <c r="AA105" i="17" s="1"/>
  <c r="U104" i="17"/>
  <c r="S103" i="17"/>
  <c r="W103" i="17" s="1"/>
  <c r="AA103" i="17" s="1"/>
  <c r="U102" i="17"/>
  <c r="S101" i="17"/>
  <c r="W101" i="17" s="1"/>
  <c r="AA101" i="17" s="1"/>
  <c r="U100" i="17"/>
  <c r="S99" i="17"/>
  <c r="W99" i="17" s="1"/>
  <c r="AA99" i="17" s="1"/>
  <c r="U98" i="17"/>
  <c r="S97" i="17"/>
  <c r="W97" i="17" s="1"/>
  <c r="AA97" i="17" s="1"/>
  <c r="U96" i="17"/>
  <c r="S95" i="17"/>
  <c r="W95" i="17" s="1"/>
  <c r="AA95" i="17" s="1"/>
  <c r="U94" i="17"/>
  <c r="S93" i="17"/>
  <c r="W93" i="17" s="1"/>
  <c r="AA93" i="17" s="1"/>
  <c r="U92" i="17"/>
  <c r="S91" i="17"/>
  <c r="W91" i="17" s="1"/>
  <c r="AA91" i="17" s="1"/>
  <c r="U90" i="17"/>
  <c r="S89" i="17"/>
  <c r="W89" i="17" s="1"/>
  <c r="AA89" i="17" s="1"/>
  <c r="U88" i="17"/>
  <c r="S87" i="17"/>
  <c r="W87" i="17" s="1"/>
  <c r="AA87" i="17" s="1"/>
  <c r="U86" i="17"/>
  <c r="S85" i="17"/>
  <c r="W85" i="17" s="1"/>
  <c r="AA85" i="17" s="1"/>
  <c r="U84" i="17"/>
  <c r="S83" i="17"/>
  <c r="W83" i="17" s="1"/>
  <c r="AA83" i="17" s="1"/>
  <c r="U82" i="17"/>
  <c r="S81" i="17"/>
  <c r="W81" i="17" s="1"/>
  <c r="AA81" i="17" s="1"/>
  <c r="U80" i="17"/>
  <c r="S79" i="17"/>
  <c r="W79" i="17" s="1"/>
  <c r="AA79" i="17" s="1"/>
  <c r="U78" i="17"/>
  <c r="S77" i="17"/>
  <c r="W77" i="17" s="1"/>
  <c r="AA77" i="17" s="1"/>
  <c r="U76" i="17"/>
  <c r="S75" i="17"/>
  <c r="W75" i="17" s="1"/>
  <c r="AA75" i="17" s="1"/>
  <c r="U74" i="17"/>
  <c r="S73" i="17"/>
  <c r="W73" i="17" s="1"/>
  <c r="AA73" i="17" s="1"/>
  <c r="U72" i="17"/>
  <c r="S71" i="17"/>
  <c r="W71" i="17" s="1"/>
  <c r="AA71" i="17" s="1"/>
  <c r="U70" i="17"/>
  <c r="S69" i="17"/>
  <c r="W69" i="17" s="1"/>
  <c r="AA69" i="17" s="1"/>
  <c r="U68" i="17"/>
  <c r="S67" i="17"/>
  <c r="W67" i="17" s="1"/>
  <c r="AA67" i="17" s="1"/>
  <c r="U66" i="17"/>
  <c r="S65" i="17"/>
  <c r="W65" i="17" s="1"/>
  <c r="AA65" i="17" s="1"/>
  <c r="U64" i="17"/>
  <c r="S63" i="17"/>
  <c r="W63" i="17" s="1"/>
  <c r="AA63" i="17" s="1"/>
  <c r="U62" i="17"/>
  <c r="S61" i="17"/>
  <c r="W61" i="17" s="1"/>
  <c r="AA61" i="17" s="1"/>
  <c r="U60" i="17"/>
  <c r="S59" i="17"/>
  <c r="W59" i="17" s="1"/>
  <c r="AA59" i="17" s="1"/>
  <c r="U58" i="17"/>
  <c r="S57" i="17"/>
  <c r="W57" i="17" s="1"/>
  <c r="AA57" i="17" s="1"/>
  <c r="V344" i="17"/>
  <c r="Z344" i="17" s="1"/>
  <c r="AD344" i="17" s="1"/>
  <c r="T336" i="17"/>
  <c r="X336" i="17" s="1"/>
  <c r="AB336" i="17" s="1"/>
  <c r="T332" i="17"/>
  <c r="X332" i="17" s="1"/>
  <c r="AB332" i="17" s="1"/>
  <c r="T328" i="17"/>
  <c r="X328" i="17" s="1"/>
  <c r="AB328" i="17" s="1"/>
  <c r="T324" i="17"/>
  <c r="X324" i="17" s="1"/>
  <c r="AB324" i="17" s="1"/>
  <c r="T320" i="17"/>
  <c r="X320" i="17" s="1"/>
  <c r="AB320" i="17" s="1"/>
  <c r="T316" i="17"/>
  <c r="X316" i="17" s="1"/>
  <c r="AB316" i="17" s="1"/>
  <c r="T312" i="17"/>
  <c r="X312" i="17" s="1"/>
  <c r="AB312" i="17" s="1"/>
  <c r="T308" i="17"/>
  <c r="X308" i="17" s="1"/>
  <c r="AB308" i="17" s="1"/>
  <c r="T304" i="17"/>
  <c r="X304" i="17" s="1"/>
  <c r="AB304" i="17" s="1"/>
  <c r="T300" i="17"/>
  <c r="X300" i="17" s="1"/>
  <c r="AB300" i="17" s="1"/>
  <c r="T296" i="17"/>
  <c r="X296" i="17" s="1"/>
  <c r="AB296" i="17" s="1"/>
  <c r="T292" i="17"/>
  <c r="X292" i="17" s="1"/>
  <c r="AB292" i="17" s="1"/>
  <c r="T288" i="17"/>
  <c r="X288" i="17" s="1"/>
  <c r="AB288" i="17" s="1"/>
  <c r="T284" i="17"/>
  <c r="X284" i="17" s="1"/>
  <c r="AB284" i="17" s="1"/>
  <c r="T280" i="17"/>
  <c r="X280" i="17" s="1"/>
  <c r="AB280" i="17" s="1"/>
  <c r="U263" i="17"/>
  <c r="S262" i="17"/>
  <c r="W262" i="17" s="1"/>
  <c r="AA262" i="17" s="1"/>
  <c r="U247" i="17"/>
  <c r="S246" i="17"/>
  <c r="W246" i="17" s="1"/>
  <c r="AA246" i="17" s="1"/>
  <c r="T231" i="17"/>
  <c r="X231" i="17" s="1"/>
  <c r="AB231" i="17" s="1"/>
  <c r="S230" i="17"/>
  <c r="W230" i="17" s="1"/>
  <c r="AA230" i="17" s="1"/>
  <c r="V227" i="17"/>
  <c r="Z227" i="17" s="1"/>
  <c r="AD227" i="17" s="1"/>
  <c r="V226" i="17"/>
  <c r="Z226" i="17" s="1"/>
  <c r="AD226" i="17" s="1"/>
  <c r="U224" i="17"/>
  <c r="U222" i="17"/>
  <c r="U220" i="17"/>
  <c r="U218" i="17"/>
  <c r="U216" i="17"/>
  <c r="U214" i="17"/>
  <c r="U212" i="17"/>
  <c r="U210" i="17"/>
  <c r="U208" i="17"/>
  <c r="U206" i="17"/>
  <c r="U204" i="17"/>
  <c r="U202" i="17"/>
  <c r="U200" i="17"/>
  <c r="U198" i="17"/>
  <c r="U196" i="17"/>
  <c r="U194" i="17"/>
  <c r="U192" i="17"/>
  <c r="U190" i="17"/>
  <c r="U188" i="17"/>
  <c r="U186" i="17"/>
  <c r="U184" i="17"/>
  <c r="U182" i="17"/>
  <c r="U180" i="17"/>
  <c r="U178" i="17"/>
  <c r="U176" i="17"/>
  <c r="U174" i="17"/>
  <c r="U172" i="17"/>
  <c r="U170" i="17"/>
  <c r="U168" i="17"/>
  <c r="U166" i="17"/>
  <c r="U164" i="17"/>
  <c r="T162" i="17"/>
  <c r="X162" i="17" s="1"/>
  <c r="AB162" i="17" s="1"/>
  <c r="V161" i="17"/>
  <c r="Z161" i="17" s="1"/>
  <c r="AD161" i="17" s="1"/>
  <c r="T160" i="17"/>
  <c r="X160" i="17" s="1"/>
  <c r="AB160" i="17" s="1"/>
  <c r="V159" i="17"/>
  <c r="Z159" i="17" s="1"/>
  <c r="AD159" i="17" s="1"/>
  <c r="T158" i="17"/>
  <c r="X158" i="17" s="1"/>
  <c r="AB158" i="17" s="1"/>
  <c r="V157" i="17"/>
  <c r="Z157" i="17" s="1"/>
  <c r="AD157" i="17" s="1"/>
  <c r="T156" i="17"/>
  <c r="X156" i="17" s="1"/>
  <c r="AB156" i="17" s="1"/>
  <c r="V155" i="17"/>
  <c r="Z155" i="17" s="1"/>
  <c r="AD155" i="17" s="1"/>
  <c r="T154" i="17"/>
  <c r="X154" i="17" s="1"/>
  <c r="AB154" i="17" s="1"/>
  <c r="V153" i="17"/>
  <c r="Z153" i="17" s="1"/>
  <c r="AD153" i="17" s="1"/>
  <c r="T152" i="17"/>
  <c r="X152" i="17" s="1"/>
  <c r="AB152" i="17" s="1"/>
  <c r="V151" i="17"/>
  <c r="Z151" i="17" s="1"/>
  <c r="AD151" i="17" s="1"/>
  <c r="T150" i="17"/>
  <c r="X150" i="17" s="1"/>
  <c r="AB150" i="17" s="1"/>
  <c r="V149" i="17"/>
  <c r="Z149" i="17" s="1"/>
  <c r="AD149" i="17" s="1"/>
  <c r="T148" i="17"/>
  <c r="X148" i="17" s="1"/>
  <c r="AB148" i="17" s="1"/>
  <c r="V147" i="17"/>
  <c r="Z147" i="17" s="1"/>
  <c r="AD147" i="17" s="1"/>
  <c r="T146" i="17"/>
  <c r="X146" i="17" s="1"/>
  <c r="AB146" i="17" s="1"/>
  <c r="V145" i="17"/>
  <c r="Z145" i="17" s="1"/>
  <c r="AD145" i="17" s="1"/>
  <c r="T144" i="17"/>
  <c r="X144" i="17" s="1"/>
  <c r="AB144" i="17" s="1"/>
  <c r="V143" i="17"/>
  <c r="Z143" i="17" s="1"/>
  <c r="AD143" i="17" s="1"/>
  <c r="T142" i="17"/>
  <c r="X142" i="17" s="1"/>
  <c r="AB142" i="17" s="1"/>
  <c r="V141" i="17"/>
  <c r="Z141" i="17" s="1"/>
  <c r="AD141" i="17" s="1"/>
  <c r="T140" i="17"/>
  <c r="X140" i="17" s="1"/>
  <c r="AB140" i="17" s="1"/>
  <c r="V139" i="17"/>
  <c r="Z139" i="17" s="1"/>
  <c r="AD139" i="17" s="1"/>
  <c r="T138" i="17"/>
  <c r="X138" i="17" s="1"/>
  <c r="AB138" i="17" s="1"/>
  <c r="V137" i="17"/>
  <c r="Z137" i="17" s="1"/>
  <c r="AD137" i="17" s="1"/>
  <c r="T136" i="17"/>
  <c r="X136" i="17" s="1"/>
  <c r="AB136" i="17" s="1"/>
  <c r="V135" i="17"/>
  <c r="Z135" i="17" s="1"/>
  <c r="AD135" i="17" s="1"/>
  <c r="T134" i="17"/>
  <c r="X134" i="17" s="1"/>
  <c r="AB134" i="17" s="1"/>
  <c r="V133" i="17"/>
  <c r="Z133" i="17" s="1"/>
  <c r="AD133" i="17" s="1"/>
  <c r="T132" i="17"/>
  <c r="X132" i="17" s="1"/>
  <c r="AB132" i="17" s="1"/>
  <c r="V131" i="17"/>
  <c r="Z131" i="17" s="1"/>
  <c r="AD131" i="17" s="1"/>
  <c r="T130" i="17"/>
  <c r="X130" i="17" s="1"/>
  <c r="AB130" i="17" s="1"/>
  <c r="V129" i="17"/>
  <c r="Z129" i="17" s="1"/>
  <c r="AD129" i="17" s="1"/>
  <c r="T128" i="17"/>
  <c r="X128" i="17" s="1"/>
  <c r="AB128" i="17" s="1"/>
  <c r="V127" i="17"/>
  <c r="Z127" i="17" s="1"/>
  <c r="AD127" i="17" s="1"/>
  <c r="T126" i="17"/>
  <c r="X126" i="17" s="1"/>
  <c r="AB126" i="17" s="1"/>
  <c r="V125" i="17"/>
  <c r="Z125" i="17" s="1"/>
  <c r="AD125" i="17" s="1"/>
  <c r="T124" i="17"/>
  <c r="X124" i="17" s="1"/>
  <c r="AB124" i="17" s="1"/>
  <c r="V123" i="17"/>
  <c r="Z123" i="17" s="1"/>
  <c r="AD123" i="17" s="1"/>
  <c r="T122" i="17"/>
  <c r="X122" i="17" s="1"/>
  <c r="AB122" i="17" s="1"/>
  <c r="V121" i="17"/>
  <c r="Z121" i="17" s="1"/>
  <c r="AD121" i="17" s="1"/>
  <c r="T120" i="17"/>
  <c r="X120" i="17" s="1"/>
  <c r="AB120" i="17" s="1"/>
  <c r="V119" i="17"/>
  <c r="Z119" i="17" s="1"/>
  <c r="AD119" i="17" s="1"/>
  <c r="T118" i="17"/>
  <c r="X118" i="17" s="1"/>
  <c r="AB118" i="17" s="1"/>
  <c r="V117" i="17"/>
  <c r="Z117" i="17" s="1"/>
  <c r="AD117" i="17" s="1"/>
  <c r="T116" i="17"/>
  <c r="X116" i="17" s="1"/>
  <c r="AB116" i="17" s="1"/>
  <c r="V115" i="17"/>
  <c r="Z115" i="17" s="1"/>
  <c r="AD115" i="17" s="1"/>
  <c r="T114" i="17"/>
  <c r="X114" i="17" s="1"/>
  <c r="AB114" i="17" s="1"/>
  <c r="V113" i="17"/>
  <c r="Z113" i="17" s="1"/>
  <c r="AD113" i="17" s="1"/>
  <c r="T112" i="17"/>
  <c r="X112" i="17" s="1"/>
  <c r="AB112" i="17" s="1"/>
  <c r="V111" i="17"/>
  <c r="Z111" i="17" s="1"/>
  <c r="AD111" i="17" s="1"/>
  <c r="T110" i="17"/>
  <c r="X110" i="17" s="1"/>
  <c r="AB110" i="17" s="1"/>
  <c r="V109" i="17"/>
  <c r="Z109" i="17" s="1"/>
  <c r="AD109" i="17" s="1"/>
  <c r="T108" i="17"/>
  <c r="X108" i="17" s="1"/>
  <c r="AB108" i="17" s="1"/>
  <c r="V107" i="17"/>
  <c r="Z107" i="17" s="1"/>
  <c r="AD107" i="17" s="1"/>
  <c r="T106" i="17"/>
  <c r="X106" i="17" s="1"/>
  <c r="AB106" i="17" s="1"/>
  <c r="V105" i="17"/>
  <c r="Z105" i="17" s="1"/>
  <c r="AD105" i="17" s="1"/>
  <c r="T104" i="17"/>
  <c r="X104" i="17" s="1"/>
  <c r="AB104" i="17" s="1"/>
  <c r="V103" i="17"/>
  <c r="Z103" i="17" s="1"/>
  <c r="AD103" i="17" s="1"/>
  <c r="T102" i="17"/>
  <c r="X102" i="17" s="1"/>
  <c r="AB102" i="17" s="1"/>
  <c r="V101" i="17"/>
  <c r="Z101" i="17" s="1"/>
  <c r="AD101" i="17" s="1"/>
  <c r="T100" i="17"/>
  <c r="X100" i="17" s="1"/>
  <c r="AB100" i="17" s="1"/>
  <c r="V99" i="17"/>
  <c r="Z99" i="17" s="1"/>
  <c r="AD99" i="17" s="1"/>
  <c r="T98" i="17"/>
  <c r="X98" i="17" s="1"/>
  <c r="AB98" i="17" s="1"/>
  <c r="V97" i="17"/>
  <c r="Z97" i="17" s="1"/>
  <c r="AD97" i="17" s="1"/>
  <c r="T96" i="17"/>
  <c r="X96" i="17" s="1"/>
  <c r="AB96" i="17" s="1"/>
  <c r="V95" i="17"/>
  <c r="Z95" i="17" s="1"/>
  <c r="AD95" i="17" s="1"/>
  <c r="T94" i="17"/>
  <c r="X94" i="17" s="1"/>
  <c r="AB94" i="17" s="1"/>
  <c r="V93" i="17"/>
  <c r="Z93" i="17" s="1"/>
  <c r="AD93" i="17" s="1"/>
  <c r="T92" i="17"/>
  <c r="X92" i="17" s="1"/>
  <c r="AB92" i="17" s="1"/>
  <c r="V91" i="17"/>
  <c r="Z91" i="17" s="1"/>
  <c r="AD91" i="17" s="1"/>
  <c r="T90" i="17"/>
  <c r="X90" i="17" s="1"/>
  <c r="AB90" i="17" s="1"/>
  <c r="V89" i="17"/>
  <c r="Z89" i="17" s="1"/>
  <c r="AD89" i="17" s="1"/>
  <c r="T88" i="17"/>
  <c r="X88" i="17" s="1"/>
  <c r="AB88" i="17" s="1"/>
  <c r="V87" i="17"/>
  <c r="Z87" i="17" s="1"/>
  <c r="AD87" i="17" s="1"/>
  <c r="T86" i="17"/>
  <c r="X86" i="17" s="1"/>
  <c r="AB86" i="17" s="1"/>
  <c r="V85" i="17"/>
  <c r="Z85" i="17" s="1"/>
  <c r="AD85" i="17" s="1"/>
  <c r="T84" i="17"/>
  <c r="X84" i="17" s="1"/>
  <c r="AB84" i="17" s="1"/>
  <c r="V83" i="17"/>
  <c r="Z83" i="17" s="1"/>
  <c r="AD83" i="17" s="1"/>
  <c r="T82" i="17"/>
  <c r="X82" i="17" s="1"/>
  <c r="AB82" i="17" s="1"/>
  <c r="V81" i="17"/>
  <c r="Z81" i="17" s="1"/>
  <c r="AD81" i="17" s="1"/>
  <c r="T80" i="17"/>
  <c r="X80" i="17" s="1"/>
  <c r="AB80" i="17" s="1"/>
  <c r="V79" i="17"/>
  <c r="Z79" i="17" s="1"/>
  <c r="AD79" i="17" s="1"/>
  <c r="T78" i="17"/>
  <c r="X78" i="17" s="1"/>
  <c r="AB78" i="17" s="1"/>
  <c r="V77" i="17"/>
  <c r="Z77" i="17" s="1"/>
  <c r="AD77" i="17" s="1"/>
  <c r="T76" i="17"/>
  <c r="X76" i="17" s="1"/>
  <c r="AB76" i="17" s="1"/>
  <c r="V75" i="17"/>
  <c r="Z75" i="17" s="1"/>
  <c r="AD75" i="17" s="1"/>
  <c r="T74" i="17"/>
  <c r="X74" i="17" s="1"/>
  <c r="AB74" i="17" s="1"/>
  <c r="V73" i="17"/>
  <c r="Z73" i="17" s="1"/>
  <c r="AD73" i="17" s="1"/>
  <c r="T72" i="17"/>
  <c r="X72" i="17" s="1"/>
  <c r="AB72" i="17" s="1"/>
  <c r="V71" i="17"/>
  <c r="Z71" i="17" s="1"/>
  <c r="AD71" i="17" s="1"/>
  <c r="U275" i="17"/>
  <c r="S274" i="17"/>
  <c r="W274" i="17" s="1"/>
  <c r="AA274" i="17" s="1"/>
  <c r="U259" i="17"/>
  <c r="S258" i="17"/>
  <c r="W258" i="17" s="1"/>
  <c r="AA258" i="17" s="1"/>
  <c r="U243" i="17"/>
  <c r="S242" i="17"/>
  <c r="W242" i="17" s="1"/>
  <c r="AA242" i="17" s="1"/>
  <c r="T227" i="17"/>
  <c r="X227" i="17" s="1"/>
  <c r="AB227" i="17" s="1"/>
  <c r="S226" i="17"/>
  <c r="W226" i="17" s="1"/>
  <c r="AA226" i="17" s="1"/>
  <c r="S224" i="17"/>
  <c r="W224" i="17" s="1"/>
  <c r="AA224" i="17" s="1"/>
  <c r="S222" i="17"/>
  <c r="W222" i="17" s="1"/>
  <c r="AA222" i="17" s="1"/>
  <c r="S220" i="17"/>
  <c r="W220" i="17" s="1"/>
  <c r="AA220" i="17" s="1"/>
  <c r="S218" i="17"/>
  <c r="W218" i="17" s="1"/>
  <c r="AA218" i="17" s="1"/>
  <c r="S216" i="17"/>
  <c r="W216" i="17" s="1"/>
  <c r="AA216" i="17" s="1"/>
  <c r="S214" i="17"/>
  <c r="W214" i="17" s="1"/>
  <c r="AA214" i="17" s="1"/>
  <c r="S212" i="17"/>
  <c r="W212" i="17" s="1"/>
  <c r="AA212" i="17" s="1"/>
  <c r="S210" i="17"/>
  <c r="W210" i="17" s="1"/>
  <c r="AA210" i="17" s="1"/>
  <c r="S208" i="17"/>
  <c r="W208" i="17" s="1"/>
  <c r="AA208" i="17" s="1"/>
  <c r="S206" i="17"/>
  <c r="W206" i="17" s="1"/>
  <c r="AA206" i="17" s="1"/>
  <c r="S204" i="17"/>
  <c r="W204" i="17" s="1"/>
  <c r="AA204" i="17" s="1"/>
  <c r="S202" i="17"/>
  <c r="W202" i="17" s="1"/>
  <c r="AA202" i="17" s="1"/>
  <c r="S200" i="17"/>
  <c r="W200" i="17" s="1"/>
  <c r="AA200" i="17" s="1"/>
  <c r="S198" i="17"/>
  <c r="W198" i="17" s="1"/>
  <c r="AA198" i="17" s="1"/>
  <c r="S196" i="17"/>
  <c r="W196" i="17" s="1"/>
  <c r="AA196" i="17" s="1"/>
  <c r="S194" i="17"/>
  <c r="W194" i="17" s="1"/>
  <c r="AA194" i="17" s="1"/>
  <c r="S192" i="17"/>
  <c r="W192" i="17" s="1"/>
  <c r="AA192" i="17" s="1"/>
  <c r="S190" i="17"/>
  <c r="W190" i="17" s="1"/>
  <c r="AA190" i="17" s="1"/>
  <c r="S188" i="17"/>
  <c r="W188" i="17" s="1"/>
  <c r="AA188" i="17" s="1"/>
  <c r="S186" i="17"/>
  <c r="W186" i="17" s="1"/>
  <c r="AA186" i="17" s="1"/>
  <c r="S184" i="17"/>
  <c r="W184" i="17" s="1"/>
  <c r="AA184" i="17" s="1"/>
  <c r="S182" i="17"/>
  <c r="W182" i="17" s="1"/>
  <c r="AA182" i="17" s="1"/>
  <c r="S180" i="17"/>
  <c r="W180" i="17" s="1"/>
  <c r="AA180" i="17" s="1"/>
  <c r="S178" i="17"/>
  <c r="W178" i="17" s="1"/>
  <c r="AA178" i="17" s="1"/>
  <c r="S176" i="17"/>
  <c r="W176" i="17" s="1"/>
  <c r="AA176" i="17" s="1"/>
  <c r="S174" i="17"/>
  <c r="W174" i="17" s="1"/>
  <c r="AA174" i="17" s="1"/>
  <c r="S172" i="17"/>
  <c r="W172" i="17" s="1"/>
  <c r="AA172" i="17" s="1"/>
  <c r="U171" i="17"/>
  <c r="S170" i="17"/>
  <c r="W170" i="17" s="1"/>
  <c r="AA170" i="17" s="1"/>
  <c r="U169" i="17"/>
  <c r="S168" i="17"/>
  <c r="W168" i="17" s="1"/>
  <c r="AA168" i="17" s="1"/>
  <c r="U167" i="17"/>
  <c r="S166" i="17"/>
  <c r="W166" i="17" s="1"/>
  <c r="AA166" i="17" s="1"/>
  <c r="U165" i="17"/>
  <c r="S164" i="17"/>
  <c r="W164" i="17" s="1"/>
  <c r="AA164" i="17" s="1"/>
  <c r="U163" i="17"/>
  <c r="S162" i="17"/>
  <c r="W162" i="17" s="1"/>
  <c r="AA162" i="17" s="1"/>
  <c r="U161" i="17"/>
  <c r="S160" i="17"/>
  <c r="W160" i="17" s="1"/>
  <c r="AA160" i="17" s="1"/>
  <c r="U159" i="17"/>
  <c r="S158" i="17"/>
  <c r="W158" i="17" s="1"/>
  <c r="AA158" i="17" s="1"/>
  <c r="U157" i="17"/>
  <c r="S156" i="17"/>
  <c r="W156" i="17" s="1"/>
  <c r="AA156" i="17" s="1"/>
  <c r="U155" i="17"/>
  <c r="S154" i="17"/>
  <c r="W154" i="17" s="1"/>
  <c r="AA154" i="17" s="1"/>
  <c r="U153" i="17"/>
  <c r="S152" i="17"/>
  <c r="W152" i="17" s="1"/>
  <c r="AA152" i="17" s="1"/>
  <c r="U151" i="17"/>
  <c r="S150" i="17"/>
  <c r="W150" i="17" s="1"/>
  <c r="AA150" i="17" s="1"/>
  <c r="U149" i="17"/>
  <c r="S148" i="17"/>
  <c r="W148" i="17" s="1"/>
  <c r="AA148" i="17" s="1"/>
  <c r="U147" i="17"/>
  <c r="S146" i="17"/>
  <c r="W146" i="17" s="1"/>
  <c r="AA146" i="17" s="1"/>
  <c r="U145" i="17"/>
  <c r="S144" i="17"/>
  <c r="W144" i="17" s="1"/>
  <c r="AA144" i="17" s="1"/>
  <c r="U143" i="17"/>
  <c r="S142" i="17"/>
  <c r="W142" i="17" s="1"/>
  <c r="AA142" i="17" s="1"/>
  <c r="U141" i="17"/>
  <c r="S140" i="17"/>
  <c r="W140" i="17" s="1"/>
  <c r="AA140" i="17" s="1"/>
  <c r="U139" i="17"/>
  <c r="S138" i="17"/>
  <c r="W138" i="17" s="1"/>
  <c r="AA138" i="17" s="1"/>
  <c r="U137" i="17"/>
  <c r="S136" i="17"/>
  <c r="W136" i="17" s="1"/>
  <c r="AA136" i="17" s="1"/>
  <c r="U135" i="17"/>
  <c r="S134" i="17"/>
  <c r="W134" i="17" s="1"/>
  <c r="AA134" i="17" s="1"/>
  <c r="U133" i="17"/>
  <c r="S132" i="17"/>
  <c r="W132" i="17" s="1"/>
  <c r="AA132" i="17" s="1"/>
  <c r="U131" i="17"/>
  <c r="S130" i="17"/>
  <c r="W130" i="17" s="1"/>
  <c r="AA130" i="17" s="1"/>
  <c r="U129" i="17"/>
  <c r="S128" i="17"/>
  <c r="W128" i="17" s="1"/>
  <c r="AA128" i="17" s="1"/>
  <c r="U127" i="17"/>
  <c r="S126" i="17"/>
  <c r="W126" i="17" s="1"/>
  <c r="AA126" i="17" s="1"/>
  <c r="U125" i="17"/>
  <c r="S124" i="17"/>
  <c r="W124" i="17" s="1"/>
  <c r="AA124" i="17" s="1"/>
  <c r="U123" i="17"/>
  <c r="S122" i="17"/>
  <c r="W122" i="17" s="1"/>
  <c r="AA122" i="17" s="1"/>
  <c r="U121" i="17"/>
  <c r="S120" i="17"/>
  <c r="W120" i="17" s="1"/>
  <c r="AA120" i="17" s="1"/>
  <c r="U119" i="17"/>
  <c r="S118" i="17"/>
  <c r="W118" i="17" s="1"/>
  <c r="AA118" i="17" s="1"/>
  <c r="U117" i="17"/>
  <c r="S116" i="17"/>
  <c r="W116" i="17" s="1"/>
  <c r="AA116" i="17" s="1"/>
  <c r="U115" i="17"/>
  <c r="S114" i="17"/>
  <c r="W114" i="17" s="1"/>
  <c r="AA114" i="17" s="1"/>
  <c r="U113" i="17"/>
  <c r="S112" i="17"/>
  <c r="W112" i="17" s="1"/>
  <c r="AA112" i="17" s="1"/>
  <c r="U111" i="17"/>
  <c r="S110" i="17"/>
  <c r="W110" i="17" s="1"/>
  <c r="AA110" i="17" s="1"/>
  <c r="U109" i="17"/>
  <c r="S108" i="17"/>
  <c r="W108" i="17" s="1"/>
  <c r="AA108" i="17" s="1"/>
  <c r="U107" i="17"/>
  <c r="S106" i="17"/>
  <c r="W106" i="17" s="1"/>
  <c r="AA106" i="17" s="1"/>
  <c r="U105" i="17"/>
  <c r="S104" i="17"/>
  <c r="W104" i="17" s="1"/>
  <c r="AA104" i="17" s="1"/>
  <c r="U103" i="17"/>
  <c r="S102" i="17"/>
  <c r="W102" i="17" s="1"/>
  <c r="AA102" i="17" s="1"/>
  <c r="U101" i="17"/>
  <c r="S100" i="17"/>
  <c r="W100" i="17" s="1"/>
  <c r="AA100" i="17" s="1"/>
  <c r="U99" i="17"/>
  <c r="S98" i="17"/>
  <c r="W98" i="17" s="1"/>
  <c r="AA98" i="17" s="1"/>
  <c r="U97" i="17"/>
  <c r="S96" i="17"/>
  <c r="W96" i="17" s="1"/>
  <c r="AA96" i="17" s="1"/>
  <c r="U95" i="17"/>
  <c r="S94" i="17"/>
  <c r="W94" i="17" s="1"/>
  <c r="AA94" i="17" s="1"/>
  <c r="U93" i="17"/>
  <c r="S92" i="17"/>
  <c r="W92" i="17" s="1"/>
  <c r="AA92" i="17" s="1"/>
  <c r="U91" i="17"/>
  <c r="S90" i="17"/>
  <c r="W90" i="17" s="1"/>
  <c r="AA90" i="17" s="1"/>
  <c r="U89" i="17"/>
  <c r="S88" i="17"/>
  <c r="W88" i="17" s="1"/>
  <c r="AA88" i="17" s="1"/>
  <c r="U87" i="17"/>
  <c r="S86" i="17"/>
  <c r="W86" i="17" s="1"/>
  <c r="AA86" i="17" s="1"/>
  <c r="U85" i="17"/>
  <c r="S84" i="17"/>
  <c r="W84" i="17" s="1"/>
  <c r="AA84" i="17" s="1"/>
  <c r="U83" i="17"/>
  <c r="S82" i="17"/>
  <c r="W82" i="17" s="1"/>
  <c r="AA82" i="17" s="1"/>
  <c r="U81" i="17"/>
  <c r="S80" i="17"/>
  <c r="W80" i="17" s="1"/>
  <c r="AA80" i="17" s="1"/>
  <c r="U79" i="17"/>
  <c r="S78" i="17"/>
  <c r="W78" i="17" s="1"/>
  <c r="AA78" i="17" s="1"/>
  <c r="U77" i="17"/>
  <c r="S76" i="17"/>
  <c r="W76" i="17" s="1"/>
  <c r="AA76" i="17" s="1"/>
  <c r="U75" i="17"/>
  <c r="S74" i="17"/>
  <c r="W74" i="17" s="1"/>
  <c r="AA74" i="17" s="1"/>
  <c r="U73" i="17"/>
  <c r="S72" i="17"/>
  <c r="W72" i="17" s="1"/>
  <c r="AA72" i="17" s="1"/>
  <c r="U71" i="17"/>
  <c r="S70" i="17"/>
  <c r="W70" i="17" s="1"/>
  <c r="AA70" i="17" s="1"/>
  <c r="U69" i="17"/>
  <c r="S68" i="17"/>
  <c r="W68" i="17" s="1"/>
  <c r="AA68" i="17" s="1"/>
  <c r="U67" i="17"/>
  <c r="S66" i="17"/>
  <c r="W66" i="17" s="1"/>
  <c r="AA66" i="17" s="1"/>
  <c r="U65" i="17"/>
  <c r="S64" i="17"/>
  <c r="W64" i="17" s="1"/>
  <c r="AA64" i="17" s="1"/>
  <c r="U63" i="17"/>
  <c r="S62" i="17"/>
  <c r="W62" i="17" s="1"/>
  <c r="AA62" i="17" s="1"/>
  <c r="U61" i="17"/>
  <c r="S60" i="17"/>
  <c r="W60" i="17" s="1"/>
  <c r="AA60" i="17" s="1"/>
  <c r="U59" i="17"/>
  <c r="S58" i="17"/>
  <c r="W58" i="17" s="1"/>
  <c r="AA58" i="17" s="1"/>
  <c r="U57" i="17"/>
  <c r="S254" i="17"/>
  <c r="W254" i="17" s="1"/>
  <c r="AA254" i="17" s="1"/>
  <c r="U225" i="17"/>
  <c r="U221" i="17"/>
  <c r="U217" i="17"/>
  <c r="U213" i="17"/>
  <c r="U209" i="17"/>
  <c r="U205" i="17"/>
  <c r="U201" i="17"/>
  <c r="U197" i="17"/>
  <c r="U193" i="17"/>
  <c r="U189" i="17"/>
  <c r="U185" i="17"/>
  <c r="U181" i="17"/>
  <c r="U177" i="17"/>
  <c r="U173" i="17"/>
  <c r="V162" i="17"/>
  <c r="Z162" i="17" s="1"/>
  <c r="AD162" i="17" s="1"/>
  <c r="V158" i="17"/>
  <c r="Z158" i="17" s="1"/>
  <c r="AD158" i="17" s="1"/>
  <c r="V154" i="17"/>
  <c r="Z154" i="17" s="1"/>
  <c r="AD154" i="17" s="1"/>
  <c r="V150" i="17"/>
  <c r="Z150" i="17" s="1"/>
  <c r="AD150" i="17" s="1"/>
  <c r="V146" i="17"/>
  <c r="Z146" i="17" s="1"/>
  <c r="AD146" i="17" s="1"/>
  <c r="V142" i="17"/>
  <c r="Z142" i="17" s="1"/>
  <c r="AD142" i="17" s="1"/>
  <c r="V138" i="17"/>
  <c r="Z138" i="17" s="1"/>
  <c r="AD138" i="17" s="1"/>
  <c r="V134" i="17"/>
  <c r="Z134" i="17" s="1"/>
  <c r="AD134" i="17" s="1"/>
  <c r="V130" i="17"/>
  <c r="Z130" i="17" s="1"/>
  <c r="AD130" i="17" s="1"/>
  <c r="V126" i="17"/>
  <c r="Z126" i="17" s="1"/>
  <c r="AD126" i="17" s="1"/>
  <c r="V122" i="17"/>
  <c r="Z122" i="17" s="1"/>
  <c r="AD122" i="17" s="1"/>
  <c r="V118" i="17"/>
  <c r="Z118" i="17" s="1"/>
  <c r="AD118" i="17" s="1"/>
  <c r="V114" i="17"/>
  <c r="Z114" i="17" s="1"/>
  <c r="AD114" i="17" s="1"/>
  <c r="V110" i="17"/>
  <c r="Z110" i="17" s="1"/>
  <c r="AD110" i="17" s="1"/>
  <c r="V106" i="17"/>
  <c r="Z106" i="17" s="1"/>
  <c r="AD106" i="17" s="1"/>
  <c r="V102" i="17"/>
  <c r="Z102" i="17" s="1"/>
  <c r="AD102" i="17" s="1"/>
  <c r="V98" i="17"/>
  <c r="Z98" i="17" s="1"/>
  <c r="AD98" i="17" s="1"/>
  <c r="V94" i="17"/>
  <c r="Z94" i="17" s="1"/>
  <c r="AD94" i="17" s="1"/>
  <c r="V90" i="17"/>
  <c r="Z90" i="17" s="1"/>
  <c r="AD90" i="17" s="1"/>
  <c r="V86" i="17"/>
  <c r="Z86" i="17" s="1"/>
  <c r="AD86" i="17" s="1"/>
  <c r="V82" i="17"/>
  <c r="Z82" i="17" s="1"/>
  <c r="AD82" i="17" s="1"/>
  <c r="V78" i="17"/>
  <c r="Z78" i="17" s="1"/>
  <c r="AD78" i="17" s="1"/>
  <c r="V74" i="17"/>
  <c r="Z74" i="17" s="1"/>
  <c r="AD74" i="17" s="1"/>
  <c r="V70" i="17"/>
  <c r="Z70" i="17" s="1"/>
  <c r="AD70" i="17" s="1"/>
  <c r="T67" i="17"/>
  <c r="X67" i="17" s="1"/>
  <c r="AB67" i="17" s="1"/>
  <c r="V66" i="17"/>
  <c r="Z66" i="17" s="1"/>
  <c r="AD66" i="17" s="1"/>
  <c r="T63" i="17"/>
  <c r="X63" i="17" s="1"/>
  <c r="AB63" i="17" s="1"/>
  <c r="V62" i="17"/>
  <c r="Z62" i="17" s="1"/>
  <c r="AD62" i="17" s="1"/>
  <c r="T59" i="17"/>
  <c r="X59" i="17" s="1"/>
  <c r="AB59" i="17" s="1"/>
  <c r="V58" i="17"/>
  <c r="Z58" i="17" s="1"/>
  <c r="AD58" i="17" s="1"/>
  <c r="T125" i="17"/>
  <c r="X125" i="17" s="1"/>
  <c r="AB125" i="17" s="1"/>
  <c r="T121" i="17"/>
  <c r="X121" i="17" s="1"/>
  <c r="AB121" i="17" s="1"/>
  <c r="T113" i="17"/>
  <c r="X113" i="17" s="1"/>
  <c r="AB113" i="17" s="1"/>
  <c r="T105" i="17"/>
  <c r="X105" i="17" s="1"/>
  <c r="AB105" i="17" s="1"/>
  <c r="T97" i="17"/>
  <c r="X97" i="17" s="1"/>
  <c r="AB97" i="17" s="1"/>
  <c r="T89" i="17"/>
  <c r="X89" i="17" s="1"/>
  <c r="AB89" i="17" s="1"/>
  <c r="T81" i="17"/>
  <c r="X81" i="17" s="1"/>
  <c r="AB81" i="17" s="1"/>
  <c r="T73" i="17"/>
  <c r="X73" i="17" s="1"/>
  <c r="AB73" i="17" s="1"/>
  <c r="T70" i="17"/>
  <c r="X70" i="17" s="1"/>
  <c r="AB70" i="17" s="1"/>
  <c r="V69" i="17"/>
  <c r="Z69" i="17" s="1"/>
  <c r="AD69" i="17" s="1"/>
  <c r="T62" i="17"/>
  <c r="X62" i="17" s="1"/>
  <c r="AB62" i="17" s="1"/>
  <c r="V61" i="17"/>
  <c r="Z61" i="17" s="1"/>
  <c r="AD61" i="17" s="1"/>
  <c r="T123" i="17"/>
  <c r="X123" i="17" s="1"/>
  <c r="AB123" i="17" s="1"/>
  <c r="T119" i="17"/>
  <c r="X119" i="17" s="1"/>
  <c r="AB119" i="17" s="1"/>
  <c r="T107" i="17"/>
  <c r="X107" i="17" s="1"/>
  <c r="AB107" i="17" s="1"/>
  <c r="T95" i="17"/>
  <c r="X95" i="17" s="1"/>
  <c r="AB95" i="17" s="1"/>
  <c r="T68" i="17"/>
  <c r="X68" i="17" s="1"/>
  <c r="AB68" i="17" s="1"/>
  <c r="V67" i="17"/>
  <c r="Z67" i="17" s="1"/>
  <c r="AD67" i="17" s="1"/>
  <c r="T64" i="17"/>
  <c r="X64" i="17" s="1"/>
  <c r="AB64" i="17" s="1"/>
  <c r="V63" i="17"/>
  <c r="Z63" i="17" s="1"/>
  <c r="AD63" i="17" s="1"/>
  <c r="V59" i="17"/>
  <c r="Z59" i="17" s="1"/>
  <c r="AD59" i="17" s="1"/>
  <c r="U271" i="17"/>
  <c r="S238" i="17"/>
  <c r="W238" i="17" s="1"/>
  <c r="AA238" i="17" s="1"/>
  <c r="T228" i="17"/>
  <c r="X228" i="17" s="1"/>
  <c r="AB228" i="17" s="1"/>
  <c r="T161" i="17"/>
  <c r="X161" i="17" s="1"/>
  <c r="AB161" i="17" s="1"/>
  <c r="T157" i="17"/>
  <c r="X157" i="17" s="1"/>
  <c r="AB157" i="17" s="1"/>
  <c r="T153" i="17"/>
  <c r="X153" i="17" s="1"/>
  <c r="AB153" i="17" s="1"/>
  <c r="T149" i="17"/>
  <c r="X149" i="17" s="1"/>
  <c r="AB149" i="17" s="1"/>
  <c r="T145" i="17"/>
  <c r="X145" i="17" s="1"/>
  <c r="AB145" i="17" s="1"/>
  <c r="T141" i="17"/>
  <c r="X141" i="17" s="1"/>
  <c r="AB141" i="17" s="1"/>
  <c r="T137" i="17"/>
  <c r="X137" i="17" s="1"/>
  <c r="AB137" i="17" s="1"/>
  <c r="T133" i="17"/>
  <c r="X133" i="17" s="1"/>
  <c r="AB133" i="17" s="1"/>
  <c r="T129" i="17"/>
  <c r="X129" i="17" s="1"/>
  <c r="AB129" i="17" s="1"/>
  <c r="T117" i="17"/>
  <c r="X117" i="17" s="1"/>
  <c r="AB117" i="17" s="1"/>
  <c r="T109" i="17"/>
  <c r="X109" i="17" s="1"/>
  <c r="AB109" i="17" s="1"/>
  <c r="T101" i="17"/>
  <c r="X101" i="17" s="1"/>
  <c r="AB101" i="17" s="1"/>
  <c r="T93" i="17"/>
  <c r="X93" i="17" s="1"/>
  <c r="AB93" i="17" s="1"/>
  <c r="T85" i="17"/>
  <c r="X85" i="17" s="1"/>
  <c r="AB85" i="17" s="1"/>
  <c r="T77" i="17"/>
  <c r="X77" i="17" s="1"/>
  <c r="AB77" i="17" s="1"/>
  <c r="T66" i="17"/>
  <c r="X66" i="17" s="1"/>
  <c r="AB66" i="17" s="1"/>
  <c r="V65" i="17"/>
  <c r="Z65" i="17" s="1"/>
  <c r="AD65" i="17" s="1"/>
  <c r="T58" i="17"/>
  <c r="X58" i="17" s="1"/>
  <c r="AB58" i="17" s="1"/>
  <c r="V57" i="17"/>
  <c r="Z57" i="17" s="1"/>
  <c r="AD57" i="17" s="1"/>
  <c r="T135" i="17"/>
  <c r="X135" i="17" s="1"/>
  <c r="AB135" i="17" s="1"/>
  <c r="T127" i="17"/>
  <c r="X127" i="17" s="1"/>
  <c r="AB127" i="17" s="1"/>
  <c r="T115" i="17"/>
  <c r="X115" i="17" s="1"/>
  <c r="AB115" i="17" s="1"/>
  <c r="T103" i="17"/>
  <c r="X103" i="17" s="1"/>
  <c r="AB103" i="17" s="1"/>
  <c r="T91" i="17"/>
  <c r="X91" i="17" s="1"/>
  <c r="AB91" i="17" s="1"/>
  <c r="T87" i="17"/>
  <c r="X87" i="17" s="1"/>
  <c r="AB87" i="17" s="1"/>
  <c r="T83" i="17"/>
  <c r="X83" i="17" s="1"/>
  <c r="AB83" i="17" s="1"/>
  <c r="T345" i="17"/>
  <c r="X345" i="17" s="1"/>
  <c r="AB345" i="17" s="1"/>
  <c r="U255" i="17"/>
  <c r="U223" i="17"/>
  <c r="U219" i="17"/>
  <c r="U215" i="17"/>
  <c r="U211" i="17"/>
  <c r="U207" i="17"/>
  <c r="U203" i="17"/>
  <c r="U199" i="17"/>
  <c r="U195" i="17"/>
  <c r="U191" i="17"/>
  <c r="U187" i="17"/>
  <c r="U183" i="17"/>
  <c r="U179" i="17"/>
  <c r="U175" i="17"/>
  <c r="V160" i="17"/>
  <c r="Z160" i="17" s="1"/>
  <c r="AD160" i="17" s="1"/>
  <c r="V156" i="17"/>
  <c r="Z156" i="17" s="1"/>
  <c r="AD156" i="17" s="1"/>
  <c r="V152" i="17"/>
  <c r="Z152" i="17" s="1"/>
  <c r="AD152" i="17" s="1"/>
  <c r="V148" i="17"/>
  <c r="Z148" i="17" s="1"/>
  <c r="AD148" i="17" s="1"/>
  <c r="V144" i="17"/>
  <c r="Z144" i="17" s="1"/>
  <c r="AD144" i="17" s="1"/>
  <c r="V140" i="17"/>
  <c r="Z140" i="17" s="1"/>
  <c r="AD140" i="17" s="1"/>
  <c r="V136" i="17"/>
  <c r="Z136" i="17" s="1"/>
  <c r="AD136" i="17" s="1"/>
  <c r="V132" i="17"/>
  <c r="Z132" i="17" s="1"/>
  <c r="AD132" i="17" s="1"/>
  <c r="V128" i="17"/>
  <c r="Z128" i="17" s="1"/>
  <c r="AD128" i="17" s="1"/>
  <c r="V124" i="17"/>
  <c r="Z124" i="17" s="1"/>
  <c r="AD124" i="17" s="1"/>
  <c r="V120" i="17"/>
  <c r="Z120" i="17" s="1"/>
  <c r="AD120" i="17" s="1"/>
  <c r="V116" i="17"/>
  <c r="Z116" i="17" s="1"/>
  <c r="AD116" i="17" s="1"/>
  <c r="V112" i="17"/>
  <c r="Z112" i="17" s="1"/>
  <c r="AD112" i="17" s="1"/>
  <c r="V108" i="17"/>
  <c r="Z108" i="17" s="1"/>
  <c r="AD108" i="17" s="1"/>
  <c r="V104" i="17"/>
  <c r="Z104" i="17" s="1"/>
  <c r="AD104" i="17" s="1"/>
  <c r="V100" i="17"/>
  <c r="Z100" i="17" s="1"/>
  <c r="AD100" i="17" s="1"/>
  <c r="V96" i="17"/>
  <c r="Z96" i="17" s="1"/>
  <c r="AD96" i="17" s="1"/>
  <c r="V92" i="17"/>
  <c r="Z92" i="17" s="1"/>
  <c r="AD92" i="17" s="1"/>
  <c r="V88" i="17"/>
  <c r="Z88" i="17" s="1"/>
  <c r="AD88" i="17" s="1"/>
  <c r="V84" i="17"/>
  <c r="Z84" i="17" s="1"/>
  <c r="AD84" i="17" s="1"/>
  <c r="V80" i="17"/>
  <c r="Z80" i="17" s="1"/>
  <c r="AD80" i="17" s="1"/>
  <c r="V76" i="17"/>
  <c r="Z76" i="17" s="1"/>
  <c r="AD76" i="17" s="1"/>
  <c r="V72" i="17"/>
  <c r="Z72" i="17" s="1"/>
  <c r="AD72" i="17" s="1"/>
  <c r="T69" i="17"/>
  <c r="X69" i="17" s="1"/>
  <c r="AB69" i="17" s="1"/>
  <c r="V68" i="17"/>
  <c r="Z68" i="17" s="1"/>
  <c r="AD68" i="17" s="1"/>
  <c r="T65" i="17"/>
  <c r="X65" i="17" s="1"/>
  <c r="AB65" i="17" s="1"/>
  <c r="V64" i="17"/>
  <c r="Z64" i="17" s="1"/>
  <c r="AD64" i="17" s="1"/>
  <c r="T61" i="17"/>
  <c r="X61" i="17" s="1"/>
  <c r="AB61" i="17" s="1"/>
  <c r="V60" i="17"/>
  <c r="Z60" i="17" s="1"/>
  <c r="AD60" i="17" s="1"/>
  <c r="T57" i="17"/>
  <c r="X57" i="17" s="1"/>
  <c r="AB57" i="17" s="1"/>
  <c r="V375" i="17"/>
  <c r="Z375" i="17" s="1"/>
  <c r="AD375" i="17" s="1"/>
  <c r="S270" i="17"/>
  <c r="W270" i="17" s="1"/>
  <c r="AA270" i="17" s="1"/>
  <c r="U239" i="17"/>
  <c r="T171" i="17"/>
  <c r="X171" i="17" s="1"/>
  <c r="AB171" i="17" s="1"/>
  <c r="T169" i="17"/>
  <c r="X169" i="17" s="1"/>
  <c r="AB169" i="17" s="1"/>
  <c r="T167" i="17"/>
  <c r="X167" i="17" s="1"/>
  <c r="AB167" i="17" s="1"/>
  <c r="T165" i="17"/>
  <c r="X165" i="17" s="1"/>
  <c r="AB165" i="17" s="1"/>
  <c r="T163" i="17"/>
  <c r="X163" i="17" s="1"/>
  <c r="AB163" i="17" s="1"/>
  <c r="T159" i="17"/>
  <c r="X159" i="17" s="1"/>
  <c r="AB159" i="17" s="1"/>
  <c r="T155" i="17"/>
  <c r="X155" i="17" s="1"/>
  <c r="AB155" i="17" s="1"/>
  <c r="T151" i="17"/>
  <c r="X151" i="17" s="1"/>
  <c r="AB151" i="17" s="1"/>
  <c r="T147" i="17"/>
  <c r="X147" i="17" s="1"/>
  <c r="AB147" i="17" s="1"/>
  <c r="T143" i="17"/>
  <c r="X143" i="17" s="1"/>
  <c r="AB143" i="17" s="1"/>
  <c r="T139" i="17"/>
  <c r="X139" i="17" s="1"/>
  <c r="AB139" i="17" s="1"/>
  <c r="T131" i="17"/>
  <c r="X131" i="17" s="1"/>
  <c r="AB131" i="17" s="1"/>
  <c r="T111" i="17"/>
  <c r="X111" i="17" s="1"/>
  <c r="AB111" i="17" s="1"/>
  <c r="T99" i="17"/>
  <c r="X99" i="17" s="1"/>
  <c r="AB99" i="17" s="1"/>
  <c r="T79" i="17"/>
  <c r="X79" i="17" s="1"/>
  <c r="AB79" i="17" s="1"/>
  <c r="T75" i="17"/>
  <c r="X75" i="17" s="1"/>
  <c r="AB75" i="17" s="1"/>
  <c r="T71" i="17"/>
  <c r="X71" i="17" s="1"/>
  <c r="AB71" i="17" s="1"/>
  <c r="T60" i="17"/>
  <c r="X60" i="17" s="1"/>
  <c r="AB60" i="17" s="1"/>
  <c r="AK481" i="17"/>
  <c r="AQ481" i="17" s="1"/>
  <c r="AM480" i="17"/>
  <c r="AS480" i="17" s="1"/>
  <c r="AK479" i="17"/>
  <c r="AQ479" i="17" s="1"/>
  <c r="AM478" i="17"/>
  <c r="AS478" i="17" s="1"/>
  <c r="AK477" i="17"/>
  <c r="AQ477" i="17" s="1"/>
  <c r="AM476" i="17"/>
  <c r="AS476" i="17" s="1"/>
  <c r="AK475" i="17"/>
  <c r="AQ475" i="17" s="1"/>
  <c r="AM474" i="17"/>
  <c r="AS474" i="17" s="1"/>
  <c r="AK473" i="17"/>
  <c r="AQ473" i="17" s="1"/>
  <c r="AM472" i="17"/>
  <c r="AS472" i="17" s="1"/>
  <c r="AK471" i="17"/>
  <c r="AQ471" i="17" s="1"/>
  <c r="AM470" i="17"/>
  <c r="AS470" i="17" s="1"/>
  <c r="AK469" i="17"/>
  <c r="AQ469" i="17" s="1"/>
  <c r="AM468" i="17"/>
  <c r="AS468" i="17" s="1"/>
  <c r="AK467" i="17"/>
  <c r="AQ467" i="17" s="1"/>
  <c r="AM466" i="17"/>
  <c r="AS466" i="17" s="1"/>
  <c r="AK465" i="17"/>
  <c r="AQ465" i="17" s="1"/>
  <c r="AM464" i="17"/>
  <c r="AS464" i="17" s="1"/>
  <c r="AK463" i="17"/>
  <c r="AQ463" i="17" s="1"/>
  <c r="AL480" i="17"/>
  <c r="AR480" i="17" s="1"/>
  <c r="AL478" i="17"/>
  <c r="AR478" i="17" s="1"/>
  <c r="AL476" i="17"/>
  <c r="AR476" i="17" s="1"/>
  <c r="AM481" i="17"/>
  <c r="AS481" i="17" s="1"/>
  <c r="AK480" i="17"/>
  <c r="AQ480" i="17" s="1"/>
  <c r="AM479" i="17"/>
  <c r="AS479" i="17" s="1"/>
  <c r="AK478" i="17"/>
  <c r="AQ478" i="17" s="1"/>
  <c r="AM477" i="17"/>
  <c r="AS477" i="17" s="1"/>
  <c r="AK476" i="17"/>
  <c r="AQ476" i="17" s="1"/>
  <c r="AM475" i="17"/>
  <c r="AS475" i="17" s="1"/>
  <c r="AK474" i="17"/>
  <c r="AQ474" i="17" s="1"/>
  <c r="AM473" i="17"/>
  <c r="AS473" i="17" s="1"/>
  <c r="AK472" i="17"/>
  <c r="AQ472" i="17" s="1"/>
  <c r="AM471" i="17"/>
  <c r="AS471" i="17" s="1"/>
  <c r="AK470" i="17"/>
  <c r="AQ470" i="17" s="1"/>
  <c r="AM469" i="17"/>
  <c r="AS469" i="17" s="1"/>
  <c r="AK468" i="17"/>
  <c r="AQ468" i="17" s="1"/>
  <c r="AM467" i="17"/>
  <c r="AS467" i="17" s="1"/>
  <c r="AK466" i="17"/>
  <c r="AQ466" i="17" s="1"/>
  <c r="AM465" i="17"/>
  <c r="AS465" i="17" s="1"/>
  <c r="AK464" i="17"/>
  <c r="AQ464" i="17" s="1"/>
  <c r="AM463" i="17"/>
  <c r="AS463" i="17" s="1"/>
  <c r="AL473" i="17"/>
  <c r="AR473" i="17" s="1"/>
  <c r="AL469" i="17"/>
  <c r="AR469" i="17" s="1"/>
  <c r="AL465" i="17"/>
  <c r="AR465" i="17" s="1"/>
  <c r="AL461" i="17"/>
  <c r="AR461" i="17" s="1"/>
  <c r="AL459" i="17"/>
  <c r="AR459" i="17" s="1"/>
  <c r="AL457" i="17"/>
  <c r="AR457" i="17" s="1"/>
  <c r="AL481" i="17"/>
  <c r="AR481" i="17" s="1"/>
  <c r="AL477" i="17"/>
  <c r="AR477" i="17" s="1"/>
  <c r="AL472" i="17"/>
  <c r="AR472" i="17" s="1"/>
  <c r="AL468" i="17"/>
  <c r="AR468" i="17" s="1"/>
  <c r="AL464" i="17"/>
  <c r="AR464" i="17" s="1"/>
  <c r="AM462" i="17"/>
  <c r="AS462" i="17" s="1"/>
  <c r="AK461" i="17"/>
  <c r="AQ461" i="17" s="1"/>
  <c r="AM460" i="17"/>
  <c r="AS460" i="17" s="1"/>
  <c r="AK459" i="17"/>
  <c r="AQ459" i="17" s="1"/>
  <c r="AM458" i="17"/>
  <c r="AS458" i="17" s="1"/>
  <c r="AK457" i="17"/>
  <c r="AQ457" i="17" s="1"/>
  <c r="AM456" i="17"/>
  <c r="AS456" i="17" s="1"/>
  <c r="AK455" i="17"/>
  <c r="AQ455" i="17" s="1"/>
  <c r="AM454" i="17"/>
  <c r="AS454" i="17" s="1"/>
  <c r="AK453" i="17"/>
  <c r="AQ453" i="17" s="1"/>
  <c r="AM452" i="17"/>
  <c r="AS452" i="17" s="1"/>
  <c r="AL475" i="17"/>
  <c r="AR475" i="17" s="1"/>
  <c r="AL471" i="17"/>
  <c r="AR471" i="17" s="1"/>
  <c r="AL467" i="17"/>
  <c r="AR467" i="17" s="1"/>
  <c r="AL463" i="17"/>
  <c r="AR463" i="17" s="1"/>
  <c r="AL462" i="17"/>
  <c r="AR462" i="17" s="1"/>
  <c r="AL460" i="17"/>
  <c r="AR460" i="17" s="1"/>
  <c r="AL458" i="17"/>
  <c r="AR458" i="17" s="1"/>
  <c r="AL456" i="17"/>
  <c r="AR456" i="17" s="1"/>
  <c r="AL479" i="17"/>
  <c r="AR479" i="17" s="1"/>
  <c r="AK458" i="17"/>
  <c r="AQ458" i="17" s="1"/>
  <c r="AL452" i="17"/>
  <c r="AR452" i="17" s="1"/>
  <c r="AL450" i="17"/>
  <c r="AR450" i="17" s="1"/>
  <c r="AL448" i="17"/>
  <c r="AR448" i="17" s="1"/>
  <c r="AL446" i="17"/>
  <c r="AR446" i="17" s="1"/>
  <c r="AL444" i="17"/>
  <c r="AR444" i="17" s="1"/>
  <c r="AL442" i="17"/>
  <c r="AR442" i="17" s="1"/>
  <c r="AL440" i="17"/>
  <c r="AR440" i="17" s="1"/>
  <c r="AL438" i="17"/>
  <c r="AR438" i="17" s="1"/>
  <c r="AK460" i="17"/>
  <c r="AQ460" i="17" s="1"/>
  <c r="AM457" i="17"/>
  <c r="AS457" i="17" s="1"/>
  <c r="AM455" i="17"/>
  <c r="AS455" i="17" s="1"/>
  <c r="AL454" i="17"/>
  <c r="AR454" i="17" s="1"/>
  <c r="AK452" i="17"/>
  <c r="AQ452" i="17" s="1"/>
  <c r="AM451" i="17"/>
  <c r="AS451" i="17" s="1"/>
  <c r="AK450" i="17"/>
  <c r="AQ450" i="17" s="1"/>
  <c r="AM449" i="17"/>
  <c r="AS449" i="17" s="1"/>
  <c r="AK448" i="17"/>
  <c r="AQ448" i="17" s="1"/>
  <c r="AM447" i="17"/>
  <c r="AS447" i="17" s="1"/>
  <c r="AK446" i="17"/>
  <c r="AQ446" i="17" s="1"/>
  <c r="AM445" i="17"/>
  <c r="AS445" i="17" s="1"/>
  <c r="AK444" i="17"/>
  <c r="AQ444" i="17" s="1"/>
  <c r="AM443" i="17"/>
  <c r="AS443" i="17" s="1"/>
  <c r="AK442" i="17"/>
  <c r="AQ442" i="17" s="1"/>
  <c r="AM441" i="17"/>
  <c r="AS441" i="17" s="1"/>
  <c r="AK440" i="17"/>
  <c r="AQ440" i="17" s="1"/>
  <c r="AM439" i="17"/>
  <c r="AS439" i="17" s="1"/>
  <c r="AK438" i="17"/>
  <c r="AQ438" i="17" s="1"/>
  <c r="AM437" i="17"/>
  <c r="AS437" i="17" s="1"/>
  <c r="AK436" i="17"/>
  <c r="AQ436" i="17" s="1"/>
  <c r="AM435" i="17"/>
  <c r="AS435" i="17" s="1"/>
  <c r="AK434" i="17"/>
  <c r="AQ434" i="17" s="1"/>
  <c r="AM433" i="17"/>
  <c r="AS433" i="17" s="1"/>
  <c r="AK432" i="17"/>
  <c r="AQ432" i="17" s="1"/>
  <c r="AM431" i="17"/>
  <c r="AS431" i="17" s="1"/>
  <c r="AK430" i="17"/>
  <c r="AQ430" i="17" s="1"/>
  <c r="AM429" i="17"/>
  <c r="AS429" i="17" s="1"/>
  <c r="AK428" i="17"/>
  <c r="AQ428" i="17" s="1"/>
  <c r="AK462" i="17"/>
  <c r="AQ462" i="17" s="1"/>
  <c r="AM459" i="17"/>
  <c r="AS459" i="17" s="1"/>
  <c r="AL455" i="17"/>
  <c r="AR455" i="17" s="1"/>
  <c r="AK454" i="17"/>
  <c r="AQ454" i="17" s="1"/>
  <c r="AM453" i="17"/>
  <c r="AS453" i="17" s="1"/>
  <c r="AL451" i="17"/>
  <c r="AR451" i="17" s="1"/>
  <c r="AL449" i="17"/>
  <c r="AR449" i="17" s="1"/>
  <c r="AL447" i="17"/>
  <c r="AR447" i="17" s="1"/>
  <c r="AL445" i="17"/>
  <c r="AR445" i="17" s="1"/>
  <c r="AL443" i="17"/>
  <c r="AR443" i="17" s="1"/>
  <c r="AL441" i="17"/>
  <c r="AR441" i="17" s="1"/>
  <c r="AL439" i="17"/>
  <c r="AR439" i="17" s="1"/>
  <c r="AL453" i="17"/>
  <c r="AR453" i="17" s="1"/>
  <c r="AK449" i="17"/>
  <c r="AQ449" i="17" s="1"/>
  <c r="AM446" i="17"/>
  <c r="AS446" i="17" s="1"/>
  <c r="AK441" i="17"/>
  <c r="AQ441" i="17" s="1"/>
  <c r="AM438" i="17"/>
  <c r="AS438" i="17" s="1"/>
  <c r="AK437" i="17"/>
  <c r="AQ437" i="17" s="1"/>
  <c r="AL435" i="17"/>
  <c r="AR435" i="17" s="1"/>
  <c r="AK433" i="17"/>
  <c r="AQ433" i="17" s="1"/>
  <c r="AM432" i="17"/>
  <c r="AS432" i="17" s="1"/>
  <c r="AL430" i="17"/>
  <c r="AR430" i="17" s="1"/>
  <c r="AL426" i="17"/>
  <c r="AR426" i="17" s="1"/>
  <c r="AL424" i="17"/>
  <c r="AR424" i="17" s="1"/>
  <c r="AL422" i="17"/>
  <c r="AR422" i="17" s="1"/>
  <c r="AL420" i="17"/>
  <c r="AR420" i="17" s="1"/>
  <c r="AL418" i="17"/>
  <c r="AR418" i="17" s="1"/>
  <c r="AL416" i="17"/>
  <c r="AR416" i="17" s="1"/>
  <c r="AL414" i="17"/>
  <c r="AR414" i="17" s="1"/>
  <c r="AL470" i="17"/>
  <c r="AR470" i="17" s="1"/>
  <c r="AK451" i="17"/>
  <c r="AQ451" i="17" s="1"/>
  <c r="AM448" i="17"/>
  <c r="AS448" i="17" s="1"/>
  <c r="AK443" i="17"/>
  <c r="AQ443" i="17" s="1"/>
  <c r="AM440" i="17"/>
  <c r="AS440" i="17" s="1"/>
  <c r="AK435" i="17"/>
  <c r="AQ435" i="17" s="1"/>
  <c r="AM434" i="17"/>
  <c r="AS434" i="17" s="1"/>
  <c r="AL432" i="17"/>
  <c r="AR432" i="17" s="1"/>
  <c r="AL429" i="17"/>
  <c r="AR429" i="17" s="1"/>
  <c r="AM427" i="17"/>
  <c r="AS427" i="17" s="1"/>
  <c r="AK426" i="17"/>
  <c r="AQ426" i="17" s="1"/>
  <c r="AM425" i="17"/>
  <c r="AS425" i="17" s="1"/>
  <c r="AK424" i="17"/>
  <c r="AQ424" i="17" s="1"/>
  <c r="AM423" i="17"/>
  <c r="AS423" i="17" s="1"/>
  <c r="AK422" i="17"/>
  <c r="AQ422" i="17" s="1"/>
  <c r="AM421" i="17"/>
  <c r="AS421" i="17" s="1"/>
  <c r="AK420" i="17"/>
  <c r="AQ420" i="17" s="1"/>
  <c r="AM419" i="17"/>
  <c r="AS419" i="17" s="1"/>
  <c r="AK418" i="17"/>
  <c r="AQ418" i="17" s="1"/>
  <c r="AM417" i="17"/>
  <c r="AS417" i="17" s="1"/>
  <c r="AK416" i="17"/>
  <c r="AQ416" i="17" s="1"/>
  <c r="AM415" i="17"/>
  <c r="AS415" i="17" s="1"/>
  <c r="AK414" i="17"/>
  <c r="AQ414" i="17" s="1"/>
  <c r="AM413" i="17"/>
  <c r="AS413" i="17" s="1"/>
  <c r="AK412" i="17"/>
  <c r="AQ412" i="17" s="1"/>
  <c r="AM411" i="17"/>
  <c r="AS411" i="17" s="1"/>
  <c r="AK410" i="17"/>
  <c r="AQ410" i="17" s="1"/>
  <c r="AM409" i="17"/>
  <c r="AS409" i="17" s="1"/>
  <c r="AK408" i="17"/>
  <c r="AQ408" i="17" s="1"/>
  <c r="AM407" i="17"/>
  <c r="AS407" i="17" s="1"/>
  <c r="AK406" i="17"/>
  <c r="AQ406" i="17" s="1"/>
  <c r="AM405" i="17"/>
  <c r="AS405" i="17" s="1"/>
  <c r="AK404" i="17"/>
  <c r="AQ404" i="17" s="1"/>
  <c r="AM403" i="17"/>
  <c r="AS403" i="17" s="1"/>
  <c r="AK402" i="17"/>
  <c r="AQ402" i="17" s="1"/>
  <c r="AK456" i="17"/>
  <c r="AQ456" i="17" s="1"/>
  <c r="AM450" i="17"/>
  <c r="AS450" i="17" s="1"/>
  <c r="AK445" i="17"/>
  <c r="AQ445" i="17" s="1"/>
  <c r="AM442" i="17"/>
  <c r="AS442" i="17" s="1"/>
  <c r="AM436" i="17"/>
  <c r="AS436" i="17" s="1"/>
  <c r="AL434" i="17"/>
  <c r="AR434" i="17" s="1"/>
  <c r="AL431" i="17"/>
  <c r="AR431" i="17" s="1"/>
  <c r="AK429" i="17"/>
  <c r="AQ429" i="17" s="1"/>
  <c r="AM428" i="17"/>
  <c r="AS428" i="17" s="1"/>
  <c r="AL427" i="17"/>
  <c r="AR427" i="17" s="1"/>
  <c r="AL425" i="17"/>
  <c r="AR425" i="17" s="1"/>
  <c r="AL423" i="17"/>
  <c r="AR423" i="17" s="1"/>
  <c r="AL421" i="17"/>
  <c r="AR421" i="17" s="1"/>
  <c r="AL419" i="17"/>
  <c r="AR419" i="17" s="1"/>
  <c r="AL417" i="17"/>
  <c r="AR417" i="17" s="1"/>
  <c r="AL415" i="17"/>
  <c r="AR415" i="17" s="1"/>
  <c r="AL413" i="17"/>
  <c r="AR413" i="17" s="1"/>
  <c r="AK427" i="17"/>
  <c r="AQ427" i="17" s="1"/>
  <c r="AM424" i="17"/>
  <c r="AS424" i="17" s="1"/>
  <c r="AK419" i="17"/>
  <c r="AQ419" i="17" s="1"/>
  <c r="AM416" i="17"/>
  <c r="AS416" i="17" s="1"/>
  <c r="AL412" i="17"/>
  <c r="AR412" i="17" s="1"/>
  <c r="AK411" i="17"/>
  <c r="AQ411" i="17" s="1"/>
  <c r="AM410" i="17"/>
  <c r="AS410" i="17" s="1"/>
  <c r="AL408" i="17"/>
  <c r="AR408" i="17" s="1"/>
  <c r="AL405" i="17"/>
  <c r="AR405" i="17" s="1"/>
  <c r="AK403" i="17"/>
  <c r="AQ403" i="17" s="1"/>
  <c r="AM402" i="17"/>
  <c r="AS402" i="17" s="1"/>
  <c r="AL400" i="17"/>
  <c r="AR400" i="17" s="1"/>
  <c r="AL398" i="17"/>
  <c r="AR398" i="17" s="1"/>
  <c r="AL396" i="17"/>
  <c r="AR396" i="17" s="1"/>
  <c r="AL394" i="17"/>
  <c r="AR394" i="17" s="1"/>
  <c r="AL392" i="17"/>
  <c r="AR392" i="17" s="1"/>
  <c r="AL390" i="17"/>
  <c r="AR390" i="17" s="1"/>
  <c r="AL388" i="17"/>
  <c r="AR388" i="17" s="1"/>
  <c r="AL386" i="17"/>
  <c r="AR386" i="17" s="1"/>
  <c r="AL384" i="17"/>
  <c r="AR384" i="17" s="1"/>
  <c r="AL382" i="17"/>
  <c r="AR382" i="17" s="1"/>
  <c r="AL380" i="17"/>
  <c r="AR380" i="17" s="1"/>
  <c r="AL378" i="17"/>
  <c r="AR378" i="17" s="1"/>
  <c r="AL466" i="17"/>
  <c r="AR466" i="17" s="1"/>
  <c r="AK447" i="17"/>
  <c r="AQ447" i="17" s="1"/>
  <c r="AM426" i="17"/>
  <c r="AS426" i="17" s="1"/>
  <c r="AK421" i="17"/>
  <c r="AQ421" i="17" s="1"/>
  <c r="AM418" i="17"/>
  <c r="AS418" i="17" s="1"/>
  <c r="AK413" i="17"/>
  <c r="AQ413" i="17" s="1"/>
  <c r="AL410" i="17"/>
  <c r="AR410" i="17" s="1"/>
  <c r="AL407" i="17"/>
  <c r="AR407" i="17" s="1"/>
  <c r="AK405" i="17"/>
  <c r="AQ405" i="17" s="1"/>
  <c r="AM404" i="17"/>
  <c r="AS404" i="17" s="1"/>
  <c r="AL402" i="17"/>
  <c r="AR402" i="17" s="1"/>
  <c r="AM401" i="17"/>
  <c r="AS401" i="17" s="1"/>
  <c r="AK400" i="17"/>
  <c r="AQ400" i="17" s="1"/>
  <c r="AM399" i="17"/>
  <c r="AS399" i="17" s="1"/>
  <c r="AK398" i="17"/>
  <c r="AQ398" i="17" s="1"/>
  <c r="AM397" i="17"/>
  <c r="AS397" i="17" s="1"/>
  <c r="AK396" i="17"/>
  <c r="AQ396" i="17" s="1"/>
  <c r="AM395" i="17"/>
  <c r="AS395" i="17" s="1"/>
  <c r="AK394" i="17"/>
  <c r="AQ394" i="17" s="1"/>
  <c r="AM393" i="17"/>
  <c r="AS393" i="17" s="1"/>
  <c r="AK392" i="17"/>
  <c r="AQ392" i="17" s="1"/>
  <c r="AM391" i="17"/>
  <c r="AS391" i="17" s="1"/>
  <c r="AK390" i="17"/>
  <c r="AQ390" i="17" s="1"/>
  <c r="AM389" i="17"/>
  <c r="AS389" i="17" s="1"/>
  <c r="AK388" i="17"/>
  <c r="AQ388" i="17" s="1"/>
  <c r="AM387" i="17"/>
  <c r="AS387" i="17" s="1"/>
  <c r="AK386" i="17"/>
  <c r="AQ386" i="17" s="1"/>
  <c r="AM385" i="17"/>
  <c r="AS385" i="17" s="1"/>
  <c r="AK384" i="17"/>
  <c r="AQ384" i="17" s="1"/>
  <c r="AM383" i="17"/>
  <c r="AS383" i="17" s="1"/>
  <c r="AK382" i="17"/>
  <c r="AQ382" i="17" s="1"/>
  <c r="AM381" i="17"/>
  <c r="AS381" i="17" s="1"/>
  <c r="AK380" i="17"/>
  <c r="AQ380" i="17" s="1"/>
  <c r="AM379" i="17"/>
  <c r="AS379" i="17" s="1"/>
  <c r="AK378" i="17"/>
  <c r="AQ378" i="17" s="1"/>
  <c r="AM377" i="17"/>
  <c r="AS377" i="17" s="1"/>
  <c r="AK376" i="17"/>
  <c r="AQ376" i="17" s="1"/>
  <c r="AM375" i="17"/>
  <c r="AS375" i="17" s="1"/>
  <c r="AK374" i="17"/>
  <c r="AQ374" i="17" s="1"/>
  <c r="AM373" i="17"/>
  <c r="AS373" i="17" s="1"/>
  <c r="AK372" i="17"/>
  <c r="AQ372" i="17" s="1"/>
  <c r="AM371" i="17"/>
  <c r="AS371" i="17" s="1"/>
  <c r="AK370" i="17"/>
  <c r="AQ370" i="17" s="1"/>
  <c r="AM369" i="17"/>
  <c r="AS369" i="17" s="1"/>
  <c r="AK368" i="17"/>
  <c r="AQ368" i="17" s="1"/>
  <c r="AK439" i="17"/>
  <c r="AQ439" i="17" s="1"/>
  <c r="AL437" i="17"/>
  <c r="AR437" i="17" s="1"/>
  <c r="AL436" i="17"/>
  <c r="AR436" i="17" s="1"/>
  <c r="AK423" i="17"/>
  <c r="AQ423" i="17" s="1"/>
  <c r="AM420" i="17"/>
  <c r="AS420" i="17" s="1"/>
  <c r="AK415" i="17"/>
  <c r="AQ415" i="17" s="1"/>
  <c r="AL409" i="17"/>
  <c r="AR409" i="17" s="1"/>
  <c r="AK407" i="17"/>
  <c r="AQ407" i="17" s="1"/>
  <c r="AM406" i="17"/>
  <c r="AS406" i="17" s="1"/>
  <c r="AL404" i="17"/>
  <c r="AR404" i="17" s="1"/>
  <c r="AL401" i="17"/>
  <c r="AR401" i="17" s="1"/>
  <c r="AL399" i="17"/>
  <c r="AR399" i="17" s="1"/>
  <c r="AL397" i="17"/>
  <c r="AR397" i="17" s="1"/>
  <c r="AL395" i="17"/>
  <c r="AR395" i="17" s="1"/>
  <c r="AL393" i="17"/>
  <c r="AR393" i="17" s="1"/>
  <c r="AL391" i="17"/>
  <c r="AR391" i="17" s="1"/>
  <c r="AL389" i="17"/>
  <c r="AR389" i="17" s="1"/>
  <c r="AL387" i="17"/>
  <c r="AR387" i="17" s="1"/>
  <c r="AL385" i="17"/>
  <c r="AR385" i="17" s="1"/>
  <c r="AL383" i="17"/>
  <c r="AR383" i="17" s="1"/>
  <c r="AL381" i="17"/>
  <c r="AR381" i="17" s="1"/>
  <c r="AL379" i="17"/>
  <c r="AR379" i="17" s="1"/>
  <c r="AL377" i="17"/>
  <c r="AR377" i="17" s="1"/>
  <c r="AL375" i="17"/>
  <c r="AR375" i="17" s="1"/>
  <c r="AM444" i="17"/>
  <c r="AS444" i="17" s="1"/>
  <c r="AL433" i="17"/>
  <c r="AR433" i="17" s="1"/>
  <c r="AK431" i="17"/>
  <c r="AQ431" i="17" s="1"/>
  <c r="AK425" i="17"/>
  <c r="AQ425" i="17" s="1"/>
  <c r="AM412" i="17"/>
  <c r="AS412" i="17" s="1"/>
  <c r="AL411" i="17"/>
  <c r="AR411" i="17" s="1"/>
  <c r="AK409" i="17"/>
  <c r="AQ409" i="17" s="1"/>
  <c r="AM408" i="17"/>
  <c r="AS408" i="17" s="1"/>
  <c r="AL406" i="17"/>
  <c r="AR406" i="17" s="1"/>
  <c r="AK397" i="17"/>
  <c r="AQ397" i="17" s="1"/>
  <c r="AM394" i="17"/>
  <c r="AS394" i="17" s="1"/>
  <c r="AK389" i="17"/>
  <c r="AQ389" i="17" s="1"/>
  <c r="AM386" i="17"/>
  <c r="AS386" i="17" s="1"/>
  <c r="AK381" i="17"/>
  <c r="AQ381" i="17" s="1"/>
  <c r="AM378" i="17"/>
  <c r="AS378" i="17" s="1"/>
  <c r="AM376" i="17"/>
  <c r="AS376" i="17" s="1"/>
  <c r="AL374" i="17"/>
  <c r="AR374" i="17" s="1"/>
  <c r="AL371" i="17"/>
  <c r="AR371" i="17" s="1"/>
  <c r="AK369" i="17"/>
  <c r="AQ369" i="17" s="1"/>
  <c r="AM368" i="17"/>
  <c r="AS368" i="17" s="1"/>
  <c r="AL366" i="17"/>
  <c r="AR366" i="17" s="1"/>
  <c r="AL364" i="17"/>
  <c r="AR364" i="17" s="1"/>
  <c r="AL362" i="17"/>
  <c r="AR362" i="17" s="1"/>
  <c r="AL360" i="17"/>
  <c r="AR360" i="17" s="1"/>
  <c r="AL358" i="17"/>
  <c r="AR358" i="17" s="1"/>
  <c r="AL356" i="17"/>
  <c r="AR356" i="17" s="1"/>
  <c r="AL354" i="17"/>
  <c r="AR354" i="17" s="1"/>
  <c r="AL352" i="17"/>
  <c r="AR352" i="17" s="1"/>
  <c r="AL350" i="17"/>
  <c r="AR350" i="17" s="1"/>
  <c r="AL348" i="17"/>
  <c r="AR348" i="17" s="1"/>
  <c r="AL346" i="17"/>
  <c r="AR346" i="17" s="1"/>
  <c r="AM461" i="17"/>
  <c r="AS461" i="17" s="1"/>
  <c r="AK417" i="17"/>
  <c r="AQ417" i="17" s="1"/>
  <c r="AL403" i="17"/>
  <c r="AR403" i="17" s="1"/>
  <c r="AK399" i="17"/>
  <c r="AQ399" i="17" s="1"/>
  <c r="AM396" i="17"/>
  <c r="AS396" i="17" s="1"/>
  <c r="AK391" i="17"/>
  <c r="AQ391" i="17" s="1"/>
  <c r="AM388" i="17"/>
  <c r="AS388" i="17" s="1"/>
  <c r="AK383" i="17"/>
  <c r="AQ383" i="17" s="1"/>
  <c r="AM380" i="17"/>
  <c r="AS380" i="17" s="1"/>
  <c r="AL376" i="17"/>
  <c r="AR376" i="17" s="1"/>
  <c r="AL373" i="17"/>
  <c r="AR373" i="17" s="1"/>
  <c r="AK371" i="17"/>
  <c r="AQ371" i="17" s="1"/>
  <c r="AM370" i="17"/>
  <c r="AS370" i="17" s="1"/>
  <c r="AL368" i="17"/>
  <c r="AR368" i="17" s="1"/>
  <c r="AM367" i="17"/>
  <c r="AS367" i="17" s="1"/>
  <c r="AK366" i="17"/>
  <c r="AQ366" i="17" s="1"/>
  <c r="AM365" i="17"/>
  <c r="AS365" i="17" s="1"/>
  <c r="AK364" i="17"/>
  <c r="AQ364" i="17" s="1"/>
  <c r="AM363" i="17"/>
  <c r="AS363" i="17" s="1"/>
  <c r="AK362" i="17"/>
  <c r="AQ362" i="17" s="1"/>
  <c r="AM361" i="17"/>
  <c r="AS361" i="17" s="1"/>
  <c r="AK360" i="17"/>
  <c r="AQ360" i="17" s="1"/>
  <c r="AM359" i="17"/>
  <c r="AS359" i="17" s="1"/>
  <c r="AK358" i="17"/>
  <c r="AQ358" i="17" s="1"/>
  <c r="AM357" i="17"/>
  <c r="AS357" i="17" s="1"/>
  <c r="AK356" i="17"/>
  <c r="AQ356" i="17" s="1"/>
  <c r="AM355" i="17"/>
  <c r="AS355" i="17" s="1"/>
  <c r="AK354" i="17"/>
  <c r="AQ354" i="17" s="1"/>
  <c r="AM353" i="17"/>
  <c r="AS353" i="17" s="1"/>
  <c r="AK352" i="17"/>
  <c r="AQ352" i="17" s="1"/>
  <c r="AM351" i="17"/>
  <c r="AS351" i="17" s="1"/>
  <c r="AK350" i="17"/>
  <c r="AQ350" i="17" s="1"/>
  <c r="AM349" i="17"/>
  <c r="AS349" i="17" s="1"/>
  <c r="AK348" i="17"/>
  <c r="AQ348" i="17" s="1"/>
  <c r="AM347" i="17"/>
  <c r="AS347" i="17" s="1"/>
  <c r="AK346" i="17"/>
  <c r="AQ346" i="17" s="1"/>
  <c r="AM345" i="17"/>
  <c r="AS345" i="17" s="1"/>
  <c r="AK344" i="17"/>
  <c r="AQ344" i="17" s="1"/>
  <c r="AM343" i="17"/>
  <c r="AS343" i="17" s="1"/>
  <c r="AK342" i="17"/>
  <c r="AQ342" i="17" s="1"/>
  <c r="AM341" i="17"/>
  <c r="AS341" i="17" s="1"/>
  <c r="AK340" i="17"/>
  <c r="AQ340" i="17" s="1"/>
  <c r="AM339" i="17"/>
  <c r="AS339" i="17" s="1"/>
  <c r="AK338" i="17"/>
  <c r="AQ338" i="17" s="1"/>
  <c r="AM430" i="17"/>
  <c r="AS430" i="17" s="1"/>
  <c r="AL428" i="17"/>
  <c r="AR428" i="17" s="1"/>
  <c r="AM422" i="17"/>
  <c r="AS422" i="17" s="1"/>
  <c r="AK401" i="17"/>
  <c r="AQ401" i="17" s="1"/>
  <c r="AM398" i="17"/>
  <c r="AS398" i="17" s="1"/>
  <c r="AK393" i="17"/>
  <c r="AQ393" i="17" s="1"/>
  <c r="AM390" i="17"/>
  <c r="AS390" i="17" s="1"/>
  <c r="AK385" i="17"/>
  <c r="AQ385" i="17" s="1"/>
  <c r="AM382" i="17"/>
  <c r="AS382" i="17" s="1"/>
  <c r="AK377" i="17"/>
  <c r="AQ377" i="17" s="1"/>
  <c r="AK373" i="17"/>
  <c r="AQ373" i="17" s="1"/>
  <c r="AM372" i="17"/>
  <c r="AS372" i="17" s="1"/>
  <c r="AL370" i="17"/>
  <c r="AR370" i="17" s="1"/>
  <c r="AL367" i="17"/>
  <c r="AR367" i="17" s="1"/>
  <c r="AL365" i="17"/>
  <c r="AR365" i="17" s="1"/>
  <c r="AL363" i="17"/>
  <c r="AR363" i="17" s="1"/>
  <c r="AL361" i="17"/>
  <c r="AR361" i="17" s="1"/>
  <c r="AL359" i="17"/>
  <c r="AR359" i="17" s="1"/>
  <c r="AL357" i="17"/>
  <c r="AR357" i="17" s="1"/>
  <c r="AL355" i="17"/>
  <c r="AR355" i="17" s="1"/>
  <c r="AL353" i="17"/>
  <c r="AR353" i="17" s="1"/>
  <c r="AL351" i="17"/>
  <c r="AR351" i="17" s="1"/>
  <c r="AL349" i="17"/>
  <c r="AR349" i="17" s="1"/>
  <c r="AL347" i="17"/>
  <c r="AR347" i="17" s="1"/>
  <c r="AM414" i="17"/>
  <c r="AS414" i="17" s="1"/>
  <c r="AM392" i="17"/>
  <c r="AS392" i="17" s="1"/>
  <c r="AK379" i="17"/>
  <c r="AQ379" i="17" s="1"/>
  <c r="AK367" i="17"/>
  <c r="AQ367" i="17" s="1"/>
  <c r="AM364" i="17"/>
  <c r="AS364" i="17" s="1"/>
  <c r="AK359" i="17"/>
  <c r="AQ359" i="17" s="1"/>
  <c r="AM356" i="17"/>
  <c r="AS356" i="17" s="1"/>
  <c r="AK351" i="17"/>
  <c r="AQ351" i="17" s="1"/>
  <c r="AM348" i="17"/>
  <c r="AS348" i="17" s="1"/>
  <c r="AL343" i="17"/>
  <c r="AR343" i="17" s="1"/>
  <c r="AK341" i="17"/>
  <c r="AQ341" i="17" s="1"/>
  <c r="AM340" i="17"/>
  <c r="AS340" i="17" s="1"/>
  <c r="AL338" i="17"/>
  <c r="AR338" i="17" s="1"/>
  <c r="AM337" i="17"/>
  <c r="AS337" i="17" s="1"/>
  <c r="AK336" i="17"/>
  <c r="AQ336" i="17" s="1"/>
  <c r="AM335" i="17"/>
  <c r="AS335" i="17" s="1"/>
  <c r="AK334" i="17"/>
  <c r="AQ334" i="17" s="1"/>
  <c r="AM333" i="17"/>
  <c r="AS333" i="17" s="1"/>
  <c r="AK332" i="17"/>
  <c r="AQ332" i="17" s="1"/>
  <c r="AM331" i="17"/>
  <c r="AS331" i="17" s="1"/>
  <c r="AK330" i="17"/>
  <c r="AQ330" i="17" s="1"/>
  <c r="AM329" i="17"/>
  <c r="AS329" i="17" s="1"/>
  <c r="AK328" i="17"/>
  <c r="AQ328" i="17" s="1"/>
  <c r="AM327" i="17"/>
  <c r="AS327" i="17" s="1"/>
  <c r="AK326" i="17"/>
  <c r="AQ326" i="17" s="1"/>
  <c r="AM325" i="17"/>
  <c r="AS325" i="17" s="1"/>
  <c r="AK324" i="17"/>
  <c r="AQ324" i="17" s="1"/>
  <c r="AM323" i="17"/>
  <c r="AS323" i="17" s="1"/>
  <c r="AK322" i="17"/>
  <c r="AQ322" i="17" s="1"/>
  <c r="AM321" i="17"/>
  <c r="AS321" i="17" s="1"/>
  <c r="AK320" i="17"/>
  <c r="AQ320" i="17" s="1"/>
  <c r="AM319" i="17"/>
  <c r="AS319" i="17" s="1"/>
  <c r="AK318" i="17"/>
  <c r="AQ318" i="17" s="1"/>
  <c r="AM317" i="17"/>
  <c r="AS317" i="17" s="1"/>
  <c r="AK316" i="17"/>
  <c r="AQ316" i="17" s="1"/>
  <c r="AM315" i="17"/>
  <c r="AS315" i="17" s="1"/>
  <c r="AK314" i="17"/>
  <c r="AQ314" i="17" s="1"/>
  <c r="AM313" i="17"/>
  <c r="AS313" i="17" s="1"/>
  <c r="AK312" i="17"/>
  <c r="AQ312" i="17" s="1"/>
  <c r="AM311" i="17"/>
  <c r="AS311" i="17" s="1"/>
  <c r="AK310" i="17"/>
  <c r="AQ310" i="17" s="1"/>
  <c r="AM309" i="17"/>
  <c r="AS309" i="17" s="1"/>
  <c r="AK308" i="17"/>
  <c r="AQ308" i="17" s="1"/>
  <c r="AM307" i="17"/>
  <c r="AS307" i="17" s="1"/>
  <c r="AK306" i="17"/>
  <c r="AQ306" i="17" s="1"/>
  <c r="AM305" i="17"/>
  <c r="AS305" i="17" s="1"/>
  <c r="AK304" i="17"/>
  <c r="AQ304" i="17" s="1"/>
  <c r="AM303" i="17"/>
  <c r="AS303" i="17" s="1"/>
  <c r="AK302" i="17"/>
  <c r="AQ302" i="17" s="1"/>
  <c r="AM301" i="17"/>
  <c r="AS301" i="17" s="1"/>
  <c r="AK300" i="17"/>
  <c r="AQ300" i="17" s="1"/>
  <c r="AM299" i="17"/>
  <c r="AS299" i="17" s="1"/>
  <c r="AK298" i="17"/>
  <c r="AQ298" i="17" s="1"/>
  <c r="AM297" i="17"/>
  <c r="AS297" i="17" s="1"/>
  <c r="AK296" i="17"/>
  <c r="AQ296" i="17" s="1"/>
  <c r="AM295" i="17"/>
  <c r="AS295" i="17" s="1"/>
  <c r="AK294" i="17"/>
  <c r="AQ294" i="17" s="1"/>
  <c r="AM293" i="17"/>
  <c r="AS293" i="17" s="1"/>
  <c r="AK292" i="17"/>
  <c r="AQ292" i="17" s="1"/>
  <c r="AM291" i="17"/>
  <c r="AS291" i="17" s="1"/>
  <c r="AK290" i="17"/>
  <c r="AQ290" i="17" s="1"/>
  <c r="AM289" i="17"/>
  <c r="AS289" i="17" s="1"/>
  <c r="AK288" i="17"/>
  <c r="AQ288" i="17" s="1"/>
  <c r="AM287" i="17"/>
  <c r="AS287" i="17" s="1"/>
  <c r="AK286" i="17"/>
  <c r="AQ286" i="17" s="1"/>
  <c r="AM285" i="17"/>
  <c r="AS285" i="17" s="1"/>
  <c r="AK284" i="17"/>
  <c r="AQ284" i="17" s="1"/>
  <c r="AM283" i="17"/>
  <c r="AS283" i="17" s="1"/>
  <c r="AK282" i="17"/>
  <c r="AQ282" i="17" s="1"/>
  <c r="AM281" i="17"/>
  <c r="AS281" i="17" s="1"/>
  <c r="AK280" i="17"/>
  <c r="AQ280" i="17" s="1"/>
  <c r="AM279" i="17"/>
  <c r="AS279" i="17" s="1"/>
  <c r="AK278" i="17"/>
  <c r="AQ278" i="17" s="1"/>
  <c r="AM384" i="17"/>
  <c r="AS384" i="17" s="1"/>
  <c r="AM366" i="17"/>
  <c r="AS366" i="17" s="1"/>
  <c r="AK361" i="17"/>
  <c r="AQ361" i="17" s="1"/>
  <c r="AM358" i="17"/>
  <c r="AS358" i="17" s="1"/>
  <c r="AK353" i="17"/>
  <c r="AQ353" i="17" s="1"/>
  <c r="AM350" i="17"/>
  <c r="AS350" i="17" s="1"/>
  <c r="AK343" i="17"/>
  <c r="AQ343" i="17" s="1"/>
  <c r="AM342" i="17"/>
  <c r="AS342" i="17" s="1"/>
  <c r="AL340" i="17"/>
  <c r="AR340" i="17" s="1"/>
  <c r="AL337" i="17"/>
  <c r="AR337" i="17" s="1"/>
  <c r="AL335" i="17"/>
  <c r="AR335" i="17" s="1"/>
  <c r="AL333" i="17"/>
  <c r="AR333" i="17" s="1"/>
  <c r="AL331" i="17"/>
  <c r="AR331" i="17" s="1"/>
  <c r="AL329" i="17"/>
  <c r="AR329" i="17" s="1"/>
  <c r="AL327" i="17"/>
  <c r="AR327" i="17" s="1"/>
  <c r="AL325" i="17"/>
  <c r="AR325" i="17" s="1"/>
  <c r="AL323" i="17"/>
  <c r="AR323" i="17" s="1"/>
  <c r="AL321" i="17"/>
  <c r="AR321" i="17" s="1"/>
  <c r="AL319" i="17"/>
  <c r="AR319" i="17" s="1"/>
  <c r="AL317" i="17"/>
  <c r="AR317" i="17" s="1"/>
  <c r="AL315" i="17"/>
  <c r="AR315" i="17" s="1"/>
  <c r="AL313" i="17"/>
  <c r="AR313" i="17" s="1"/>
  <c r="AL311" i="17"/>
  <c r="AR311" i="17" s="1"/>
  <c r="AL309" i="17"/>
  <c r="AR309" i="17" s="1"/>
  <c r="AK395" i="17"/>
  <c r="AQ395" i="17" s="1"/>
  <c r="AK375" i="17"/>
  <c r="AQ375" i="17" s="1"/>
  <c r="AM374" i="17"/>
  <c r="AS374" i="17" s="1"/>
  <c r="AL372" i="17"/>
  <c r="AR372" i="17" s="1"/>
  <c r="AK363" i="17"/>
  <c r="AQ363" i="17" s="1"/>
  <c r="AM360" i="17"/>
  <c r="AS360" i="17" s="1"/>
  <c r="AK355" i="17"/>
  <c r="AQ355" i="17" s="1"/>
  <c r="AM352" i="17"/>
  <c r="AS352" i="17" s="1"/>
  <c r="AK347" i="17"/>
  <c r="AQ347" i="17" s="1"/>
  <c r="AL345" i="17"/>
  <c r="AR345" i="17" s="1"/>
  <c r="AM344" i="17"/>
  <c r="AS344" i="17" s="1"/>
  <c r="AL342" i="17"/>
  <c r="AR342" i="17" s="1"/>
  <c r="AL339" i="17"/>
  <c r="AR339" i="17" s="1"/>
  <c r="AK337" i="17"/>
  <c r="AQ337" i="17" s="1"/>
  <c r="AM336" i="17"/>
  <c r="AS336" i="17" s="1"/>
  <c r="AK335" i="17"/>
  <c r="AQ335" i="17" s="1"/>
  <c r="AM334" i="17"/>
  <c r="AS334" i="17" s="1"/>
  <c r="AK333" i="17"/>
  <c r="AQ333" i="17" s="1"/>
  <c r="AM332" i="17"/>
  <c r="AS332" i="17" s="1"/>
  <c r="AK331" i="17"/>
  <c r="AQ331" i="17" s="1"/>
  <c r="AM330" i="17"/>
  <c r="AS330" i="17" s="1"/>
  <c r="AK329" i="17"/>
  <c r="AQ329" i="17" s="1"/>
  <c r="AM328" i="17"/>
  <c r="AS328" i="17" s="1"/>
  <c r="AK327" i="17"/>
  <c r="AQ327" i="17" s="1"/>
  <c r="AM326" i="17"/>
  <c r="AS326" i="17" s="1"/>
  <c r="AK325" i="17"/>
  <c r="AQ325" i="17" s="1"/>
  <c r="AM324" i="17"/>
  <c r="AS324" i="17" s="1"/>
  <c r="AK323" i="17"/>
  <c r="AQ323" i="17" s="1"/>
  <c r="AM322" i="17"/>
  <c r="AS322" i="17" s="1"/>
  <c r="AK321" i="17"/>
  <c r="AQ321" i="17" s="1"/>
  <c r="AM320" i="17"/>
  <c r="AS320" i="17" s="1"/>
  <c r="AK319" i="17"/>
  <c r="AQ319" i="17" s="1"/>
  <c r="AM318" i="17"/>
  <c r="AS318" i="17" s="1"/>
  <c r="AK317" i="17"/>
  <c r="AQ317" i="17" s="1"/>
  <c r="AM316" i="17"/>
  <c r="AS316" i="17" s="1"/>
  <c r="AK315" i="17"/>
  <c r="AQ315" i="17" s="1"/>
  <c r="AM314" i="17"/>
  <c r="AS314" i="17" s="1"/>
  <c r="AK313" i="17"/>
  <c r="AQ313" i="17" s="1"/>
  <c r="AM312" i="17"/>
  <c r="AS312" i="17" s="1"/>
  <c r="AK311" i="17"/>
  <c r="AQ311" i="17" s="1"/>
  <c r="AM310" i="17"/>
  <c r="AS310" i="17" s="1"/>
  <c r="AK309" i="17"/>
  <c r="AQ309" i="17" s="1"/>
  <c r="AM308" i="17"/>
  <c r="AS308" i="17" s="1"/>
  <c r="AK307" i="17"/>
  <c r="AQ307" i="17" s="1"/>
  <c r="AM306" i="17"/>
  <c r="AS306" i="17" s="1"/>
  <c r="AK305" i="17"/>
  <c r="AQ305" i="17" s="1"/>
  <c r="AM304" i="17"/>
  <c r="AS304" i="17" s="1"/>
  <c r="AK303" i="17"/>
  <c r="AQ303" i="17" s="1"/>
  <c r="AM302" i="17"/>
  <c r="AS302" i="17" s="1"/>
  <c r="AK301" i="17"/>
  <c r="AQ301" i="17" s="1"/>
  <c r="AM300" i="17"/>
  <c r="AS300" i="17" s="1"/>
  <c r="AK299" i="17"/>
  <c r="AQ299" i="17" s="1"/>
  <c r="AM298" i="17"/>
  <c r="AS298" i="17" s="1"/>
  <c r="AK297" i="17"/>
  <c r="AQ297" i="17" s="1"/>
  <c r="AM296" i="17"/>
  <c r="AS296" i="17" s="1"/>
  <c r="AK295" i="17"/>
  <c r="AQ295" i="17" s="1"/>
  <c r="AM294" i="17"/>
  <c r="AS294" i="17" s="1"/>
  <c r="AK293" i="17"/>
  <c r="AQ293" i="17" s="1"/>
  <c r="AM292" i="17"/>
  <c r="AS292" i="17" s="1"/>
  <c r="AK291" i="17"/>
  <c r="AQ291" i="17" s="1"/>
  <c r="AM290" i="17"/>
  <c r="AS290" i="17" s="1"/>
  <c r="AK289" i="17"/>
  <c r="AQ289" i="17" s="1"/>
  <c r="AM288" i="17"/>
  <c r="AS288" i="17" s="1"/>
  <c r="AK287" i="17"/>
  <c r="AQ287" i="17" s="1"/>
  <c r="AM286" i="17"/>
  <c r="AS286" i="17" s="1"/>
  <c r="AK285" i="17"/>
  <c r="AQ285" i="17" s="1"/>
  <c r="AM284" i="17"/>
  <c r="AS284" i="17" s="1"/>
  <c r="AK283" i="17"/>
  <c r="AQ283" i="17" s="1"/>
  <c r="AM282" i="17"/>
  <c r="AS282" i="17" s="1"/>
  <c r="AK281" i="17"/>
  <c r="AQ281" i="17" s="1"/>
  <c r="AM280" i="17"/>
  <c r="AS280" i="17" s="1"/>
  <c r="AK279" i="17"/>
  <c r="AQ279" i="17" s="1"/>
  <c r="AM278" i="17"/>
  <c r="AS278" i="17" s="1"/>
  <c r="AK357" i="17"/>
  <c r="AQ357" i="17" s="1"/>
  <c r="AL307" i="17"/>
  <c r="AR307" i="17" s="1"/>
  <c r="AL303" i="17"/>
  <c r="AR303" i="17" s="1"/>
  <c r="AL299" i="17"/>
  <c r="AR299" i="17" s="1"/>
  <c r="AL295" i="17"/>
  <c r="AR295" i="17" s="1"/>
  <c r="AL291" i="17"/>
  <c r="AR291" i="17" s="1"/>
  <c r="AL287" i="17"/>
  <c r="AR287" i="17" s="1"/>
  <c r="AL283" i="17"/>
  <c r="AR283" i="17" s="1"/>
  <c r="AL279" i="17"/>
  <c r="AR279" i="17" s="1"/>
  <c r="AL277" i="17"/>
  <c r="AR277" i="17" s="1"/>
  <c r="AL275" i="17"/>
  <c r="AR275" i="17" s="1"/>
  <c r="AL273" i="17"/>
  <c r="AR273" i="17" s="1"/>
  <c r="AL271" i="17"/>
  <c r="AR271" i="17" s="1"/>
  <c r="AL269" i="17"/>
  <c r="AR269" i="17" s="1"/>
  <c r="AL267" i="17"/>
  <c r="AR267" i="17" s="1"/>
  <c r="AL265" i="17"/>
  <c r="AR265" i="17" s="1"/>
  <c r="AL263" i="17"/>
  <c r="AR263" i="17" s="1"/>
  <c r="AL261" i="17"/>
  <c r="AR261" i="17" s="1"/>
  <c r="AL259" i="17"/>
  <c r="AR259" i="17" s="1"/>
  <c r="AL257" i="17"/>
  <c r="AR257" i="17" s="1"/>
  <c r="AL255" i="17"/>
  <c r="AR255" i="17" s="1"/>
  <c r="AL253" i="17"/>
  <c r="AR253" i="17" s="1"/>
  <c r="AL251" i="17"/>
  <c r="AR251" i="17" s="1"/>
  <c r="AL249" i="17"/>
  <c r="AR249" i="17" s="1"/>
  <c r="AL247" i="17"/>
  <c r="AR247" i="17" s="1"/>
  <c r="AL245" i="17"/>
  <c r="AR245" i="17" s="1"/>
  <c r="AL243" i="17"/>
  <c r="AR243" i="17" s="1"/>
  <c r="AL241" i="17"/>
  <c r="AR241" i="17" s="1"/>
  <c r="AL239" i="17"/>
  <c r="AR239" i="17" s="1"/>
  <c r="AL237" i="17"/>
  <c r="AR237" i="17" s="1"/>
  <c r="AL235" i="17"/>
  <c r="AR235" i="17" s="1"/>
  <c r="AL233" i="17"/>
  <c r="AR233" i="17" s="1"/>
  <c r="AM362" i="17"/>
  <c r="AS362" i="17" s="1"/>
  <c r="AK349" i="17"/>
  <c r="AQ349" i="17" s="1"/>
  <c r="AL336" i="17"/>
  <c r="AR336" i="17" s="1"/>
  <c r="AL332" i="17"/>
  <c r="AR332" i="17" s="1"/>
  <c r="AL328" i="17"/>
  <c r="AR328" i="17" s="1"/>
  <c r="AL324" i="17"/>
  <c r="AR324" i="17" s="1"/>
  <c r="AL320" i="17"/>
  <c r="AR320" i="17" s="1"/>
  <c r="AL316" i="17"/>
  <c r="AR316" i="17" s="1"/>
  <c r="AL312" i="17"/>
  <c r="AR312" i="17" s="1"/>
  <c r="AL308" i="17"/>
  <c r="AR308" i="17" s="1"/>
  <c r="AL306" i="17"/>
  <c r="AR306" i="17" s="1"/>
  <c r="AL302" i="17"/>
  <c r="AR302" i="17" s="1"/>
  <c r="AL298" i="17"/>
  <c r="AR298" i="17" s="1"/>
  <c r="AL294" i="17"/>
  <c r="AR294" i="17" s="1"/>
  <c r="AL290" i="17"/>
  <c r="AR290" i="17" s="1"/>
  <c r="AL286" i="17"/>
  <c r="AR286" i="17" s="1"/>
  <c r="AL282" i="17"/>
  <c r="AR282" i="17" s="1"/>
  <c r="AL278" i="17"/>
  <c r="AR278" i="17" s="1"/>
  <c r="AK277" i="17"/>
  <c r="AQ277" i="17" s="1"/>
  <c r="AM276" i="17"/>
  <c r="AS276" i="17" s="1"/>
  <c r="AK275" i="17"/>
  <c r="AQ275" i="17" s="1"/>
  <c r="AM274" i="17"/>
  <c r="AS274" i="17" s="1"/>
  <c r="AK273" i="17"/>
  <c r="AQ273" i="17" s="1"/>
  <c r="AM272" i="17"/>
  <c r="AS272" i="17" s="1"/>
  <c r="AK271" i="17"/>
  <c r="AQ271" i="17" s="1"/>
  <c r="AM270" i="17"/>
  <c r="AS270" i="17" s="1"/>
  <c r="AK269" i="17"/>
  <c r="AQ269" i="17" s="1"/>
  <c r="AM268" i="17"/>
  <c r="AS268" i="17" s="1"/>
  <c r="AK267" i="17"/>
  <c r="AQ267" i="17" s="1"/>
  <c r="AM266" i="17"/>
  <c r="AS266" i="17" s="1"/>
  <c r="AK265" i="17"/>
  <c r="AQ265" i="17" s="1"/>
  <c r="AM264" i="17"/>
  <c r="AS264" i="17" s="1"/>
  <c r="AK263" i="17"/>
  <c r="AQ263" i="17" s="1"/>
  <c r="AM262" i="17"/>
  <c r="AS262" i="17" s="1"/>
  <c r="AK261" i="17"/>
  <c r="AQ261" i="17" s="1"/>
  <c r="AM260" i="17"/>
  <c r="AS260" i="17" s="1"/>
  <c r="AK259" i="17"/>
  <c r="AQ259" i="17" s="1"/>
  <c r="AM258" i="17"/>
  <c r="AS258" i="17" s="1"/>
  <c r="AK257" i="17"/>
  <c r="AQ257" i="17" s="1"/>
  <c r="AM256" i="17"/>
  <c r="AS256" i="17" s="1"/>
  <c r="AK255" i="17"/>
  <c r="AQ255" i="17" s="1"/>
  <c r="AM254" i="17"/>
  <c r="AS254" i="17" s="1"/>
  <c r="AK253" i="17"/>
  <c r="AQ253" i="17" s="1"/>
  <c r="AM252" i="17"/>
  <c r="AS252" i="17" s="1"/>
  <c r="AK251" i="17"/>
  <c r="AQ251" i="17" s="1"/>
  <c r="AM250" i="17"/>
  <c r="AS250" i="17" s="1"/>
  <c r="AK249" i="17"/>
  <c r="AQ249" i="17" s="1"/>
  <c r="AM248" i="17"/>
  <c r="AS248" i="17" s="1"/>
  <c r="AK247" i="17"/>
  <c r="AQ247" i="17" s="1"/>
  <c r="AM246" i="17"/>
  <c r="AS246" i="17" s="1"/>
  <c r="AK245" i="17"/>
  <c r="AQ245" i="17" s="1"/>
  <c r="AM244" i="17"/>
  <c r="AS244" i="17" s="1"/>
  <c r="AK243" i="17"/>
  <c r="AQ243" i="17" s="1"/>
  <c r="AM242" i="17"/>
  <c r="AS242" i="17" s="1"/>
  <c r="AK241" i="17"/>
  <c r="AQ241" i="17" s="1"/>
  <c r="AM240" i="17"/>
  <c r="AS240" i="17" s="1"/>
  <c r="AK239" i="17"/>
  <c r="AQ239" i="17" s="1"/>
  <c r="AM238" i="17"/>
  <c r="AS238" i="17" s="1"/>
  <c r="AK237" i="17"/>
  <c r="AQ237" i="17" s="1"/>
  <c r="AM236" i="17"/>
  <c r="AS236" i="17" s="1"/>
  <c r="AK235" i="17"/>
  <c r="AQ235" i="17" s="1"/>
  <c r="AM234" i="17"/>
  <c r="AS234" i="17" s="1"/>
  <c r="AK233" i="17"/>
  <c r="AQ233" i="17" s="1"/>
  <c r="AM232" i="17"/>
  <c r="AS232" i="17" s="1"/>
  <c r="AK231" i="17"/>
  <c r="AQ231" i="17" s="1"/>
  <c r="AM230" i="17"/>
  <c r="AS230" i="17" s="1"/>
  <c r="AK229" i="17"/>
  <c r="AQ229" i="17" s="1"/>
  <c r="AM228" i="17"/>
  <c r="AS228" i="17" s="1"/>
  <c r="AK227" i="17"/>
  <c r="AQ227" i="17" s="1"/>
  <c r="AM226" i="17"/>
  <c r="AS226" i="17" s="1"/>
  <c r="AM354" i="17"/>
  <c r="AS354" i="17" s="1"/>
  <c r="AK345" i="17"/>
  <c r="AQ345" i="17" s="1"/>
  <c r="AL344" i="17"/>
  <c r="AR344" i="17" s="1"/>
  <c r="AL305" i="17"/>
  <c r="AR305" i="17" s="1"/>
  <c r="AL301" i="17"/>
  <c r="AR301" i="17" s="1"/>
  <c r="AL297" i="17"/>
  <c r="AR297" i="17" s="1"/>
  <c r="AL293" i="17"/>
  <c r="AR293" i="17" s="1"/>
  <c r="AL289" i="17"/>
  <c r="AR289" i="17" s="1"/>
  <c r="AL285" i="17"/>
  <c r="AR285" i="17" s="1"/>
  <c r="AL281" i="17"/>
  <c r="AR281" i="17" s="1"/>
  <c r="AL276" i="17"/>
  <c r="AR276" i="17" s="1"/>
  <c r="AL274" i="17"/>
  <c r="AR274" i="17" s="1"/>
  <c r="AL272" i="17"/>
  <c r="AR272" i="17" s="1"/>
  <c r="AL270" i="17"/>
  <c r="AR270" i="17" s="1"/>
  <c r="AL268" i="17"/>
  <c r="AR268" i="17" s="1"/>
  <c r="AL266" i="17"/>
  <c r="AR266" i="17" s="1"/>
  <c r="AL264" i="17"/>
  <c r="AR264" i="17" s="1"/>
  <c r="AL262" i="17"/>
  <c r="AR262" i="17" s="1"/>
  <c r="AL260" i="17"/>
  <c r="AR260" i="17" s="1"/>
  <c r="AL258" i="17"/>
  <c r="AR258" i="17" s="1"/>
  <c r="AL256" i="17"/>
  <c r="AR256" i="17" s="1"/>
  <c r="AL254" i="17"/>
  <c r="AR254" i="17" s="1"/>
  <c r="AL252" i="17"/>
  <c r="AR252" i="17" s="1"/>
  <c r="AL250" i="17"/>
  <c r="AR250" i="17" s="1"/>
  <c r="AL248" i="17"/>
  <c r="AR248" i="17" s="1"/>
  <c r="AL246" i="17"/>
  <c r="AR246" i="17" s="1"/>
  <c r="AL244" i="17"/>
  <c r="AR244" i="17" s="1"/>
  <c r="AL242" i="17"/>
  <c r="AR242" i="17" s="1"/>
  <c r="AL240" i="17"/>
  <c r="AR240" i="17" s="1"/>
  <c r="AL238" i="17"/>
  <c r="AR238" i="17" s="1"/>
  <c r="AL236" i="17"/>
  <c r="AR236" i="17" s="1"/>
  <c r="AL234" i="17"/>
  <c r="AR234" i="17" s="1"/>
  <c r="AL232" i="17"/>
  <c r="AR232" i="17" s="1"/>
  <c r="AK387" i="17"/>
  <c r="AQ387" i="17" s="1"/>
  <c r="AK365" i="17"/>
  <c r="AQ365" i="17" s="1"/>
  <c r="AL304" i="17"/>
  <c r="AR304" i="17" s="1"/>
  <c r="AL300" i="17"/>
  <c r="AR300" i="17" s="1"/>
  <c r="AL296" i="17"/>
  <c r="AR296" i="17" s="1"/>
  <c r="AL292" i="17"/>
  <c r="AR292" i="17" s="1"/>
  <c r="AL288" i="17"/>
  <c r="AR288" i="17" s="1"/>
  <c r="AL284" i="17"/>
  <c r="AR284" i="17" s="1"/>
  <c r="AL280" i="17"/>
  <c r="AR280" i="17" s="1"/>
  <c r="AK276" i="17"/>
  <c r="AQ276" i="17" s="1"/>
  <c r="AM273" i="17"/>
  <c r="AS273" i="17" s="1"/>
  <c r="AK268" i="17"/>
  <c r="AQ268" i="17" s="1"/>
  <c r="AM265" i="17"/>
  <c r="AS265" i="17" s="1"/>
  <c r="AK260" i="17"/>
  <c r="AQ260" i="17" s="1"/>
  <c r="AM257" i="17"/>
  <c r="AS257" i="17" s="1"/>
  <c r="AK252" i="17"/>
  <c r="AQ252" i="17" s="1"/>
  <c r="AM249" i="17"/>
  <c r="AS249" i="17" s="1"/>
  <c r="AK244" i="17"/>
  <c r="AQ244" i="17" s="1"/>
  <c r="AM241" i="17"/>
  <c r="AS241" i="17" s="1"/>
  <c r="AK236" i="17"/>
  <c r="AQ236" i="17" s="1"/>
  <c r="AM233" i="17"/>
  <c r="AS233" i="17" s="1"/>
  <c r="AL230" i="17"/>
  <c r="AR230" i="17" s="1"/>
  <c r="AK228" i="17"/>
  <c r="AQ228" i="17" s="1"/>
  <c r="AM227" i="17"/>
  <c r="AS227" i="17" s="1"/>
  <c r="AL224" i="17"/>
  <c r="AR224" i="17" s="1"/>
  <c r="AL222" i="17"/>
  <c r="AR222" i="17" s="1"/>
  <c r="AL220" i="17"/>
  <c r="AR220" i="17" s="1"/>
  <c r="AL218" i="17"/>
  <c r="AR218" i="17" s="1"/>
  <c r="AL216" i="17"/>
  <c r="AR216" i="17" s="1"/>
  <c r="AL214" i="17"/>
  <c r="AR214" i="17" s="1"/>
  <c r="AL212" i="17"/>
  <c r="AR212" i="17" s="1"/>
  <c r="AL210" i="17"/>
  <c r="AR210" i="17" s="1"/>
  <c r="AL208" i="17"/>
  <c r="AR208" i="17" s="1"/>
  <c r="AL206" i="17"/>
  <c r="AR206" i="17" s="1"/>
  <c r="AL204" i="17"/>
  <c r="AR204" i="17" s="1"/>
  <c r="AL202" i="17"/>
  <c r="AR202" i="17" s="1"/>
  <c r="AL200" i="17"/>
  <c r="AR200" i="17" s="1"/>
  <c r="AL198" i="17"/>
  <c r="AR198" i="17" s="1"/>
  <c r="AL196" i="17"/>
  <c r="AR196" i="17" s="1"/>
  <c r="AL194" i="17"/>
  <c r="AR194" i="17" s="1"/>
  <c r="AL192" i="17"/>
  <c r="AR192" i="17" s="1"/>
  <c r="AL190" i="17"/>
  <c r="AR190" i="17" s="1"/>
  <c r="AL188" i="17"/>
  <c r="AR188" i="17" s="1"/>
  <c r="AL186" i="17"/>
  <c r="AR186" i="17" s="1"/>
  <c r="AL184" i="17"/>
  <c r="AR184" i="17" s="1"/>
  <c r="AL182" i="17"/>
  <c r="AR182" i="17" s="1"/>
  <c r="AL180" i="17"/>
  <c r="AR180" i="17" s="1"/>
  <c r="AL178" i="17"/>
  <c r="AR178" i="17" s="1"/>
  <c r="AL176" i="17"/>
  <c r="AR176" i="17" s="1"/>
  <c r="AL174" i="17"/>
  <c r="AR174" i="17" s="1"/>
  <c r="AL172" i="17"/>
  <c r="AR172" i="17" s="1"/>
  <c r="AL170" i="17"/>
  <c r="AR170" i="17" s="1"/>
  <c r="AL168" i="17"/>
  <c r="AR168" i="17" s="1"/>
  <c r="AL166" i="17"/>
  <c r="AR166" i="17" s="1"/>
  <c r="AL164" i="17"/>
  <c r="AR164" i="17" s="1"/>
  <c r="AM400" i="17"/>
  <c r="AS400" i="17" s="1"/>
  <c r="AL369" i="17"/>
  <c r="AR369" i="17" s="1"/>
  <c r="AM277" i="17"/>
  <c r="AS277" i="17" s="1"/>
  <c r="AK272" i="17"/>
  <c r="AQ272" i="17" s="1"/>
  <c r="AM269" i="17"/>
  <c r="AS269" i="17" s="1"/>
  <c r="AK264" i="17"/>
  <c r="AQ264" i="17" s="1"/>
  <c r="AM261" i="17"/>
  <c r="AS261" i="17" s="1"/>
  <c r="AK256" i="17"/>
  <c r="AQ256" i="17" s="1"/>
  <c r="AM253" i="17"/>
  <c r="AS253" i="17" s="1"/>
  <c r="AK248" i="17"/>
  <c r="AQ248" i="17" s="1"/>
  <c r="AM245" i="17"/>
  <c r="AS245" i="17" s="1"/>
  <c r="AK240" i="17"/>
  <c r="AQ240" i="17" s="1"/>
  <c r="AM237" i="17"/>
  <c r="AS237" i="17" s="1"/>
  <c r="AK232" i="17"/>
  <c r="AQ232" i="17" s="1"/>
  <c r="AM231" i="17"/>
  <c r="AS231" i="17" s="1"/>
  <c r="AL229" i="17"/>
  <c r="AR229" i="17" s="1"/>
  <c r="AL226" i="17"/>
  <c r="AR226" i="17" s="1"/>
  <c r="AL225" i="17"/>
  <c r="AR225" i="17" s="1"/>
  <c r="AL223" i="17"/>
  <c r="AR223" i="17" s="1"/>
  <c r="AL221" i="17"/>
  <c r="AR221" i="17" s="1"/>
  <c r="AL219" i="17"/>
  <c r="AR219" i="17" s="1"/>
  <c r="AL217" i="17"/>
  <c r="AR217" i="17" s="1"/>
  <c r="AL215" i="17"/>
  <c r="AR215" i="17" s="1"/>
  <c r="AL213" i="17"/>
  <c r="AR213" i="17" s="1"/>
  <c r="AL211" i="17"/>
  <c r="AR211" i="17" s="1"/>
  <c r="AL209" i="17"/>
  <c r="AR209" i="17" s="1"/>
  <c r="AL207" i="17"/>
  <c r="AR207" i="17" s="1"/>
  <c r="AL205" i="17"/>
  <c r="AR205" i="17" s="1"/>
  <c r="AL203" i="17"/>
  <c r="AR203" i="17" s="1"/>
  <c r="AL201" i="17"/>
  <c r="AR201" i="17" s="1"/>
  <c r="AL199" i="17"/>
  <c r="AR199" i="17" s="1"/>
  <c r="AL197" i="17"/>
  <c r="AR197" i="17" s="1"/>
  <c r="AL195" i="17"/>
  <c r="AR195" i="17" s="1"/>
  <c r="AL193" i="17"/>
  <c r="AR193" i="17" s="1"/>
  <c r="AL191" i="17"/>
  <c r="AR191" i="17" s="1"/>
  <c r="AL189" i="17"/>
  <c r="AR189" i="17" s="1"/>
  <c r="AL187" i="17"/>
  <c r="AR187" i="17" s="1"/>
  <c r="AL185" i="17"/>
  <c r="AR185" i="17" s="1"/>
  <c r="AL183" i="17"/>
  <c r="AR183" i="17" s="1"/>
  <c r="AL181" i="17"/>
  <c r="AR181" i="17" s="1"/>
  <c r="AL179" i="17"/>
  <c r="AR179" i="17" s="1"/>
  <c r="AL177" i="17"/>
  <c r="AR177" i="17" s="1"/>
  <c r="AL175" i="17"/>
  <c r="AR175" i="17" s="1"/>
  <c r="AL173" i="17"/>
  <c r="AR173" i="17" s="1"/>
  <c r="AM263" i="17"/>
  <c r="AS263" i="17" s="1"/>
  <c r="AK262" i="17"/>
  <c r="AQ262" i="17" s="1"/>
  <c r="AM247" i="17"/>
  <c r="AS247" i="17" s="1"/>
  <c r="AK246" i="17"/>
  <c r="AQ246" i="17" s="1"/>
  <c r="AL228" i="17"/>
  <c r="AR228" i="17" s="1"/>
  <c r="AK225" i="17"/>
  <c r="AQ225" i="17" s="1"/>
  <c r="AK223" i="17"/>
  <c r="AQ223" i="17" s="1"/>
  <c r="AK221" i="17"/>
  <c r="AQ221" i="17" s="1"/>
  <c r="AK219" i="17"/>
  <c r="AQ219" i="17" s="1"/>
  <c r="AK217" i="17"/>
  <c r="AQ217" i="17" s="1"/>
  <c r="AK215" i="17"/>
  <c r="AQ215" i="17" s="1"/>
  <c r="AK213" i="17"/>
  <c r="AQ213" i="17" s="1"/>
  <c r="AK211" i="17"/>
  <c r="AQ211" i="17" s="1"/>
  <c r="AK209" i="17"/>
  <c r="AQ209" i="17" s="1"/>
  <c r="AK207" i="17"/>
  <c r="AQ207" i="17" s="1"/>
  <c r="AK205" i="17"/>
  <c r="AQ205" i="17" s="1"/>
  <c r="AK203" i="17"/>
  <c r="AQ203" i="17" s="1"/>
  <c r="AK201" i="17"/>
  <c r="AQ201" i="17" s="1"/>
  <c r="AK199" i="17"/>
  <c r="AQ199" i="17" s="1"/>
  <c r="AK197" i="17"/>
  <c r="AQ197" i="17" s="1"/>
  <c r="AK195" i="17"/>
  <c r="AQ195" i="17" s="1"/>
  <c r="AK193" i="17"/>
  <c r="AQ193" i="17" s="1"/>
  <c r="AK191" i="17"/>
  <c r="AQ191" i="17" s="1"/>
  <c r="AK189" i="17"/>
  <c r="AQ189" i="17" s="1"/>
  <c r="AK187" i="17"/>
  <c r="AQ187" i="17" s="1"/>
  <c r="AK185" i="17"/>
  <c r="AQ185" i="17" s="1"/>
  <c r="AK183" i="17"/>
  <c r="AQ183" i="17" s="1"/>
  <c r="AK181" i="17"/>
  <c r="AQ181" i="17" s="1"/>
  <c r="AK179" i="17"/>
  <c r="AQ179" i="17" s="1"/>
  <c r="AK177" i="17"/>
  <c r="AQ177" i="17" s="1"/>
  <c r="AK175" i="17"/>
  <c r="AQ175" i="17" s="1"/>
  <c r="AK173" i="17"/>
  <c r="AQ173" i="17" s="1"/>
  <c r="AM171" i="17"/>
  <c r="AS171" i="17" s="1"/>
  <c r="AK170" i="17"/>
  <c r="AQ170" i="17" s="1"/>
  <c r="AM169" i="17"/>
  <c r="AS169" i="17" s="1"/>
  <c r="AK168" i="17"/>
  <c r="AQ168" i="17" s="1"/>
  <c r="AM167" i="17"/>
  <c r="AS167" i="17" s="1"/>
  <c r="AK166" i="17"/>
  <c r="AQ166" i="17" s="1"/>
  <c r="AM165" i="17"/>
  <c r="AS165" i="17" s="1"/>
  <c r="AK164" i="17"/>
  <c r="AQ164" i="17" s="1"/>
  <c r="AM163" i="17"/>
  <c r="AS163" i="17" s="1"/>
  <c r="AM162" i="17"/>
  <c r="AS162" i="17" s="1"/>
  <c r="AK161" i="17"/>
  <c r="AQ161" i="17" s="1"/>
  <c r="AM160" i="17"/>
  <c r="AS160" i="17" s="1"/>
  <c r="AK159" i="17"/>
  <c r="AQ159" i="17" s="1"/>
  <c r="AM158" i="17"/>
  <c r="AS158" i="17" s="1"/>
  <c r="AK157" i="17"/>
  <c r="AQ157" i="17" s="1"/>
  <c r="AM156" i="17"/>
  <c r="AS156" i="17" s="1"/>
  <c r="AK155" i="17"/>
  <c r="AQ155" i="17" s="1"/>
  <c r="AM154" i="17"/>
  <c r="AS154" i="17" s="1"/>
  <c r="AK153" i="17"/>
  <c r="AQ153" i="17" s="1"/>
  <c r="AM152" i="17"/>
  <c r="AS152" i="17" s="1"/>
  <c r="AK151" i="17"/>
  <c r="AQ151" i="17" s="1"/>
  <c r="AM150" i="17"/>
  <c r="AS150" i="17" s="1"/>
  <c r="AK149" i="17"/>
  <c r="AQ149" i="17" s="1"/>
  <c r="AM148" i="17"/>
  <c r="AS148" i="17" s="1"/>
  <c r="AK147" i="17"/>
  <c r="AQ147" i="17" s="1"/>
  <c r="AM146" i="17"/>
  <c r="AS146" i="17" s="1"/>
  <c r="AK145" i="17"/>
  <c r="AQ145" i="17" s="1"/>
  <c r="AM144" i="17"/>
  <c r="AS144" i="17" s="1"/>
  <c r="AK143" i="17"/>
  <c r="AQ143" i="17" s="1"/>
  <c r="AM142" i="17"/>
  <c r="AS142" i="17" s="1"/>
  <c r="AK141" i="17"/>
  <c r="AQ141" i="17" s="1"/>
  <c r="AM140" i="17"/>
  <c r="AS140" i="17" s="1"/>
  <c r="AK139" i="17"/>
  <c r="AQ139" i="17" s="1"/>
  <c r="AM138" i="17"/>
  <c r="AS138" i="17" s="1"/>
  <c r="AK137" i="17"/>
  <c r="AQ137" i="17" s="1"/>
  <c r="AM136" i="17"/>
  <c r="AS136" i="17" s="1"/>
  <c r="AK135" i="17"/>
  <c r="AQ135" i="17" s="1"/>
  <c r="AM134" i="17"/>
  <c r="AS134" i="17" s="1"/>
  <c r="AK133" i="17"/>
  <c r="AQ133" i="17" s="1"/>
  <c r="AM132" i="17"/>
  <c r="AS132" i="17" s="1"/>
  <c r="AK131" i="17"/>
  <c r="AQ131" i="17" s="1"/>
  <c r="AM130" i="17"/>
  <c r="AS130" i="17" s="1"/>
  <c r="AK129" i="17"/>
  <c r="AQ129" i="17" s="1"/>
  <c r="AM128" i="17"/>
  <c r="AS128" i="17" s="1"/>
  <c r="AK127" i="17"/>
  <c r="AQ127" i="17" s="1"/>
  <c r="AM126" i="17"/>
  <c r="AS126" i="17" s="1"/>
  <c r="AK125" i="17"/>
  <c r="AQ125" i="17" s="1"/>
  <c r="AM124" i="17"/>
  <c r="AS124" i="17" s="1"/>
  <c r="AK123" i="17"/>
  <c r="AQ123" i="17" s="1"/>
  <c r="AM122" i="17"/>
  <c r="AS122" i="17" s="1"/>
  <c r="AK121" i="17"/>
  <c r="AQ121" i="17" s="1"/>
  <c r="AM120" i="17"/>
  <c r="AS120" i="17" s="1"/>
  <c r="AK119" i="17"/>
  <c r="AQ119" i="17" s="1"/>
  <c r="AM118" i="17"/>
  <c r="AS118" i="17" s="1"/>
  <c r="AK117" i="17"/>
  <c r="AQ117" i="17" s="1"/>
  <c r="AM116" i="17"/>
  <c r="AS116" i="17" s="1"/>
  <c r="AK115" i="17"/>
  <c r="AQ115" i="17" s="1"/>
  <c r="AM114" i="17"/>
  <c r="AS114" i="17" s="1"/>
  <c r="AK113" i="17"/>
  <c r="AQ113" i="17" s="1"/>
  <c r="AM112" i="17"/>
  <c r="AS112" i="17" s="1"/>
  <c r="AK111" i="17"/>
  <c r="AQ111" i="17" s="1"/>
  <c r="AM110" i="17"/>
  <c r="AS110" i="17" s="1"/>
  <c r="AK109" i="17"/>
  <c r="AQ109" i="17" s="1"/>
  <c r="AM108" i="17"/>
  <c r="AS108" i="17" s="1"/>
  <c r="AK107" i="17"/>
  <c r="AQ107" i="17" s="1"/>
  <c r="AM106" i="17"/>
  <c r="AS106" i="17" s="1"/>
  <c r="AK105" i="17"/>
  <c r="AQ105" i="17" s="1"/>
  <c r="AM104" i="17"/>
  <c r="AS104" i="17" s="1"/>
  <c r="AK103" i="17"/>
  <c r="AQ103" i="17" s="1"/>
  <c r="AM102" i="17"/>
  <c r="AS102" i="17" s="1"/>
  <c r="AK101" i="17"/>
  <c r="AQ101" i="17" s="1"/>
  <c r="AM100" i="17"/>
  <c r="AS100" i="17" s="1"/>
  <c r="AK99" i="17"/>
  <c r="AQ99" i="17" s="1"/>
  <c r="AM98" i="17"/>
  <c r="AS98" i="17" s="1"/>
  <c r="AK97" i="17"/>
  <c r="AQ97" i="17" s="1"/>
  <c r="AM96" i="17"/>
  <c r="AS96" i="17" s="1"/>
  <c r="AK95" i="17"/>
  <c r="AQ95" i="17" s="1"/>
  <c r="AM94" i="17"/>
  <c r="AS94" i="17" s="1"/>
  <c r="AK93" i="17"/>
  <c r="AQ93" i="17" s="1"/>
  <c r="AM92" i="17"/>
  <c r="AS92" i="17" s="1"/>
  <c r="AK91" i="17"/>
  <c r="AQ91" i="17" s="1"/>
  <c r="AM90" i="17"/>
  <c r="AS90" i="17" s="1"/>
  <c r="AK89" i="17"/>
  <c r="AQ89" i="17" s="1"/>
  <c r="AM88" i="17"/>
  <c r="AS88" i="17" s="1"/>
  <c r="AK87" i="17"/>
  <c r="AQ87" i="17" s="1"/>
  <c r="AM86" i="17"/>
  <c r="AS86" i="17" s="1"/>
  <c r="AK85" i="17"/>
  <c r="AQ85" i="17" s="1"/>
  <c r="AM84" i="17"/>
  <c r="AS84" i="17" s="1"/>
  <c r="AK83" i="17"/>
  <c r="AQ83" i="17" s="1"/>
  <c r="AM82" i="17"/>
  <c r="AS82" i="17" s="1"/>
  <c r="AK81" i="17"/>
  <c r="AQ81" i="17" s="1"/>
  <c r="AM80" i="17"/>
  <c r="AS80" i="17" s="1"/>
  <c r="AK79" i="17"/>
  <c r="AQ79" i="17" s="1"/>
  <c r="AM78" i="17"/>
  <c r="AS78" i="17" s="1"/>
  <c r="AK77" i="17"/>
  <c r="AQ77" i="17" s="1"/>
  <c r="AM76" i="17"/>
  <c r="AS76" i="17" s="1"/>
  <c r="AK75" i="17"/>
  <c r="AQ75" i="17" s="1"/>
  <c r="AM74" i="17"/>
  <c r="AS74" i="17" s="1"/>
  <c r="AK73" i="17"/>
  <c r="AQ73" i="17" s="1"/>
  <c r="AM72" i="17"/>
  <c r="AS72" i="17" s="1"/>
  <c r="AK71" i="17"/>
  <c r="AQ71" i="17" s="1"/>
  <c r="AM70" i="17"/>
  <c r="AS70" i="17" s="1"/>
  <c r="AK69" i="17"/>
  <c r="AQ69" i="17" s="1"/>
  <c r="AM68" i="17"/>
  <c r="AS68" i="17" s="1"/>
  <c r="AK67" i="17"/>
  <c r="AQ67" i="17" s="1"/>
  <c r="AM66" i="17"/>
  <c r="AS66" i="17" s="1"/>
  <c r="AK65" i="17"/>
  <c r="AQ65" i="17" s="1"/>
  <c r="AM64" i="17"/>
  <c r="AS64" i="17" s="1"/>
  <c r="AK63" i="17"/>
  <c r="AQ63" i="17" s="1"/>
  <c r="AM62" i="17"/>
  <c r="AS62" i="17" s="1"/>
  <c r="AK61" i="17"/>
  <c r="AQ61" i="17" s="1"/>
  <c r="AM60" i="17"/>
  <c r="AS60" i="17" s="1"/>
  <c r="AK59" i="17"/>
  <c r="AQ59" i="17" s="1"/>
  <c r="AM58" i="17"/>
  <c r="AS58" i="17" s="1"/>
  <c r="AK57" i="17"/>
  <c r="AQ57" i="17" s="1"/>
  <c r="AM346" i="17"/>
  <c r="AS346" i="17" s="1"/>
  <c r="AM338" i="17"/>
  <c r="AS338" i="17" s="1"/>
  <c r="AL334" i="17"/>
  <c r="AR334" i="17" s="1"/>
  <c r="AL330" i="17"/>
  <c r="AR330" i="17" s="1"/>
  <c r="AL326" i="17"/>
  <c r="AR326" i="17" s="1"/>
  <c r="AL322" i="17"/>
  <c r="AR322" i="17" s="1"/>
  <c r="AL318" i="17"/>
  <c r="AR318" i="17" s="1"/>
  <c r="AL314" i="17"/>
  <c r="AR314" i="17" s="1"/>
  <c r="AL310" i="17"/>
  <c r="AR310" i="17" s="1"/>
  <c r="AM275" i="17"/>
  <c r="AS275" i="17" s="1"/>
  <c r="AK274" i="17"/>
  <c r="AQ274" i="17" s="1"/>
  <c r="AM259" i="17"/>
  <c r="AS259" i="17" s="1"/>
  <c r="AK258" i="17"/>
  <c r="AQ258" i="17" s="1"/>
  <c r="AM243" i="17"/>
  <c r="AS243" i="17" s="1"/>
  <c r="AK242" i="17"/>
  <c r="AQ242" i="17" s="1"/>
  <c r="AM229" i="17"/>
  <c r="AS229" i="17" s="1"/>
  <c r="AM224" i="17"/>
  <c r="AS224" i="17" s="1"/>
  <c r="AM222" i="17"/>
  <c r="AS222" i="17" s="1"/>
  <c r="AM220" i="17"/>
  <c r="AS220" i="17" s="1"/>
  <c r="AM218" i="17"/>
  <c r="AS218" i="17" s="1"/>
  <c r="AM216" i="17"/>
  <c r="AS216" i="17" s="1"/>
  <c r="AM214" i="17"/>
  <c r="AS214" i="17" s="1"/>
  <c r="AM212" i="17"/>
  <c r="AS212" i="17" s="1"/>
  <c r="AM210" i="17"/>
  <c r="AS210" i="17" s="1"/>
  <c r="AM208" i="17"/>
  <c r="AS208" i="17" s="1"/>
  <c r="AM206" i="17"/>
  <c r="AS206" i="17" s="1"/>
  <c r="AM204" i="17"/>
  <c r="AS204" i="17" s="1"/>
  <c r="AM202" i="17"/>
  <c r="AS202" i="17" s="1"/>
  <c r="AM200" i="17"/>
  <c r="AS200" i="17" s="1"/>
  <c r="AM198" i="17"/>
  <c r="AS198" i="17" s="1"/>
  <c r="AM196" i="17"/>
  <c r="AS196" i="17" s="1"/>
  <c r="AM194" i="17"/>
  <c r="AS194" i="17" s="1"/>
  <c r="AM192" i="17"/>
  <c r="AS192" i="17" s="1"/>
  <c r="AM190" i="17"/>
  <c r="AS190" i="17" s="1"/>
  <c r="AM188" i="17"/>
  <c r="AS188" i="17" s="1"/>
  <c r="AM186" i="17"/>
  <c r="AS186" i="17" s="1"/>
  <c r="AM184" i="17"/>
  <c r="AS184" i="17" s="1"/>
  <c r="AM182" i="17"/>
  <c r="AS182" i="17" s="1"/>
  <c r="AM180" i="17"/>
  <c r="AS180" i="17" s="1"/>
  <c r="AM178" i="17"/>
  <c r="AS178" i="17" s="1"/>
  <c r="AM176" i="17"/>
  <c r="AS176" i="17" s="1"/>
  <c r="AM174" i="17"/>
  <c r="AS174" i="17" s="1"/>
  <c r="AM172" i="17"/>
  <c r="AS172" i="17" s="1"/>
  <c r="AL171" i="17"/>
  <c r="AR171" i="17" s="1"/>
  <c r="AL169" i="17"/>
  <c r="AR169" i="17" s="1"/>
  <c r="AL167" i="17"/>
  <c r="AR167" i="17" s="1"/>
  <c r="AL165" i="17"/>
  <c r="AR165" i="17" s="1"/>
  <c r="AL163" i="17"/>
  <c r="AR163" i="17" s="1"/>
  <c r="AL162" i="17"/>
  <c r="AR162" i="17" s="1"/>
  <c r="AL160" i="17"/>
  <c r="AR160" i="17" s="1"/>
  <c r="AL158" i="17"/>
  <c r="AR158" i="17" s="1"/>
  <c r="AL156" i="17"/>
  <c r="AR156" i="17" s="1"/>
  <c r="AL154" i="17"/>
  <c r="AR154" i="17" s="1"/>
  <c r="AL152" i="17"/>
  <c r="AR152" i="17" s="1"/>
  <c r="AL150" i="17"/>
  <c r="AR150" i="17" s="1"/>
  <c r="AL148" i="17"/>
  <c r="AR148" i="17" s="1"/>
  <c r="AL146" i="17"/>
  <c r="AR146" i="17" s="1"/>
  <c r="AL144" i="17"/>
  <c r="AR144" i="17" s="1"/>
  <c r="AL142" i="17"/>
  <c r="AR142" i="17" s="1"/>
  <c r="AL140" i="17"/>
  <c r="AR140" i="17" s="1"/>
  <c r="AL138" i="17"/>
  <c r="AR138" i="17" s="1"/>
  <c r="AL136" i="17"/>
  <c r="AR136" i="17" s="1"/>
  <c r="AL134" i="17"/>
  <c r="AR134" i="17" s="1"/>
  <c r="AL132" i="17"/>
  <c r="AR132" i="17" s="1"/>
  <c r="AL130" i="17"/>
  <c r="AR130" i="17" s="1"/>
  <c r="AL128" i="17"/>
  <c r="AR128" i="17" s="1"/>
  <c r="AL126" i="17"/>
  <c r="AR126" i="17" s="1"/>
  <c r="AL124" i="17"/>
  <c r="AR124" i="17" s="1"/>
  <c r="AL122" i="17"/>
  <c r="AR122" i="17" s="1"/>
  <c r="AL120" i="17"/>
  <c r="AR120" i="17" s="1"/>
  <c r="AL118" i="17"/>
  <c r="AR118" i="17" s="1"/>
  <c r="AL116" i="17"/>
  <c r="AR116" i="17" s="1"/>
  <c r="AL114" i="17"/>
  <c r="AR114" i="17" s="1"/>
  <c r="AL112" i="17"/>
  <c r="AR112" i="17" s="1"/>
  <c r="AL110" i="17"/>
  <c r="AR110" i="17" s="1"/>
  <c r="AL108" i="17"/>
  <c r="AR108" i="17" s="1"/>
  <c r="AL106" i="17"/>
  <c r="AR106" i="17" s="1"/>
  <c r="AL104" i="17"/>
  <c r="AR104" i="17" s="1"/>
  <c r="AL102" i="17"/>
  <c r="AR102" i="17" s="1"/>
  <c r="AL100" i="17"/>
  <c r="AR100" i="17" s="1"/>
  <c r="AL98" i="17"/>
  <c r="AR98" i="17" s="1"/>
  <c r="AL96" i="17"/>
  <c r="AR96" i="17" s="1"/>
  <c r="AL94" i="17"/>
  <c r="AR94" i="17" s="1"/>
  <c r="AL92" i="17"/>
  <c r="AR92" i="17" s="1"/>
  <c r="AL90" i="17"/>
  <c r="AR90" i="17" s="1"/>
  <c r="AL88" i="17"/>
  <c r="AR88" i="17" s="1"/>
  <c r="AL86" i="17"/>
  <c r="AR86" i="17" s="1"/>
  <c r="AL84" i="17"/>
  <c r="AR84" i="17" s="1"/>
  <c r="AL82" i="17"/>
  <c r="AR82" i="17" s="1"/>
  <c r="AL80" i="17"/>
  <c r="AR80" i="17" s="1"/>
  <c r="AL78" i="17"/>
  <c r="AR78" i="17" s="1"/>
  <c r="AL76" i="17"/>
  <c r="AR76" i="17" s="1"/>
  <c r="AL74" i="17"/>
  <c r="AR74" i="17" s="1"/>
  <c r="AL72" i="17"/>
  <c r="AR72" i="17" s="1"/>
  <c r="AL70" i="17"/>
  <c r="AR70" i="17" s="1"/>
  <c r="AM271" i="17"/>
  <c r="AS271" i="17" s="1"/>
  <c r="AK270" i="17"/>
  <c r="AQ270" i="17" s="1"/>
  <c r="AM255" i="17"/>
  <c r="AS255" i="17" s="1"/>
  <c r="AK254" i="17"/>
  <c r="AQ254" i="17" s="1"/>
  <c r="AM239" i="17"/>
  <c r="AS239" i="17" s="1"/>
  <c r="AK238" i="17"/>
  <c r="AQ238" i="17" s="1"/>
  <c r="AL231" i="17"/>
  <c r="AR231" i="17" s="1"/>
  <c r="AK230" i="17"/>
  <c r="AQ230" i="17" s="1"/>
  <c r="AK224" i="17"/>
  <c r="AQ224" i="17" s="1"/>
  <c r="AK222" i="17"/>
  <c r="AQ222" i="17" s="1"/>
  <c r="AK220" i="17"/>
  <c r="AQ220" i="17" s="1"/>
  <c r="AK218" i="17"/>
  <c r="AQ218" i="17" s="1"/>
  <c r="AK216" i="17"/>
  <c r="AQ216" i="17" s="1"/>
  <c r="AK214" i="17"/>
  <c r="AQ214" i="17" s="1"/>
  <c r="AK212" i="17"/>
  <c r="AQ212" i="17" s="1"/>
  <c r="AK210" i="17"/>
  <c r="AQ210" i="17" s="1"/>
  <c r="AK208" i="17"/>
  <c r="AQ208" i="17" s="1"/>
  <c r="AK206" i="17"/>
  <c r="AQ206" i="17" s="1"/>
  <c r="AK204" i="17"/>
  <c r="AQ204" i="17" s="1"/>
  <c r="AK202" i="17"/>
  <c r="AQ202" i="17" s="1"/>
  <c r="AK200" i="17"/>
  <c r="AQ200" i="17" s="1"/>
  <c r="AK198" i="17"/>
  <c r="AQ198" i="17" s="1"/>
  <c r="AK196" i="17"/>
  <c r="AQ196" i="17" s="1"/>
  <c r="AK194" i="17"/>
  <c r="AQ194" i="17" s="1"/>
  <c r="AK192" i="17"/>
  <c r="AQ192" i="17" s="1"/>
  <c r="AK190" i="17"/>
  <c r="AQ190" i="17" s="1"/>
  <c r="AK188" i="17"/>
  <c r="AQ188" i="17" s="1"/>
  <c r="AK186" i="17"/>
  <c r="AQ186" i="17" s="1"/>
  <c r="AK184" i="17"/>
  <c r="AQ184" i="17" s="1"/>
  <c r="AK182" i="17"/>
  <c r="AQ182" i="17" s="1"/>
  <c r="AK180" i="17"/>
  <c r="AQ180" i="17" s="1"/>
  <c r="AK178" i="17"/>
  <c r="AQ178" i="17" s="1"/>
  <c r="AK176" i="17"/>
  <c r="AQ176" i="17" s="1"/>
  <c r="AK174" i="17"/>
  <c r="AQ174" i="17" s="1"/>
  <c r="AK172" i="17"/>
  <c r="AQ172" i="17" s="1"/>
  <c r="AK171" i="17"/>
  <c r="AQ171" i="17" s="1"/>
  <c r="AK169" i="17"/>
  <c r="AQ169" i="17" s="1"/>
  <c r="AK167" i="17"/>
  <c r="AQ167" i="17" s="1"/>
  <c r="AK165" i="17"/>
  <c r="AQ165" i="17" s="1"/>
  <c r="AK163" i="17"/>
  <c r="AQ163" i="17" s="1"/>
  <c r="AK162" i="17"/>
  <c r="AQ162" i="17" s="1"/>
  <c r="AM161" i="17"/>
  <c r="AS161" i="17" s="1"/>
  <c r="AK160" i="17"/>
  <c r="AQ160" i="17" s="1"/>
  <c r="AM159" i="17"/>
  <c r="AS159" i="17" s="1"/>
  <c r="AK158" i="17"/>
  <c r="AQ158" i="17" s="1"/>
  <c r="AM157" i="17"/>
  <c r="AS157" i="17" s="1"/>
  <c r="AK156" i="17"/>
  <c r="AQ156" i="17" s="1"/>
  <c r="AM155" i="17"/>
  <c r="AS155" i="17" s="1"/>
  <c r="AK154" i="17"/>
  <c r="AQ154" i="17" s="1"/>
  <c r="AM153" i="17"/>
  <c r="AS153" i="17" s="1"/>
  <c r="AK152" i="17"/>
  <c r="AQ152" i="17" s="1"/>
  <c r="AM151" i="17"/>
  <c r="AS151" i="17" s="1"/>
  <c r="AK150" i="17"/>
  <c r="AQ150" i="17" s="1"/>
  <c r="AM149" i="17"/>
  <c r="AS149" i="17" s="1"/>
  <c r="AK148" i="17"/>
  <c r="AQ148" i="17" s="1"/>
  <c r="AM147" i="17"/>
  <c r="AS147" i="17" s="1"/>
  <c r="AK146" i="17"/>
  <c r="AQ146" i="17" s="1"/>
  <c r="AM145" i="17"/>
  <c r="AS145" i="17" s="1"/>
  <c r="AK144" i="17"/>
  <c r="AQ144" i="17" s="1"/>
  <c r="AM143" i="17"/>
  <c r="AS143" i="17" s="1"/>
  <c r="AK142" i="17"/>
  <c r="AQ142" i="17" s="1"/>
  <c r="AM141" i="17"/>
  <c r="AS141" i="17" s="1"/>
  <c r="AK140" i="17"/>
  <c r="AQ140" i="17" s="1"/>
  <c r="AM139" i="17"/>
  <c r="AS139" i="17" s="1"/>
  <c r="AK138" i="17"/>
  <c r="AQ138" i="17" s="1"/>
  <c r="AM137" i="17"/>
  <c r="AS137" i="17" s="1"/>
  <c r="AK136" i="17"/>
  <c r="AQ136" i="17" s="1"/>
  <c r="AM135" i="17"/>
  <c r="AS135" i="17" s="1"/>
  <c r="AK134" i="17"/>
  <c r="AQ134" i="17" s="1"/>
  <c r="AM133" i="17"/>
  <c r="AS133" i="17" s="1"/>
  <c r="AK132" i="17"/>
  <c r="AQ132" i="17" s="1"/>
  <c r="AM131" i="17"/>
  <c r="AS131" i="17" s="1"/>
  <c r="AK130" i="17"/>
  <c r="AQ130" i="17" s="1"/>
  <c r="AM129" i="17"/>
  <c r="AS129" i="17" s="1"/>
  <c r="AK128" i="17"/>
  <c r="AQ128" i="17" s="1"/>
  <c r="AM127" i="17"/>
  <c r="AS127" i="17" s="1"/>
  <c r="AK126" i="17"/>
  <c r="AQ126" i="17" s="1"/>
  <c r="AM125" i="17"/>
  <c r="AS125" i="17" s="1"/>
  <c r="AK124" i="17"/>
  <c r="AQ124" i="17" s="1"/>
  <c r="AM123" i="17"/>
  <c r="AS123" i="17" s="1"/>
  <c r="AK122" i="17"/>
  <c r="AQ122" i="17" s="1"/>
  <c r="AM121" i="17"/>
  <c r="AS121" i="17" s="1"/>
  <c r="AK120" i="17"/>
  <c r="AQ120" i="17" s="1"/>
  <c r="AM119" i="17"/>
  <c r="AS119" i="17" s="1"/>
  <c r="AK118" i="17"/>
  <c r="AQ118" i="17" s="1"/>
  <c r="AM117" i="17"/>
  <c r="AS117" i="17" s="1"/>
  <c r="AK116" i="17"/>
  <c r="AQ116" i="17" s="1"/>
  <c r="AM115" i="17"/>
  <c r="AS115" i="17" s="1"/>
  <c r="AK114" i="17"/>
  <c r="AQ114" i="17" s="1"/>
  <c r="AM113" i="17"/>
  <c r="AS113" i="17" s="1"/>
  <c r="AK112" i="17"/>
  <c r="AQ112" i="17" s="1"/>
  <c r="AM111" i="17"/>
  <c r="AS111" i="17" s="1"/>
  <c r="AK110" i="17"/>
  <c r="AQ110" i="17" s="1"/>
  <c r="AM109" i="17"/>
  <c r="AS109" i="17" s="1"/>
  <c r="AK108" i="17"/>
  <c r="AQ108" i="17" s="1"/>
  <c r="AM107" i="17"/>
  <c r="AS107" i="17" s="1"/>
  <c r="AK106" i="17"/>
  <c r="AQ106" i="17" s="1"/>
  <c r="AM105" i="17"/>
  <c r="AS105" i="17" s="1"/>
  <c r="AK104" i="17"/>
  <c r="AQ104" i="17" s="1"/>
  <c r="AM103" i="17"/>
  <c r="AS103" i="17" s="1"/>
  <c r="AK102" i="17"/>
  <c r="AQ102" i="17" s="1"/>
  <c r="AM101" i="17"/>
  <c r="AS101" i="17" s="1"/>
  <c r="AK100" i="17"/>
  <c r="AQ100" i="17" s="1"/>
  <c r="AM99" i="17"/>
  <c r="AS99" i="17" s="1"/>
  <c r="AK98" i="17"/>
  <c r="AQ98" i="17" s="1"/>
  <c r="AM97" i="17"/>
  <c r="AS97" i="17" s="1"/>
  <c r="AK96" i="17"/>
  <c r="AQ96" i="17" s="1"/>
  <c r="AM95" i="17"/>
  <c r="AS95" i="17" s="1"/>
  <c r="AK94" i="17"/>
  <c r="AQ94" i="17" s="1"/>
  <c r="AM93" i="17"/>
  <c r="AS93" i="17" s="1"/>
  <c r="AK92" i="17"/>
  <c r="AQ92" i="17" s="1"/>
  <c r="AM91" i="17"/>
  <c r="AS91" i="17" s="1"/>
  <c r="AK90" i="17"/>
  <c r="AQ90" i="17" s="1"/>
  <c r="AM89" i="17"/>
  <c r="AS89" i="17" s="1"/>
  <c r="AK88" i="17"/>
  <c r="AQ88" i="17" s="1"/>
  <c r="AM87" i="17"/>
  <c r="AS87" i="17" s="1"/>
  <c r="AK86" i="17"/>
  <c r="AQ86" i="17" s="1"/>
  <c r="AM85" i="17"/>
  <c r="AS85" i="17" s="1"/>
  <c r="AK84" i="17"/>
  <c r="AQ84" i="17" s="1"/>
  <c r="AM83" i="17"/>
  <c r="AS83" i="17" s="1"/>
  <c r="AK82" i="17"/>
  <c r="AQ82" i="17" s="1"/>
  <c r="AM81" i="17"/>
  <c r="AS81" i="17" s="1"/>
  <c r="AK80" i="17"/>
  <c r="AQ80" i="17" s="1"/>
  <c r="AM79" i="17"/>
  <c r="AS79" i="17" s="1"/>
  <c r="AK78" i="17"/>
  <c r="AQ78" i="17" s="1"/>
  <c r="AM77" i="17"/>
  <c r="AS77" i="17" s="1"/>
  <c r="AK76" i="17"/>
  <c r="AQ76" i="17" s="1"/>
  <c r="AM75" i="17"/>
  <c r="AS75" i="17" s="1"/>
  <c r="AK74" i="17"/>
  <c r="AQ74" i="17" s="1"/>
  <c r="AM73" i="17"/>
  <c r="AS73" i="17" s="1"/>
  <c r="AK72" i="17"/>
  <c r="AQ72" i="17" s="1"/>
  <c r="AM71" i="17"/>
  <c r="AS71" i="17" s="1"/>
  <c r="AK70" i="17"/>
  <c r="AQ70" i="17" s="1"/>
  <c r="AM69" i="17"/>
  <c r="AS69" i="17" s="1"/>
  <c r="AK68" i="17"/>
  <c r="AQ68" i="17" s="1"/>
  <c r="AM67" i="17"/>
  <c r="AS67" i="17" s="1"/>
  <c r="AK66" i="17"/>
  <c r="AQ66" i="17" s="1"/>
  <c r="AM65" i="17"/>
  <c r="AS65" i="17" s="1"/>
  <c r="AK64" i="17"/>
  <c r="AQ64" i="17" s="1"/>
  <c r="AM63" i="17"/>
  <c r="AS63" i="17" s="1"/>
  <c r="AK62" i="17"/>
  <c r="AQ62" i="17" s="1"/>
  <c r="AM61" i="17"/>
  <c r="AS61" i="17" s="1"/>
  <c r="AK60" i="17"/>
  <c r="AQ60" i="17" s="1"/>
  <c r="AM59" i="17"/>
  <c r="AS59" i="17" s="1"/>
  <c r="AK58" i="17"/>
  <c r="AQ58" i="17" s="1"/>
  <c r="AM57" i="17"/>
  <c r="AS57" i="17" s="1"/>
  <c r="AL341" i="17"/>
  <c r="AR341" i="17" s="1"/>
  <c r="AM251" i="17"/>
  <c r="AS251" i="17" s="1"/>
  <c r="AL67" i="17"/>
  <c r="AR67" i="17" s="1"/>
  <c r="AL63" i="17"/>
  <c r="AR63" i="17" s="1"/>
  <c r="AL59" i="17"/>
  <c r="AR59" i="17" s="1"/>
  <c r="AL119" i="17"/>
  <c r="AR119" i="17" s="1"/>
  <c r="AL111" i="17"/>
  <c r="AR111" i="17" s="1"/>
  <c r="AL103" i="17"/>
  <c r="AR103" i="17" s="1"/>
  <c r="AL95" i="17"/>
  <c r="AR95" i="17" s="1"/>
  <c r="AL87" i="17"/>
  <c r="AR87" i="17" s="1"/>
  <c r="AL83" i="17"/>
  <c r="AR83" i="17" s="1"/>
  <c r="AL79" i="17"/>
  <c r="AR79" i="17" s="1"/>
  <c r="AL75" i="17"/>
  <c r="AR75" i="17" s="1"/>
  <c r="AL71" i="17"/>
  <c r="AR71" i="17" s="1"/>
  <c r="AL62" i="17"/>
  <c r="AR62" i="17" s="1"/>
  <c r="AL121" i="17"/>
  <c r="AR121" i="17" s="1"/>
  <c r="AL117" i="17"/>
  <c r="AR117" i="17" s="1"/>
  <c r="AL105" i="17"/>
  <c r="AR105" i="17" s="1"/>
  <c r="AL97" i="17"/>
  <c r="AR97" i="17" s="1"/>
  <c r="AL93" i="17"/>
  <c r="AR93" i="17" s="1"/>
  <c r="AL77" i="17"/>
  <c r="AR77" i="17" s="1"/>
  <c r="AL68" i="17"/>
  <c r="AR68" i="17" s="1"/>
  <c r="AL64" i="17"/>
  <c r="AR64" i="17" s="1"/>
  <c r="AL60" i="17"/>
  <c r="AR60" i="17" s="1"/>
  <c r="AK266" i="17"/>
  <c r="AQ266" i="17" s="1"/>
  <c r="AM235" i="17"/>
  <c r="AS235" i="17" s="1"/>
  <c r="AK226" i="17"/>
  <c r="AQ226" i="17" s="1"/>
  <c r="AM223" i="17"/>
  <c r="AS223" i="17" s="1"/>
  <c r="AM219" i="17"/>
  <c r="AS219" i="17" s="1"/>
  <c r="AM215" i="17"/>
  <c r="AS215" i="17" s="1"/>
  <c r="AM211" i="17"/>
  <c r="AS211" i="17" s="1"/>
  <c r="AM207" i="17"/>
  <c r="AS207" i="17" s="1"/>
  <c r="AM203" i="17"/>
  <c r="AS203" i="17" s="1"/>
  <c r="AM199" i="17"/>
  <c r="AS199" i="17" s="1"/>
  <c r="AM195" i="17"/>
  <c r="AS195" i="17" s="1"/>
  <c r="AM191" i="17"/>
  <c r="AS191" i="17" s="1"/>
  <c r="AM187" i="17"/>
  <c r="AS187" i="17" s="1"/>
  <c r="AM183" i="17"/>
  <c r="AS183" i="17" s="1"/>
  <c r="AM179" i="17"/>
  <c r="AS179" i="17" s="1"/>
  <c r="AM175" i="17"/>
  <c r="AS175" i="17" s="1"/>
  <c r="AL159" i="17"/>
  <c r="AR159" i="17" s="1"/>
  <c r="AL155" i="17"/>
  <c r="AR155" i="17" s="1"/>
  <c r="AL151" i="17"/>
  <c r="AR151" i="17" s="1"/>
  <c r="AL147" i="17"/>
  <c r="AR147" i="17" s="1"/>
  <c r="AL143" i="17"/>
  <c r="AR143" i="17" s="1"/>
  <c r="AL139" i="17"/>
  <c r="AR139" i="17" s="1"/>
  <c r="AL135" i="17"/>
  <c r="AR135" i="17" s="1"/>
  <c r="AL131" i="17"/>
  <c r="AR131" i="17" s="1"/>
  <c r="AL127" i="17"/>
  <c r="AR127" i="17" s="1"/>
  <c r="AL123" i="17"/>
  <c r="AR123" i="17" s="1"/>
  <c r="AL115" i="17"/>
  <c r="AR115" i="17" s="1"/>
  <c r="AL107" i="17"/>
  <c r="AR107" i="17" s="1"/>
  <c r="AL99" i="17"/>
  <c r="AR99" i="17" s="1"/>
  <c r="AL91" i="17"/>
  <c r="AR91" i="17" s="1"/>
  <c r="AL66" i="17"/>
  <c r="AR66" i="17" s="1"/>
  <c r="AL58" i="17"/>
  <c r="AR58" i="17" s="1"/>
  <c r="AL125" i="17"/>
  <c r="AR125" i="17" s="1"/>
  <c r="AL113" i="17"/>
  <c r="AR113" i="17" s="1"/>
  <c r="AL101" i="17"/>
  <c r="AR101" i="17" s="1"/>
  <c r="AL89" i="17"/>
  <c r="AR89" i="17" s="1"/>
  <c r="AL85" i="17"/>
  <c r="AR85" i="17" s="1"/>
  <c r="AL81" i="17"/>
  <c r="AR81" i="17" s="1"/>
  <c r="AK250" i="17"/>
  <c r="AQ250" i="17" s="1"/>
  <c r="AM170" i="17"/>
  <c r="AS170" i="17" s="1"/>
  <c r="AM168" i="17"/>
  <c r="AS168" i="17" s="1"/>
  <c r="AM166" i="17"/>
  <c r="AS166" i="17" s="1"/>
  <c r="AM164" i="17"/>
  <c r="AS164" i="17" s="1"/>
  <c r="AL69" i="17"/>
  <c r="AR69" i="17" s="1"/>
  <c r="AL65" i="17"/>
  <c r="AR65" i="17" s="1"/>
  <c r="AL61" i="17"/>
  <c r="AR61" i="17" s="1"/>
  <c r="AL57" i="17"/>
  <c r="AR57" i="17" s="1"/>
  <c r="AL474" i="17"/>
  <c r="AR474" i="17" s="1"/>
  <c r="AK339" i="17"/>
  <c r="AQ339" i="17" s="1"/>
  <c r="AM267" i="17"/>
  <c r="AS267" i="17" s="1"/>
  <c r="AK234" i="17"/>
  <c r="AQ234" i="17" s="1"/>
  <c r="AL227" i="17"/>
  <c r="AR227" i="17" s="1"/>
  <c r="AM225" i="17"/>
  <c r="AS225" i="17" s="1"/>
  <c r="AM221" i="17"/>
  <c r="AS221" i="17" s="1"/>
  <c r="AM217" i="17"/>
  <c r="AS217" i="17" s="1"/>
  <c r="AM213" i="17"/>
  <c r="AS213" i="17" s="1"/>
  <c r="AM209" i="17"/>
  <c r="AS209" i="17" s="1"/>
  <c r="AM205" i="17"/>
  <c r="AS205" i="17" s="1"/>
  <c r="AM201" i="17"/>
  <c r="AS201" i="17" s="1"/>
  <c r="AM197" i="17"/>
  <c r="AS197" i="17" s="1"/>
  <c r="AM193" i="17"/>
  <c r="AS193" i="17" s="1"/>
  <c r="AM189" i="17"/>
  <c r="AS189" i="17" s="1"/>
  <c r="AM185" i="17"/>
  <c r="AS185" i="17" s="1"/>
  <c r="AM181" i="17"/>
  <c r="AS181" i="17" s="1"/>
  <c r="AM177" i="17"/>
  <c r="AS177" i="17" s="1"/>
  <c r="AM173" i="17"/>
  <c r="AS173" i="17" s="1"/>
  <c r="AL161" i="17"/>
  <c r="AR161" i="17" s="1"/>
  <c r="AL157" i="17"/>
  <c r="AR157" i="17" s="1"/>
  <c r="AL153" i="17"/>
  <c r="AR153" i="17" s="1"/>
  <c r="AL149" i="17"/>
  <c r="AR149" i="17" s="1"/>
  <c r="AL145" i="17"/>
  <c r="AR145" i="17" s="1"/>
  <c r="AL141" i="17"/>
  <c r="AR141" i="17" s="1"/>
  <c r="AL137" i="17"/>
  <c r="AR137" i="17" s="1"/>
  <c r="AL133" i="17"/>
  <c r="AR133" i="17" s="1"/>
  <c r="AL129" i="17"/>
  <c r="AR129" i="17" s="1"/>
  <c r="AL109" i="17"/>
  <c r="AR109" i="17" s="1"/>
  <c r="AL73" i="17"/>
  <c r="AR73" i="17" s="1"/>
  <c r="U956" i="17"/>
  <c r="U954" i="17"/>
  <c r="U952" i="17"/>
  <c r="Y952" i="17" s="1"/>
  <c r="U950" i="17"/>
  <c r="W949" i="17"/>
  <c r="AA949" i="17" s="1"/>
  <c r="U948" i="17"/>
  <c r="Y948" i="17" s="1"/>
  <c r="U946" i="17"/>
  <c r="W945" i="17"/>
  <c r="AA945" i="17" s="1"/>
  <c r="U944" i="17"/>
  <c r="U942" i="17"/>
  <c r="Y942" i="17" s="1"/>
  <c r="U940" i="17"/>
  <c r="V957" i="17"/>
  <c r="Z957" i="17" s="1"/>
  <c r="T956" i="17"/>
  <c r="X956" i="17" s="1"/>
  <c r="AB956" i="17" s="1"/>
  <c r="V955" i="17"/>
  <c r="Z955" i="17" s="1"/>
  <c r="AD955" i="17" s="1"/>
  <c r="T954" i="17"/>
  <c r="X954" i="17" s="1"/>
  <c r="AB954" i="17" s="1"/>
  <c r="U957" i="17"/>
  <c r="Y957" i="17" s="1"/>
  <c r="W956" i="17"/>
  <c r="AA956" i="17" s="1"/>
  <c r="U955" i="17"/>
  <c r="V956" i="17"/>
  <c r="Z956" i="17" s="1"/>
  <c r="AD956" i="17" s="1"/>
  <c r="V953" i="17"/>
  <c r="Z953" i="17" s="1"/>
  <c r="U951" i="17"/>
  <c r="T949" i="17"/>
  <c r="X949" i="17" s="1"/>
  <c r="AB949" i="17" s="1"/>
  <c r="V948" i="17"/>
  <c r="Z948" i="17" s="1"/>
  <c r="T946" i="17"/>
  <c r="X946" i="17" s="1"/>
  <c r="AB946" i="17" s="1"/>
  <c r="V945" i="17"/>
  <c r="Z945" i="17" s="1"/>
  <c r="AD945" i="17" s="1"/>
  <c r="U943" i="17"/>
  <c r="Y943" i="17" s="1"/>
  <c r="T941" i="17"/>
  <c r="X941" i="17" s="1"/>
  <c r="AB941" i="17" s="1"/>
  <c r="V940" i="17"/>
  <c r="Z940" i="17" s="1"/>
  <c r="AD940" i="17" s="1"/>
  <c r="W939" i="17"/>
  <c r="AA939" i="17" s="1"/>
  <c r="U938" i="17"/>
  <c r="Y938" i="17" s="1"/>
  <c r="U936" i="17"/>
  <c r="U934" i="17"/>
  <c r="U932" i="17"/>
  <c r="Y932" i="17" s="1"/>
  <c r="T955" i="17"/>
  <c r="X955" i="17" s="1"/>
  <c r="AB955" i="17" s="1"/>
  <c r="V954" i="17"/>
  <c r="Z954" i="17" s="1"/>
  <c r="AD954" i="17" s="1"/>
  <c r="U953" i="17"/>
  <c r="Y953" i="17" s="1"/>
  <c r="T951" i="17"/>
  <c r="X951" i="17" s="1"/>
  <c r="AB951" i="17" s="1"/>
  <c r="V950" i="17"/>
  <c r="Z950" i="17" s="1"/>
  <c r="AD950" i="17" s="1"/>
  <c r="T948" i="17"/>
  <c r="X948" i="17" s="1"/>
  <c r="V947" i="17"/>
  <c r="Z947" i="17" s="1"/>
  <c r="U945" i="17"/>
  <c r="T943" i="17"/>
  <c r="X943" i="17" s="1"/>
  <c r="V942" i="17"/>
  <c r="Z942" i="17" s="1"/>
  <c r="T940" i="17"/>
  <c r="X940" i="17" s="1"/>
  <c r="AB940" i="17" s="1"/>
  <c r="V939" i="17"/>
  <c r="Z939" i="17" s="1"/>
  <c r="AD939" i="17" s="1"/>
  <c r="W954" i="17"/>
  <c r="AA954" i="17" s="1"/>
  <c r="T953" i="17"/>
  <c r="X953" i="17" s="1"/>
  <c r="V952" i="17"/>
  <c r="Z952" i="17" s="1"/>
  <c r="T950" i="17"/>
  <c r="X950" i="17" s="1"/>
  <c r="AB950" i="17" s="1"/>
  <c r="V949" i="17"/>
  <c r="Z949" i="17" s="1"/>
  <c r="AD949" i="17" s="1"/>
  <c r="U947" i="17"/>
  <c r="Y947" i="17" s="1"/>
  <c r="T945" i="17"/>
  <c r="X945" i="17" s="1"/>
  <c r="AB945" i="17" s="1"/>
  <c r="V944" i="17"/>
  <c r="Z944" i="17" s="1"/>
  <c r="AD944" i="17" s="1"/>
  <c r="T942" i="17"/>
  <c r="X942" i="17" s="1"/>
  <c r="V941" i="17"/>
  <c r="Z941" i="17" s="1"/>
  <c r="AD941" i="17" s="1"/>
  <c r="U939" i="17"/>
  <c r="U937" i="17"/>
  <c r="Y937" i="17" s="1"/>
  <c r="U935" i="17"/>
  <c r="W934" i="17"/>
  <c r="AA934" i="17" s="1"/>
  <c r="U933" i="17"/>
  <c r="Y933" i="17" s="1"/>
  <c r="T957" i="17"/>
  <c r="X957" i="17" s="1"/>
  <c r="U941" i="17"/>
  <c r="T939" i="17"/>
  <c r="X939" i="17" s="1"/>
  <c r="AB939" i="17" s="1"/>
  <c r="V938" i="17"/>
  <c r="Z938" i="17" s="1"/>
  <c r="T935" i="17"/>
  <c r="X935" i="17" s="1"/>
  <c r="AB935" i="17" s="1"/>
  <c r="V934" i="17"/>
  <c r="Z934" i="17" s="1"/>
  <c r="AD934" i="17" s="1"/>
  <c r="U931" i="17"/>
  <c r="W930" i="17"/>
  <c r="AA930" i="17" s="1"/>
  <c r="U929" i="17"/>
  <c r="U927" i="17"/>
  <c r="Y927" i="17" s="1"/>
  <c r="U925" i="17"/>
  <c r="U923" i="17"/>
  <c r="Y923" i="17" s="1"/>
  <c r="U921" i="17"/>
  <c r="U919" i="17"/>
  <c r="U917" i="17"/>
  <c r="Y917" i="17" s="1"/>
  <c r="U915" i="17"/>
  <c r="U913" i="17"/>
  <c r="Y913" i="17" s="1"/>
  <c r="T938" i="17"/>
  <c r="X938" i="17" s="1"/>
  <c r="V937" i="17"/>
  <c r="Z937" i="17" s="1"/>
  <c r="T934" i="17"/>
  <c r="X934" i="17" s="1"/>
  <c r="AB934" i="17" s="1"/>
  <c r="V933" i="17"/>
  <c r="Z933" i="17" s="1"/>
  <c r="T931" i="17"/>
  <c r="X931" i="17" s="1"/>
  <c r="AB931" i="17" s="1"/>
  <c r="V930" i="17"/>
  <c r="Z930" i="17" s="1"/>
  <c r="AD930" i="17" s="1"/>
  <c r="T929" i="17"/>
  <c r="X929" i="17" s="1"/>
  <c r="AB929" i="17" s="1"/>
  <c r="V928" i="17"/>
  <c r="Z928" i="17" s="1"/>
  <c r="T927" i="17"/>
  <c r="X927" i="17" s="1"/>
  <c r="V926" i="17"/>
  <c r="Z926" i="17" s="1"/>
  <c r="AD926" i="17" s="1"/>
  <c r="T925" i="17"/>
  <c r="X925" i="17" s="1"/>
  <c r="AB925" i="17" s="1"/>
  <c r="V924" i="17"/>
  <c r="Z924" i="17" s="1"/>
  <c r="AD924" i="17" s="1"/>
  <c r="T923" i="17"/>
  <c r="X923" i="17" s="1"/>
  <c r="V922" i="17"/>
  <c r="Z922" i="17" s="1"/>
  <c r="T921" i="17"/>
  <c r="X921" i="17" s="1"/>
  <c r="AB921" i="17" s="1"/>
  <c r="V920" i="17"/>
  <c r="Z920" i="17" s="1"/>
  <c r="AD920" i="17" s="1"/>
  <c r="T919" i="17"/>
  <c r="X919" i="17" s="1"/>
  <c r="AB919" i="17" s="1"/>
  <c r="V918" i="17"/>
  <c r="Z918" i="17" s="1"/>
  <c r="T952" i="17"/>
  <c r="X952" i="17" s="1"/>
  <c r="V951" i="17"/>
  <c r="Z951" i="17" s="1"/>
  <c r="AD951" i="17" s="1"/>
  <c r="T937" i="17"/>
  <c r="X937" i="17" s="1"/>
  <c r="V936" i="17"/>
  <c r="Z936" i="17" s="1"/>
  <c r="AD936" i="17" s="1"/>
  <c r="T933" i="17"/>
  <c r="X933" i="17" s="1"/>
  <c r="V932" i="17"/>
  <c r="Z932" i="17" s="1"/>
  <c r="U930" i="17"/>
  <c r="U928" i="17"/>
  <c r="Y928" i="17" s="1"/>
  <c r="U926" i="17"/>
  <c r="U924" i="17"/>
  <c r="U922" i="17"/>
  <c r="Y922" i="17" s="1"/>
  <c r="U920" i="17"/>
  <c r="W919" i="17"/>
  <c r="AA919" i="17" s="1"/>
  <c r="U918" i="17"/>
  <c r="Y918" i="17" s="1"/>
  <c r="U916" i="17"/>
  <c r="W915" i="17"/>
  <c r="AA915" i="17" s="1"/>
  <c r="U914" i="17"/>
  <c r="V946" i="17"/>
  <c r="Z946" i="17" s="1"/>
  <c r="AD946" i="17" s="1"/>
  <c r="T944" i="17"/>
  <c r="X944" i="17" s="1"/>
  <c r="AB944" i="17" s="1"/>
  <c r="T930" i="17"/>
  <c r="X930" i="17" s="1"/>
  <c r="AB930" i="17" s="1"/>
  <c r="T926" i="17"/>
  <c r="X926" i="17" s="1"/>
  <c r="AB926" i="17" s="1"/>
  <c r="T922" i="17"/>
  <c r="X922" i="17" s="1"/>
  <c r="T918" i="17"/>
  <c r="X918" i="17" s="1"/>
  <c r="T915" i="17"/>
  <c r="X915" i="17" s="1"/>
  <c r="AB915" i="17" s="1"/>
  <c r="V914" i="17"/>
  <c r="Z914" i="17" s="1"/>
  <c r="AD914" i="17" s="1"/>
  <c r="U912" i="17"/>
  <c r="Y912" i="17" s="1"/>
  <c r="U910" i="17"/>
  <c r="U908" i="17"/>
  <c r="Y908" i="17" s="1"/>
  <c r="U906" i="17"/>
  <c r="U904" i="17"/>
  <c r="U902" i="17"/>
  <c r="Y902" i="17" s="1"/>
  <c r="U900" i="17"/>
  <c r="U898" i="17"/>
  <c r="Y898" i="17" s="1"/>
  <c r="U896" i="17"/>
  <c r="U894" i="17"/>
  <c r="U892" i="17"/>
  <c r="Y892" i="17" s="1"/>
  <c r="U890" i="17"/>
  <c r="W889" i="17"/>
  <c r="AA889" i="17" s="1"/>
  <c r="U888" i="17"/>
  <c r="Y888" i="17" s="1"/>
  <c r="U886" i="17"/>
  <c r="U884" i="17"/>
  <c r="U882" i="17"/>
  <c r="Y882" i="17" s="1"/>
  <c r="V929" i="17"/>
  <c r="Z929" i="17" s="1"/>
  <c r="AD929" i="17" s="1"/>
  <c r="V925" i="17"/>
  <c r="Z925" i="17" s="1"/>
  <c r="AD925" i="17" s="1"/>
  <c r="V921" i="17"/>
  <c r="Z921" i="17" s="1"/>
  <c r="AD921" i="17" s="1"/>
  <c r="V917" i="17"/>
  <c r="Z917" i="17" s="1"/>
  <c r="T914" i="17"/>
  <c r="X914" i="17" s="1"/>
  <c r="AB914" i="17" s="1"/>
  <c r="V913" i="17"/>
  <c r="Z913" i="17" s="1"/>
  <c r="T912" i="17"/>
  <c r="X912" i="17" s="1"/>
  <c r="V911" i="17"/>
  <c r="Z911" i="17" s="1"/>
  <c r="AD911" i="17" s="1"/>
  <c r="T910" i="17"/>
  <c r="X910" i="17" s="1"/>
  <c r="AB910" i="17" s="1"/>
  <c r="V909" i="17"/>
  <c r="Z909" i="17" s="1"/>
  <c r="AD909" i="17" s="1"/>
  <c r="T908" i="17"/>
  <c r="X908" i="17" s="1"/>
  <c r="V907" i="17"/>
  <c r="Z907" i="17" s="1"/>
  <c r="T906" i="17"/>
  <c r="X906" i="17" s="1"/>
  <c r="AB906" i="17" s="1"/>
  <c r="V905" i="17"/>
  <c r="Z905" i="17" s="1"/>
  <c r="AD905" i="17" s="1"/>
  <c r="T904" i="17"/>
  <c r="X904" i="17" s="1"/>
  <c r="AB904" i="17" s="1"/>
  <c r="V903" i="17"/>
  <c r="Z903" i="17" s="1"/>
  <c r="T902" i="17"/>
  <c r="X902" i="17" s="1"/>
  <c r="V901" i="17"/>
  <c r="Z901" i="17" s="1"/>
  <c r="AD901" i="17" s="1"/>
  <c r="T900" i="17"/>
  <c r="X900" i="17" s="1"/>
  <c r="AB900" i="17" s="1"/>
  <c r="V899" i="17"/>
  <c r="Z899" i="17" s="1"/>
  <c r="AD899" i="17" s="1"/>
  <c r="T898" i="17"/>
  <c r="X898" i="17" s="1"/>
  <c r="V897" i="17"/>
  <c r="Z897" i="17" s="1"/>
  <c r="T896" i="17"/>
  <c r="X896" i="17" s="1"/>
  <c r="AB896" i="17" s="1"/>
  <c r="V895" i="17"/>
  <c r="Z895" i="17" s="1"/>
  <c r="AD895" i="17" s="1"/>
  <c r="T894" i="17"/>
  <c r="X894" i="17" s="1"/>
  <c r="AB894" i="17" s="1"/>
  <c r="V893" i="17"/>
  <c r="Z893" i="17" s="1"/>
  <c r="T892" i="17"/>
  <c r="X892" i="17" s="1"/>
  <c r="V891" i="17"/>
  <c r="Z891" i="17" s="1"/>
  <c r="AD891" i="17" s="1"/>
  <c r="T890" i="17"/>
  <c r="X890" i="17" s="1"/>
  <c r="AB890" i="17" s="1"/>
  <c r="V889" i="17"/>
  <c r="Z889" i="17" s="1"/>
  <c r="AD889" i="17" s="1"/>
  <c r="U949" i="17"/>
  <c r="T947" i="17"/>
  <c r="X947" i="17" s="1"/>
  <c r="V943" i="17"/>
  <c r="Z943" i="17" s="1"/>
  <c r="V935" i="17"/>
  <c r="Z935" i="17" s="1"/>
  <c r="AD935" i="17" s="1"/>
  <c r="T928" i="17"/>
  <c r="X928" i="17" s="1"/>
  <c r="T924" i="17"/>
  <c r="X924" i="17" s="1"/>
  <c r="AB924" i="17" s="1"/>
  <c r="T920" i="17"/>
  <c r="X920" i="17" s="1"/>
  <c r="AB920" i="17" s="1"/>
  <c r="T917" i="17"/>
  <c r="X917" i="17" s="1"/>
  <c r="V916" i="17"/>
  <c r="Z916" i="17" s="1"/>
  <c r="AD916" i="17" s="1"/>
  <c r="T913" i="17"/>
  <c r="X913" i="17" s="1"/>
  <c r="U911" i="17"/>
  <c r="U909" i="17"/>
  <c r="U907" i="17"/>
  <c r="Y907" i="17" s="1"/>
  <c r="U905" i="17"/>
  <c r="U903" i="17"/>
  <c r="Y903" i="17" s="1"/>
  <c r="U901" i="17"/>
  <c r="U899" i="17"/>
  <c r="U897" i="17"/>
  <c r="Y897" i="17" s="1"/>
  <c r="W896" i="17"/>
  <c r="AA896" i="17" s="1"/>
  <c r="U895" i="17"/>
  <c r="U893" i="17"/>
  <c r="Y893" i="17" s="1"/>
  <c r="U891" i="17"/>
  <c r="U889" i="17"/>
  <c r="U887" i="17"/>
  <c r="Y887" i="17" s="1"/>
  <c r="U885" i="17"/>
  <c r="U883" i="17"/>
  <c r="Y883" i="17" s="1"/>
  <c r="V910" i="17"/>
  <c r="Z910" i="17" s="1"/>
  <c r="AD910" i="17" s="1"/>
  <c r="V906" i="17"/>
  <c r="Z906" i="17" s="1"/>
  <c r="AD906" i="17" s="1"/>
  <c r="V902" i="17"/>
  <c r="Z902" i="17" s="1"/>
  <c r="V898" i="17"/>
  <c r="Z898" i="17" s="1"/>
  <c r="V894" i="17"/>
  <c r="Z894" i="17" s="1"/>
  <c r="AD894" i="17" s="1"/>
  <c r="V890" i="17"/>
  <c r="Z890" i="17" s="1"/>
  <c r="AD890" i="17" s="1"/>
  <c r="T886" i="17"/>
  <c r="X886" i="17" s="1"/>
  <c r="AB886" i="17" s="1"/>
  <c r="V885" i="17"/>
  <c r="Z885" i="17" s="1"/>
  <c r="AD885" i="17" s="1"/>
  <c r="T882" i="17"/>
  <c r="X882" i="17" s="1"/>
  <c r="U880" i="17"/>
  <c r="U878" i="17"/>
  <c r="Y878" i="17" s="1"/>
  <c r="U876" i="17"/>
  <c r="U874" i="17"/>
  <c r="U872" i="17"/>
  <c r="Y872" i="17" s="1"/>
  <c r="W871" i="17"/>
  <c r="AA871" i="17" s="1"/>
  <c r="U870" i="17"/>
  <c r="W869" i="17"/>
  <c r="AA869" i="17" s="1"/>
  <c r="U868" i="17"/>
  <c r="Y868" i="17" s="1"/>
  <c r="U866" i="17"/>
  <c r="W865" i="17"/>
  <c r="AA865" i="17" s="1"/>
  <c r="U864" i="17"/>
  <c r="U862" i="17"/>
  <c r="Y862" i="17" s="1"/>
  <c r="U860" i="17"/>
  <c r="W859" i="17"/>
  <c r="AA859" i="17" s="1"/>
  <c r="U858" i="17"/>
  <c r="Y858" i="17" s="1"/>
  <c r="T866" i="17"/>
  <c r="X866" i="17" s="1"/>
  <c r="AB866" i="17" s="1"/>
  <c r="V865" i="17"/>
  <c r="Z865" i="17" s="1"/>
  <c r="AD865" i="17" s="1"/>
  <c r="T864" i="17"/>
  <c r="X864" i="17" s="1"/>
  <c r="AB864" i="17" s="1"/>
  <c r="V863" i="17"/>
  <c r="Z863" i="17" s="1"/>
  <c r="T860" i="17"/>
  <c r="X860" i="17" s="1"/>
  <c r="AB860" i="17" s="1"/>
  <c r="T899" i="17"/>
  <c r="X899" i="17" s="1"/>
  <c r="AB899" i="17" s="1"/>
  <c r="T891" i="17"/>
  <c r="X891" i="17" s="1"/>
  <c r="AB891" i="17" s="1"/>
  <c r="T887" i="17"/>
  <c r="X887" i="17" s="1"/>
  <c r="V886" i="17"/>
  <c r="Z886" i="17" s="1"/>
  <c r="AD886" i="17" s="1"/>
  <c r="T883" i="17"/>
  <c r="X883" i="17" s="1"/>
  <c r="V882" i="17"/>
  <c r="Z882" i="17" s="1"/>
  <c r="T932" i="17"/>
  <c r="X932" i="17" s="1"/>
  <c r="V915" i="17"/>
  <c r="Z915" i="17" s="1"/>
  <c r="AD915" i="17" s="1"/>
  <c r="T909" i="17"/>
  <c r="X909" i="17" s="1"/>
  <c r="AB909" i="17" s="1"/>
  <c r="T905" i="17"/>
  <c r="X905" i="17" s="1"/>
  <c r="AB905" i="17" s="1"/>
  <c r="T901" i="17"/>
  <c r="X901" i="17" s="1"/>
  <c r="AB901" i="17" s="1"/>
  <c r="T897" i="17"/>
  <c r="X897" i="17" s="1"/>
  <c r="T893" i="17"/>
  <c r="X893" i="17" s="1"/>
  <c r="T889" i="17"/>
  <c r="X889" i="17" s="1"/>
  <c r="AB889" i="17" s="1"/>
  <c r="V888" i="17"/>
  <c r="Z888" i="17" s="1"/>
  <c r="T885" i="17"/>
  <c r="X885" i="17" s="1"/>
  <c r="AB885" i="17" s="1"/>
  <c r="V884" i="17"/>
  <c r="Z884" i="17" s="1"/>
  <c r="AD884" i="17" s="1"/>
  <c r="V881" i="17"/>
  <c r="Z881" i="17" s="1"/>
  <c r="AD881" i="17" s="1"/>
  <c r="T880" i="17"/>
  <c r="X880" i="17" s="1"/>
  <c r="AB880" i="17" s="1"/>
  <c r="V879" i="17"/>
  <c r="Z879" i="17" s="1"/>
  <c r="AD879" i="17" s="1"/>
  <c r="T878" i="17"/>
  <c r="X878" i="17" s="1"/>
  <c r="V877" i="17"/>
  <c r="Z877" i="17" s="1"/>
  <c r="T876" i="17"/>
  <c r="X876" i="17" s="1"/>
  <c r="AB876" i="17" s="1"/>
  <c r="V875" i="17"/>
  <c r="Z875" i="17" s="1"/>
  <c r="AD875" i="17" s="1"/>
  <c r="T874" i="17"/>
  <c r="X874" i="17" s="1"/>
  <c r="AB874" i="17" s="1"/>
  <c r="V873" i="17"/>
  <c r="Z873" i="17" s="1"/>
  <c r="T872" i="17"/>
  <c r="X872" i="17" s="1"/>
  <c r="V871" i="17"/>
  <c r="Z871" i="17" s="1"/>
  <c r="AD871" i="17" s="1"/>
  <c r="T870" i="17"/>
  <c r="X870" i="17" s="1"/>
  <c r="AB870" i="17" s="1"/>
  <c r="V869" i="17"/>
  <c r="Z869" i="17" s="1"/>
  <c r="AD869" i="17" s="1"/>
  <c r="T868" i="17"/>
  <c r="X868" i="17" s="1"/>
  <c r="V867" i="17"/>
  <c r="Z867" i="17" s="1"/>
  <c r="T862" i="17"/>
  <c r="X862" i="17" s="1"/>
  <c r="V861" i="17"/>
  <c r="Z861" i="17" s="1"/>
  <c r="AD861" i="17" s="1"/>
  <c r="V859" i="17"/>
  <c r="Z859" i="17" s="1"/>
  <c r="AD859" i="17" s="1"/>
  <c r="T858" i="17"/>
  <c r="X858" i="17" s="1"/>
  <c r="T907" i="17"/>
  <c r="X907" i="17" s="1"/>
  <c r="T903" i="17"/>
  <c r="X903" i="17" s="1"/>
  <c r="T916" i="17"/>
  <c r="X916" i="17" s="1"/>
  <c r="AB916" i="17" s="1"/>
  <c r="V912" i="17"/>
  <c r="Z912" i="17" s="1"/>
  <c r="V908" i="17"/>
  <c r="Z908" i="17" s="1"/>
  <c r="V904" i="17"/>
  <c r="Z904" i="17" s="1"/>
  <c r="AD904" i="17" s="1"/>
  <c r="V900" i="17"/>
  <c r="Z900" i="17" s="1"/>
  <c r="AD900" i="17" s="1"/>
  <c r="V896" i="17"/>
  <c r="Z896" i="17" s="1"/>
  <c r="AD896" i="17" s="1"/>
  <c r="V892" i="17"/>
  <c r="Z892" i="17" s="1"/>
  <c r="T888" i="17"/>
  <c r="X888" i="17" s="1"/>
  <c r="V887" i="17"/>
  <c r="Z887" i="17" s="1"/>
  <c r="T884" i="17"/>
  <c r="X884" i="17" s="1"/>
  <c r="AB884" i="17" s="1"/>
  <c r="V883" i="17"/>
  <c r="Z883" i="17" s="1"/>
  <c r="U881" i="17"/>
  <c r="U879" i="17"/>
  <c r="U877" i="17"/>
  <c r="Y877" i="17" s="1"/>
  <c r="U875" i="17"/>
  <c r="W874" i="17"/>
  <c r="AA874" i="17" s="1"/>
  <c r="U873" i="17"/>
  <c r="Y873" i="17" s="1"/>
  <c r="U871" i="17"/>
  <c r="U869" i="17"/>
  <c r="U867" i="17"/>
  <c r="Y867" i="17" s="1"/>
  <c r="U865" i="17"/>
  <c r="U863" i="17"/>
  <c r="Y863" i="17" s="1"/>
  <c r="U861" i="17"/>
  <c r="U859" i="17"/>
  <c r="T936" i="17"/>
  <c r="X936" i="17" s="1"/>
  <c r="AB936" i="17" s="1"/>
  <c r="V931" i="17"/>
  <c r="Z931" i="17" s="1"/>
  <c r="AD931" i="17" s="1"/>
  <c r="V927" i="17"/>
  <c r="Z927" i="17" s="1"/>
  <c r="V923" i="17"/>
  <c r="Z923" i="17" s="1"/>
  <c r="V919" i="17"/>
  <c r="Z919" i="17" s="1"/>
  <c r="AD919" i="17" s="1"/>
  <c r="T911" i="17"/>
  <c r="X911" i="17" s="1"/>
  <c r="AB911" i="17" s="1"/>
  <c r="T895" i="17"/>
  <c r="X895" i="17" s="1"/>
  <c r="AB895" i="17" s="1"/>
  <c r="T881" i="17"/>
  <c r="X881" i="17" s="1"/>
  <c r="AB881" i="17" s="1"/>
  <c r="T877" i="17"/>
  <c r="X877" i="17" s="1"/>
  <c r="T873" i="17"/>
  <c r="X873" i="17" s="1"/>
  <c r="T869" i="17"/>
  <c r="X869" i="17" s="1"/>
  <c r="AB869" i="17" s="1"/>
  <c r="T865" i="17"/>
  <c r="X865" i="17" s="1"/>
  <c r="AB865" i="17" s="1"/>
  <c r="T861" i="17"/>
  <c r="X861" i="17" s="1"/>
  <c r="AB861" i="17" s="1"/>
  <c r="V874" i="17"/>
  <c r="Z874" i="17" s="1"/>
  <c r="AD874" i="17" s="1"/>
  <c r="V866" i="17"/>
  <c r="Z866" i="17" s="1"/>
  <c r="AD866" i="17" s="1"/>
  <c r="V880" i="17"/>
  <c r="Z880" i="17" s="1"/>
  <c r="AD880" i="17" s="1"/>
  <c r="V876" i="17"/>
  <c r="Z876" i="17" s="1"/>
  <c r="AD876" i="17" s="1"/>
  <c r="V872" i="17"/>
  <c r="Z872" i="17" s="1"/>
  <c r="V868" i="17"/>
  <c r="Z868" i="17" s="1"/>
  <c r="V864" i="17"/>
  <c r="Z864" i="17" s="1"/>
  <c r="AD864" i="17" s="1"/>
  <c r="V860" i="17"/>
  <c r="Z860" i="17" s="1"/>
  <c r="AD860" i="17" s="1"/>
  <c r="T875" i="17"/>
  <c r="X875" i="17" s="1"/>
  <c r="AB875" i="17" s="1"/>
  <c r="T863" i="17"/>
  <c r="X863" i="17" s="1"/>
  <c r="V878" i="17"/>
  <c r="Z878" i="17" s="1"/>
  <c r="V862" i="17"/>
  <c r="Z862" i="17" s="1"/>
  <c r="T879" i="17"/>
  <c r="X879" i="17" s="1"/>
  <c r="AB879" i="17" s="1"/>
  <c r="T871" i="17"/>
  <c r="X871" i="17" s="1"/>
  <c r="AB871" i="17" s="1"/>
  <c r="T867" i="17"/>
  <c r="X867" i="17" s="1"/>
  <c r="T859" i="17"/>
  <c r="X859" i="17" s="1"/>
  <c r="AB859" i="17" s="1"/>
  <c r="V870" i="17"/>
  <c r="Z870" i="17" s="1"/>
  <c r="AD870" i="17" s="1"/>
  <c r="V858" i="17"/>
  <c r="Z858" i="17" s="1"/>
  <c r="AK957" i="17"/>
  <c r="AQ957" i="17" s="1"/>
  <c r="AM956" i="17"/>
  <c r="AS956" i="17" s="1"/>
  <c r="AK955" i="17"/>
  <c r="AQ955" i="17" s="1"/>
  <c r="AM954" i="17"/>
  <c r="AS954" i="17" s="1"/>
  <c r="AK953" i="17"/>
  <c r="AQ953" i="17" s="1"/>
  <c r="AM952" i="17"/>
  <c r="AS952" i="17" s="1"/>
  <c r="AK951" i="17"/>
  <c r="AQ951" i="17" s="1"/>
  <c r="AM950" i="17"/>
  <c r="AS950" i="17" s="1"/>
  <c r="AK949" i="17"/>
  <c r="AQ949" i="17" s="1"/>
  <c r="AM948" i="17"/>
  <c r="AS948" i="17" s="1"/>
  <c r="AK947" i="17"/>
  <c r="AQ947" i="17" s="1"/>
  <c r="AM946" i="17"/>
  <c r="AS946" i="17" s="1"/>
  <c r="AK945" i="17"/>
  <c r="AQ945" i="17" s="1"/>
  <c r="AM944" i="17"/>
  <c r="AS944" i="17" s="1"/>
  <c r="AK943" i="17"/>
  <c r="AQ943" i="17" s="1"/>
  <c r="AM942" i="17"/>
  <c r="AS942" i="17" s="1"/>
  <c r="AK941" i="17"/>
  <c r="AQ941" i="17" s="1"/>
  <c r="AM940" i="17"/>
  <c r="AS940" i="17" s="1"/>
  <c r="AK939" i="17"/>
  <c r="AQ939" i="17" s="1"/>
  <c r="AL956" i="17"/>
  <c r="AR956" i="17" s="1"/>
  <c r="AL954" i="17"/>
  <c r="AR954" i="17" s="1"/>
  <c r="AM957" i="17"/>
  <c r="AS957" i="17" s="1"/>
  <c r="AK956" i="17"/>
  <c r="AQ956" i="17" s="1"/>
  <c r="AM955" i="17"/>
  <c r="AS955" i="17" s="1"/>
  <c r="AL953" i="17"/>
  <c r="AR953" i="17" s="1"/>
  <c r="AL950" i="17"/>
  <c r="AR950" i="17" s="1"/>
  <c r="AK948" i="17"/>
  <c r="AQ948" i="17" s="1"/>
  <c r="AM947" i="17"/>
  <c r="AS947" i="17" s="1"/>
  <c r="AL945" i="17"/>
  <c r="AR945" i="17" s="1"/>
  <c r="AL942" i="17"/>
  <c r="AR942" i="17" s="1"/>
  <c r="AK940" i="17"/>
  <c r="AQ940" i="17" s="1"/>
  <c r="AM939" i="17"/>
  <c r="AS939" i="17" s="1"/>
  <c r="AM938" i="17"/>
  <c r="AS938" i="17" s="1"/>
  <c r="AK937" i="17"/>
  <c r="AQ937" i="17" s="1"/>
  <c r="AM936" i="17"/>
  <c r="AS936" i="17" s="1"/>
  <c r="AK935" i="17"/>
  <c r="AQ935" i="17" s="1"/>
  <c r="AM934" i="17"/>
  <c r="AS934" i="17" s="1"/>
  <c r="AK933" i="17"/>
  <c r="AQ933" i="17" s="1"/>
  <c r="AM932" i="17"/>
  <c r="AS932" i="17" s="1"/>
  <c r="AL957" i="17"/>
  <c r="AR957" i="17" s="1"/>
  <c r="AL952" i="17"/>
  <c r="AR952" i="17" s="1"/>
  <c r="AK950" i="17"/>
  <c r="AQ950" i="17" s="1"/>
  <c r="AM949" i="17"/>
  <c r="AS949" i="17" s="1"/>
  <c r="AL947" i="17"/>
  <c r="AR947" i="17" s="1"/>
  <c r="AL944" i="17"/>
  <c r="AR944" i="17" s="1"/>
  <c r="AK942" i="17"/>
  <c r="AQ942" i="17" s="1"/>
  <c r="AM941" i="17"/>
  <c r="AS941" i="17" s="1"/>
  <c r="AL939" i="17"/>
  <c r="AR939" i="17" s="1"/>
  <c r="AK954" i="17"/>
  <c r="AQ954" i="17" s="1"/>
  <c r="AK952" i="17"/>
  <c r="AQ952" i="17" s="1"/>
  <c r="AM951" i="17"/>
  <c r="AS951" i="17" s="1"/>
  <c r="AL949" i="17"/>
  <c r="AR949" i="17" s="1"/>
  <c r="AL946" i="17"/>
  <c r="AR946" i="17" s="1"/>
  <c r="AK944" i="17"/>
  <c r="AQ944" i="17" s="1"/>
  <c r="AM943" i="17"/>
  <c r="AS943" i="17" s="1"/>
  <c r="AL941" i="17"/>
  <c r="AR941" i="17" s="1"/>
  <c r="AK938" i="17"/>
  <c r="AQ938" i="17" s="1"/>
  <c r="AM937" i="17"/>
  <c r="AS937" i="17" s="1"/>
  <c r="AK936" i="17"/>
  <c r="AQ936" i="17" s="1"/>
  <c r="AM935" i="17"/>
  <c r="AS935" i="17" s="1"/>
  <c r="AK934" i="17"/>
  <c r="AQ934" i="17" s="1"/>
  <c r="AM933" i="17"/>
  <c r="AS933" i="17" s="1"/>
  <c r="AK932" i="17"/>
  <c r="AQ932" i="17" s="1"/>
  <c r="AL955" i="17"/>
  <c r="AR955" i="17" s="1"/>
  <c r="AL935" i="17"/>
  <c r="AR935" i="17" s="1"/>
  <c r="AM931" i="17"/>
  <c r="AS931" i="17" s="1"/>
  <c r="AK930" i="17"/>
  <c r="AQ930" i="17" s="1"/>
  <c r="AM929" i="17"/>
  <c r="AS929" i="17" s="1"/>
  <c r="AK928" i="17"/>
  <c r="AQ928" i="17" s="1"/>
  <c r="AM927" i="17"/>
  <c r="AS927" i="17" s="1"/>
  <c r="AK926" i="17"/>
  <c r="AQ926" i="17" s="1"/>
  <c r="AM925" i="17"/>
  <c r="AS925" i="17" s="1"/>
  <c r="AK924" i="17"/>
  <c r="AQ924" i="17" s="1"/>
  <c r="AM923" i="17"/>
  <c r="AS923" i="17" s="1"/>
  <c r="AK922" i="17"/>
  <c r="AQ922" i="17" s="1"/>
  <c r="AM921" i="17"/>
  <c r="AS921" i="17" s="1"/>
  <c r="AK920" i="17"/>
  <c r="AQ920" i="17" s="1"/>
  <c r="AM919" i="17"/>
  <c r="AS919" i="17" s="1"/>
  <c r="AK918" i="17"/>
  <c r="AQ918" i="17" s="1"/>
  <c r="AM917" i="17"/>
  <c r="AS917" i="17" s="1"/>
  <c r="AK916" i="17"/>
  <c r="AQ916" i="17" s="1"/>
  <c r="AM915" i="17"/>
  <c r="AS915" i="17" s="1"/>
  <c r="AK914" i="17"/>
  <c r="AQ914" i="17" s="1"/>
  <c r="AM913" i="17"/>
  <c r="AS913" i="17" s="1"/>
  <c r="AK912" i="17"/>
  <c r="AQ912" i="17" s="1"/>
  <c r="AM911" i="17"/>
  <c r="AS911" i="17" s="1"/>
  <c r="AM953" i="17"/>
  <c r="AS953" i="17" s="1"/>
  <c r="AL951" i="17"/>
  <c r="AR951" i="17" s="1"/>
  <c r="AL938" i="17"/>
  <c r="AR938" i="17" s="1"/>
  <c r="AL934" i="17"/>
  <c r="AR934" i="17" s="1"/>
  <c r="AL931" i="17"/>
  <c r="AR931" i="17" s="1"/>
  <c r="AL929" i="17"/>
  <c r="AR929" i="17" s="1"/>
  <c r="AL927" i="17"/>
  <c r="AR927" i="17" s="1"/>
  <c r="AL925" i="17"/>
  <c r="AR925" i="17" s="1"/>
  <c r="AL923" i="17"/>
  <c r="AR923" i="17" s="1"/>
  <c r="AL921" i="17"/>
  <c r="AR921" i="17" s="1"/>
  <c r="AL919" i="17"/>
  <c r="AR919" i="17" s="1"/>
  <c r="AL917" i="17"/>
  <c r="AR917" i="17" s="1"/>
  <c r="AL948" i="17"/>
  <c r="AR948" i="17" s="1"/>
  <c r="AK946" i="17"/>
  <c r="AQ946" i="17" s="1"/>
  <c r="AM945" i="17"/>
  <c r="AS945" i="17" s="1"/>
  <c r="AL943" i="17"/>
  <c r="AR943" i="17" s="1"/>
  <c r="AL937" i="17"/>
  <c r="AR937" i="17" s="1"/>
  <c r="AL933" i="17"/>
  <c r="AR933" i="17" s="1"/>
  <c r="AK931" i="17"/>
  <c r="AQ931" i="17" s="1"/>
  <c r="AM930" i="17"/>
  <c r="AS930" i="17" s="1"/>
  <c r="AK929" i="17"/>
  <c r="AQ929" i="17" s="1"/>
  <c r="AM928" i="17"/>
  <c r="AS928" i="17" s="1"/>
  <c r="AK927" i="17"/>
  <c r="AQ927" i="17" s="1"/>
  <c r="AM926" i="17"/>
  <c r="AS926" i="17" s="1"/>
  <c r="AK925" i="17"/>
  <c r="AQ925" i="17" s="1"/>
  <c r="AM924" i="17"/>
  <c r="AS924" i="17" s="1"/>
  <c r="AK923" i="17"/>
  <c r="AQ923" i="17" s="1"/>
  <c r="AM922" i="17"/>
  <c r="AS922" i="17" s="1"/>
  <c r="AK921" i="17"/>
  <c r="AQ921" i="17" s="1"/>
  <c r="AM920" i="17"/>
  <c r="AS920" i="17" s="1"/>
  <c r="AK919" i="17"/>
  <c r="AQ919" i="17" s="1"/>
  <c r="AM918" i="17"/>
  <c r="AS918" i="17" s="1"/>
  <c r="AK917" i="17"/>
  <c r="AQ917" i="17" s="1"/>
  <c r="AM916" i="17"/>
  <c r="AS916" i="17" s="1"/>
  <c r="AK915" i="17"/>
  <c r="AQ915" i="17" s="1"/>
  <c r="AM914" i="17"/>
  <c r="AS914" i="17" s="1"/>
  <c r="AK913" i="17"/>
  <c r="AQ913" i="17" s="1"/>
  <c r="AM912" i="17"/>
  <c r="AS912" i="17" s="1"/>
  <c r="AL940" i="17"/>
  <c r="AR940" i="17" s="1"/>
  <c r="AL928" i="17"/>
  <c r="AR928" i="17" s="1"/>
  <c r="AL924" i="17"/>
  <c r="AR924" i="17" s="1"/>
  <c r="AL920" i="17"/>
  <c r="AR920" i="17" s="1"/>
  <c r="AL915" i="17"/>
  <c r="AR915" i="17" s="1"/>
  <c r="AL911" i="17"/>
  <c r="AR911" i="17" s="1"/>
  <c r="AM910" i="17"/>
  <c r="AS910" i="17" s="1"/>
  <c r="AK909" i="17"/>
  <c r="AQ909" i="17" s="1"/>
  <c r="AM908" i="17"/>
  <c r="AS908" i="17" s="1"/>
  <c r="AK907" i="17"/>
  <c r="AQ907" i="17" s="1"/>
  <c r="AM906" i="17"/>
  <c r="AS906" i="17" s="1"/>
  <c r="AK905" i="17"/>
  <c r="AQ905" i="17" s="1"/>
  <c r="AM904" i="17"/>
  <c r="AS904" i="17" s="1"/>
  <c r="AK903" i="17"/>
  <c r="AQ903" i="17" s="1"/>
  <c r="AM902" i="17"/>
  <c r="AS902" i="17" s="1"/>
  <c r="AK901" i="17"/>
  <c r="AQ901" i="17" s="1"/>
  <c r="AM900" i="17"/>
  <c r="AS900" i="17" s="1"/>
  <c r="AK899" i="17"/>
  <c r="AQ899" i="17" s="1"/>
  <c r="AM898" i="17"/>
  <c r="AS898" i="17" s="1"/>
  <c r="AK897" i="17"/>
  <c r="AQ897" i="17" s="1"/>
  <c r="AM896" i="17"/>
  <c r="AS896" i="17" s="1"/>
  <c r="AK895" i="17"/>
  <c r="AQ895" i="17" s="1"/>
  <c r="AM894" i="17"/>
  <c r="AS894" i="17" s="1"/>
  <c r="AK893" i="17"/>
  <c r="AQ893" i="17" s="1"/>
  <c r="AM892" i="17"/>
  <c r="AS892" i="17" s="1"/>
  <c r="AK891" i="17"/>
  <c r="AQ891" i="17" s="1"/>
  <c r="AM890" i="17"/>
  <c r="AS890" i="17" s="1"/>
  <c r="AK889" i="17"/>
  <c r="AQ889" i="17" s="1"/>
  <c r="AM888" i="17"/>
  <c r="AS888" i="17" s="1"/>
  <c r="AK887" i="17"/>
  <c r="AQ887" i="17" s="1"/>
  <c r="AM886" i="17"/>
  <c r="AS886" i="17" s="1"/>
  <c r="AK885" i="17"/>
  <c r="AQ885" i="17" s="1"/>
  <c r="AM884" i="17"/>
  <c r="AS884" i="17" s="1"/>
  <c r="AK883" i="17"/>
  <c r="AQ883" i="17" s="1"/>
  <c r="AM882" i="17"/>
  <c r="AS882" i="17" s="1"/>
  <c r="AL914" i="17"/>
  <c r="AR914" i="17" s="1"/>
  <c r="AK911" i="17"/>
  <c r="AQ911" i="17" s="1"/>
  <c r="AL910" i="17"/>
  <c r="AR910" i="17" s="1"/>
  <c r="AL908" i="17"/>
  <c r="AR908" i="17" s="1"/>
  <c r="AL906" i="17"/>
  <c r="AR906" i="17" s="1"/>
  <c r="AL904" i="17"/>
  <c r="AR904" i="17" s="1"/>
  <c r="AL902" i="17"/>
  <c r="AR902" i="17" s="1"/>
  <c r="AL900" i="17"/>
  <c r="AR900" i="17" s="1"/>
  <c r="AL898" i="17"/>
  <c r="AR898" i="17" s="1"/>
  <c r="AL896" i="17"/>
  <c r="AR896" i="17" s="1"/>
  <c r="AL894" i="17"/>
  <c r="AR894" i="17" s="1"/>
  <c r="AL892" i="17"/>
  <c r="AR892" i="17" s="1"/>
  <c r="AL890" i="17"/>
  <c r="AR890" i="17" s="1"/>
  <c r="AL936" i="17"/>
  <c r="AR936" i="17" s="1"/>
  <c r="AL932" i="17"/>
  <c r="AR932" i="17" s="1"/>
  <c r="AL930" i="17"/>
  <c r="AR930" i="17" s="1"/>
  <c r="AL926" i="17"/>
  <c r="AR926" i="17" s="1"/>
  <c r="AL922" i="17"/>
  <c r="AR922" i="17" s="1"/>
  <c r="AL918" i="17"/>
  <c r="AR918" i="17" s="1"/>
  <c r="AL913" i="17"/>
  <c r="AR913" i="17" s="1"/>
  <c r="AK910" i="17"/>
  <c r="AQ910" i="17" s="1"/>
  <c r="AM909" i="17"/>
  <c r="AS909" i="17" s="1"/>
  <c r="AK908" i="17"/>
  <c r="AQ908" i="17" s="1"/>
  <c r="AM907" i="17"/>
  <c r="AS907" i="17" s="1"/>
  <c r="AK906" i="17"/>
  <c r="AQ906" i="17" s="1"/>
  <c r="AM905" i="17"/>
  <c r="AS905" i="17" s="1"/>
  <c r="AK904" i="17"/>
  <c r="AQ904" i="17" s="1"/>
  <c r="AM903" i="17"/>
  <c r="AS903" i="17" s="1"/>
  <c r="AK902" i="17"/>
  <c r="AQ902" i="17" s="1"/>
  <c r="AM901" i="17"/>
  <c r="AS901" i="17" s="1"/>
  <c r="AK900" i="17"/>
  <c r="AQ900" i="17" s="1"/>
  <c r="AM899" i="17"/>
  <c r="AS899" i="17" s="1"/>
  <c r="AK898" i="17"/>
  <c r="AQ898" i="17" s="1"/>
  <c r="AM897" i="17"/>
  <c r="AS897" i="17" s="1"/>
  <c r="AK896" i="17"/>
  <c r="AQ896" i="17" s="1"/>
  <c r="AM895" i="17"/>
  <c r="AS895" i="17" s="1"/>
  <c r="AK894" i="17"/>
  <c r="AQ894" i="17" s="1"/>
  <c r="AM893" i="17"/>
  <c r="AS893" i="17" s="1"/>
  <c r="AK892" i="17"/>
  <c r="AQ892" i="17" s="1"/>
  <c r="AM891" i="17"/>
  <c r="AS891" i="17" s="1"/>
  <c r="AK890" i="17"/>
  <c r="AQ890" i="17" s="1"/>
  <c r="AM889" i="17"/>
  <c r="AS889" i="17" s="1"/>
  <c r="AK888" i="17"/>
  <c r="AQ888" i="17" s="1"/>
  <c r="AM887" i="17"/>
  <c r="AS887" i="17" s="1"/>
  <c r="AK886" i="17"/>
  <c r="AQ886" i="17" s="1"/>
  <c r="AM885" i="17"/>
  <c r="AS885" i="17" s="1"/>
  <c r="AK884" i="17"/>
  <c r="AQ884" i="17" s="1"/>
  <c r="AM883" i="17"/>
  <c r="AS883" i="17" s="1"/>
  <c r="AK882" i="17"/>
  <c r="AQ882" i="17" s="1"/>
  <c r="AL886" i="17"/>
  <c r="AR886" i="17" s="1"/>
  <c r="AL882" i="17"/>
  <c r="AR882" i="17" s="1"/>
  <c r="AK881" i="17"/>
  <c r="AQ881" i="17" s="1"/>
  <c r="AM880" i="17"/>
  <c r="AS880" i="17" s="1"/>
  <c r="AK879" i="17"/>
  <c r="AQ879" i="17" s="1"/>
  <c r="AM878" i="17"/>
  <c r="AS878" i="17" s="1"/>
  <c r="AK877" i="17"/>
  <c r="AQ877" i="17" s="1"/>
  <c r="AM876" i="17"/>
  <c r="AS876" i="17" s="1"/>
  <c r="AK875" i="17"/>
  <c r="AQ875" i="17" s="1"/>
  <c r="AM874" i="17"/>
  <c r="AS874" i="17" s="1"/>
  <c r="AK873" i="17"/>
  <c r="AQ873" i="17" s="1"/>
  <c r="AM872" i="17"/>
  <c r="AS872" i="17" s="1"/>
  <c r="AK871" i="17"/>
  <c r="AQ871" i="17" s="1"/>
  <c r="AM870" i="17"/>
  <c r="AS870" i="17" s="1"/>
  <c r="AK869" i="17"/>
  <c r="AQ869" i="17" s="1"/>
  <c r="AM868" i="17"/>
  <c r="AS868" i="17" s="1"/>
  <c r="AK867" i="17"/>
  <c r="AQ867" i="17" s="1"/>
  <c r="AM866" i="17"/>
  <c r="AS866" i="17" s="1"/>
  <c r="AK865" i="17"/>
  <c r="AQ865" i="17" s="1"/>
  <c r="AM864" i="17"/>
  <c r="AS864" i="17" s="1"/>
  <c r="AK863" i="17"/>
  <c r="AQ863" i="17" s="1"/>
  <c r="AM862" i="17"/>
  <c r="AS862" i="17" s="1"/>
  <c r="AK861" i="17"/>
  <c r="AQ861" i="17" s="1"/>
  <c r="AM860" i="17"/>
  <c r="AS860" i="17" s="1"/>
  <c r="AK859" i="17"/>
  <c r="AQ859" i="17" s="1"/>
  <c r="AM858" i="17"/>
  <c r="AS858" i="17" s="1"/>
  <c r="AL866" i="17"/>
  <c r="AR866" i="17" s="1"/>
  <c r="AL864" i="17"/>
  <c r="AR864" i="17" s="1"/>
  <c r="AL860" i="17"/>
  <c r="AR860" i="17" s="1"/>
  <c r="AL897" i="17"/>
  <c r="AR897" i="17" s="1"/>
  <c r="AL887" i="17"/>
  <c r="AR887" i="17" s="1"/>
  <c r="AL916" i="17"/>
  <c r="AR916" i="17" s="1"/>
  <c r="AL912" i="17"/>
  <c r="AR912" i="17" s="1"/>
  <c r="AL907" i="17"/>
  <c r="AR907" i="17" s="1"/>
  <c r="AL903" i="17"/>
  <c r="AR903" i="17" s="1"/>
  <c r="AL899" i="17"/>
  <c r="AR899" i="17" s="1"/>
  <c r="AL895" i="17"/>
  <c r="AR895" i="17" s="1"/>
  <c r="AL891" i="17"/>
  <c r="AR891" i="17" s="1"/>
  <c r="AL885" i="17"/>
  <c r="AR885" i="17" s="1"/>
  <c r="AL880" i="17"/>
  <c r="AR880" i="17" s="1"/>
  <c r="AL878" i="17"/>
  <c r="AR878" i="17" s="1"/>
  <c r="AL876" i="17"/>
  <c r="AR876" i="17" s="1"/>
  <c r="AL874" i="17"/>
  <c r="AR874" i="17" s="1"/>
  <c r="AL872" i="17"/>
  <c r="AR872" i="17" s="1"/>
  <c r="AL870" i="17"/>
  <c r="AR870" i="17" s="1"/>
  <c r="AL868" i="17"/>
  <c r="AR868" i="17" s="1"/>
  <c r="AL862" i="17"/>
  <c r="AR862" i="17" s="1"/>
  <c r="AL858" i="17"/>
  <c r="AR858" i="17" s="1"/>
  <c r="AL901" i="17"/>
  <c r="AR901" i="17" s="1"/>
  <c r="AL889" i="17"/>
  <c r="AR889" i="17" s="1"/>
  <c r="AL888" i="17"/>
  <c r="AR888" i="17" s="1"/>
  <c r="AL884" i="17"/>
  <c r="AR884" i="17" s="1"/>
  <c r="AM881" i="17"/>
  <c r="AS881" i="17" s="1"/>
  <c r="AK880" i="17"/>
  <c r="AQ880" i="17" s="1"/>
  <c r="AM879" i="17"/>
  <c r="AS879" i="17" s="1"/>
  <c r="AK878" i="17"/>
  <c r="AQ878" i="17" s="1"/>
  <c r="AM877" i="17"/>
  <c r="AS877" i="17" s="1"/>
  <c r="AK876" i="17"/>
  <c r="AQ876" i="17" s="1"/>
  <c r="AM875" i="17"/>
  <c r="AS875" i="17" s="1"/>
  <c r="AK874" i="17"/>
  <c r="AQ874" i="17" s="1"/>
  <c r="AM873" i="17"/>
  <c r="AS873" i="17" s="1"/>
  <c r="AK872" i="17"/>
  <c r="AQ872" i="17" s="1"/>
  <c r="AM871" i="17"/>
  <c r="AS871" i="17" s="1"/>
  <c r="AK870" i="17"/>
  <c r="AQ870" i="17" s="1"/>
  <c r="AM869" i="17"/>
  <c r="AS869" i="17" s="1"/>
  <c r="AK868" i="17"/>
  <c r="AQ868" i="17" s="1"/>
  <c r="AM867" i="17"/>
  <c r="AS867" i="17" s="1"/>
  <c r="AK866" i="17"/>
  <c r="AQ866" i="17" s="1"/>
  <c r="AM865" i="17"/>
  <c r="AS865" i="17" s="1"/>
  <c r="AK864" i="17"/>
  <c r="AQ864" i="17" s="1"/>
  <c r="AM863" i="17"/>
  <c r="AS863" i="17" s="1"/>
  <c r="AK862" i="17"/>
  <c r="AQ862" i="17" s="1"/>
  <c r="AM861" i="17"/>
  <c r="AS861" i="17" s="1"/>
  <c r="AK860" i="17"/>
  <c r="AQ860" i="17" s="1"/>
  <c r="AM859" i="17"/>
  <c r="AS859" i="17" s="1"/>
  <c r="AK858" i="17"/>
  <c r="AQ858" i="17" s="1"/>
  <c r="AL909" i="17"/>
  <c r="AR909" i="17" s="1"/>
  <c r="AL905" i="17"/>
  <c r="AR905" i="17" s="1"/>
  <c r="AL893" i="17"/>
  <c r="AR893" i="17" s="1"/>
  <c r="AL883" i="17"/>
  <c r="AR883" i="17" s="1"/>
  <c r="AL879" i="17"/>
  <c r="AR879" i="17" s="1"/>
  <c r="AL875" i="17"/>
  <c r="AR875" i="17" s="1"/>
  <c r="AL871" i="17"/>
  <c r="AR871" i="17" s="1"/>
  <c r="AL867" i="17"/>
  <c r="AR867" i="17" s="1"/>
  <c r="AL863" i="17"/>
  <c r="AR863" i="17" s="1"/>
  <c r="AL859" i="17"/>
  <c r="AR859" i="17" s="1"/>
  <c r="AL861" i="17"/>
  <c r="AR861" i="17" s="1"/>
  <c r="AL881" i="17"/>
  <c r="AR881" i="17" s="1"/>
  <c r="AL877" i="17"/>
  <c r="AR877" i="17" s="1"/>
  <c r="AL873" i="17"/>
  <c r="AR873" i="17" s="1"/>
  <c r="AL869" i="17"/>
  <c r="AR869" i="17" s="1"/>
  <c r="AL865" i="17"/>
  <c r="AR865" i="17" s="1"/>
  <c r="W981" i="17"/>
  <c r="AA981" i="17" s="1"/>
  <c r="U980" i="17"/>
  <c r="V981" i="17"/>
  <c r="Z981" i="17" s="1"/>
  <c r="AD981" i="17" s="1"/>
  <c r="T980" i="17"/>
  <c r="X980" i="17" s="1"/>
  <c r="AB980" i="17" s="1"/>
  <c r="V979" i="17"/>
  <c r="Z979" i="17" s="1"/>
  <c r="AD979" i="17" s="1"/>
  <c r="U981" i="17"/>
  <c r="U979" i="17"/>
  <c r="T981" i="17"/>
  <c r="X981" i="17" s="1"/>
  <c r="AB981" i="17" s="1"/>
  <c r="V980" i="17"/>
  <c r="Z980" i="17" s="1"/>
  <c r="AD980" i="17" s="1"/>
  <c r="T979" i="17"/>
  <c r="X979" i="17" s="1"/>
  <c r="AB979" i="17" s="1"/>
  <c r="AK981" i="17"/>
  <c r="AQ981" i="17" s="1"/>
  <c r="AM980" i="17"/>
  <c r="AK979" i="17"/>
  <c r="AQ979" i="17" s="1"/>
  <c r="AL980" i="17"/>
  <c r="AR980" i="17" s="1"/>
  <c r="AM981" i="17"/>
  <c r="AK980" i="17"/>
  <c r="AQ980" i="17" s="1"/>
  <c r="AM979" i="17"/>
  <c r="AL981" i="17"/>
  <c r="AR981" i="17" s="1"/>
  <c r="AL979" i="17"/>
  <c r="AR979" i="17" s="1"/>
  <c r="U975" i="17"/>
  <c r="T974" i="17"/>
  <c r="X974" i="17" s="1"/>
  <c r="AB974" i="17" s="1"/>
  <c r="U972" i="17"/>
  <c r="Y972" i="17" s="1"/>
  <c r="T971" i="17"/>
  <c r="X971" i="17" s="1"/>
  <c r="AB971" i="17" s="1"/>
  <c r="U969" i="17"/>
  <c r="T968" i="17"/>
  <c r="X968" i="17" s="1"/>
  <c r="U966" i="17"/>
  <c r="T965" i="17"/>
  <c r="X965" i="17" s="1"/>
  <c r="AB965" i="17" s="1"/>
  <c r="U963" i="17"/>
  <c r="Y963" i="17" s="1"/>
  <c r="T962" i="17"/>
  <c r="X962" i="17" s="1"/>
  <c r="V976" i="17"/>
  <c r="Z976" i="17" s="1"/>
  <c r="AD976" i="17" s="1"/>
  <c r="T975" i="17"/>
  <c r="X975" i="17" s="1"/>
  <c r="AB975" i="17" s="1"/>
  <c r="V973" i="17"/>
  <c r="Z973" i="17" s="1"/>
  <c r="T972" i="17"/>
  <c r="X972" i="17" s="1"/>
  <c r="V970" i="17"/>
  <c r="Z970" i="17" s="1"/>
  <c r="AD970" i="17" s="1"/>
  <c r="T969" i="17"/>
  <c r="X969" i="17" s="1"/>
  <c r="AB969" i="17" s="1"/>
  <c r="V967" i="17"/>
  <c r="Z967" i="17" s="1"/>
  <c r="T966" i="17"/>
  <c r="X966" i="17" s="1"/>
  <c r="AB966" i="17" s="1"/>
  <c r="V964" i="17"/>
  <c r="Z964" i="17" s="1"/>
  <c r="AD964" i="17" s="1"/>
  <c r="T963" i="17"/>
  <c r="X963" i="17" s="1"/>
  <c r="U976" i="17"/>
  <c r="V974" i="17"/>
  <c r="Z974" i="17" s="1"/>
  <c r="AD974" i="17" s="1"/>
  <c r="U973" i="17"/>
  <c r="Y973" i="17" s="1"/>
  <c r="V971" i="17"/>
  <c r="Z971" i="17" s="1"/>
  <c r="AD971" i="17" s="1"/>
  <c r="U970" i="17"/>
  <c r="V968" i="17"/>
  <c r="Z968" i="17" s="1"/>
  <c r="U967" i="17"/>
  <c r="Y967" i="17" s="1"/>
  <c r="V965" i="17"/>
  <c r="Z965" i="17" s="1"/>
  <c r="AD965" i="17" s="1"/>
  <c r="U964" i="17"/>
  <c r="V975" i="17"/>
  <c r="Z975" i="17" s="1"/>
  <c r="AD975" i="17" s="1"/>
  <c r="T973" i="17"/>
  <c r="X973" i="17" s="1"/>
  <c r="U968" i="17"/>
  <c r="Y968" i="17" s="1"/>
  <c r="V963" i="17"/>
  <c r="Z963" i="17" s="1"/>
  <c r="T961" i="17"/>
  <c r="X961" i="17" s="1"/>
  <c r="AB961" i="17" s="1"/>
  <c r="V960" i="17"/>
  <c r="Z960" i="17" s="1"/>
  <c r="AD960" i="17" s="1"/>
  <c r="U959" i="17"/>
  <c r="V972" i="17"/>
  <c r="Z972" i="17" s="1"/>
  <c r="T970" i="17"/>
  <c r="X970" i="17" s="1"/>
  <c r="AB970" i="17" s="1"/>
  <c r="U965" i="17"/>
  <c r="V962" i="17"/>
  <c r="Z962" i="17" s="1"/>
  <c r="U960" i="17"/>
  <c r="T959" i="17"/>
  <c r="X959" i="17" s="1"/>
  <c r="AB959" i="17" s="1"/>
  <c r="T964" i="17"/>
  <c r="X964" i="17" s="1"/>
  <c r="AB964" i="17" s="1"/>
  <c r="U974" i="17"/>
  <c r="V969" i="17"/>
  <c r="Z969" i="17" s="1"/>
  <c r="AD969" i="17" s="1"/>
  <c r="T967" i="17"/>
  <c r="X967" i="17" s="1"/>
  <c r="U962" i="17"/>
  <c r="Y962" i="17" s="1"/>
  <c r="V961" i="17"/>
  <c r="Z961" i="17" s="1"/>
  <c r="AD961" i="17" s="1"/>
  <c r="T960" i="17"/>
  <c r="X960" i="17" s="1"/>
  <c r="AB960" i="17" s="1"/>
  <c r="T976" i="17"/>
  <c r="X976" i="17" s="1"/>
  <c r="AB976" i="17" s="1"/>
  <c r="U971" i="17"/>
  <c r="V966" i="17"/>
  <c r="Z966" i="17" s="1"/>
  <c r="AD966" i="17" s="1"/>
  <c r="U961" i="17"/>
  <c r="V959" i="17"/>
  <c r="Z959" i="17" s="1"/>
  <c r="AD959" i="17" s="1"/>
  <c r="W969" i="17"/>
  <c r="AA969" i="17" s="1"/>
  <c r="W971" i="17"/>
  <c r="AA971" i="17" s="1"/>
  <c r="AK976" i="17"/>
  <c r="AQ976" i="17" s="1"/>
  <c r="AM975" i="17"/>
  <c r="AL974" i="17"/>
  <c r="AR974" i="17" s="1"/>
  <c r="AK973" i="17"/>
  <c r="AQ973" i="17" s="1"/>
  <c r="AM972" i="17"/>
  <c r="AL971" i="17"/>
  <c r="AR971" i="17" s="1"/>
  <c r="AK970" i="17"/>
  <c r="AQ970" i="17" s="1"/>
  <c r="AM969" i="17"/>
  <c r="AL968" i="17"/>
  <c r="AR968" i="17" s="1"/>
  <c r="AK967" i="17"/>
  <c r="AQ967" i="17" s="1"/>
  <c r="AM966" i="17"/>
  <c r="AS966" i="17" s="1"/>
  <c r="AL965" i="17"/>
  <c r="AR965" i="17" s="1"/>
  <c r="AK964" i="17"/>
  <c r="AQ964" i="17" s="1"/>
  <c r="AM963" i="17"/>
  <c r="AS963" i="17" s="1"/>
  <c r="AL962" i="17"/>
  <c r="AR962" i="17" s="1"/>
  <c r="AL975" i="17"/>
  <c r="AR975" i="17" s="1"/>
  <c r="AK974" i="17"/>
  <c r="AQ974" i="17" s="1"/>
  <c r="AL972" i="17"/>
  <c r="AR972" i="17" s="1"/>
  <c r="AK971" i="17"/>
  <c r="AQ971" i="17" s="1"/>
  <c r="AL969" i="17"/>
  <c r="AR969" i="17" s="1"/>
  <c r="AK968" i="17"/>
  <c r="AQ968" i="17" s="1"/>
  <c r="AL966" i="17"/>
  <c r="AR966" i="17" s="1"/>
  <c r="AK965" i="17"/>
  <c r="AQ965" i="17" s="1"/>
  <c r="AL963" i="17"/>
  <c r="AR963" i="17" s="1"/>
  <c r="AK962" i="17"/>
  <c r="AQ962" i="17" s="1"/>
  <c r="AM976" i="17"/>
  <c r="AK975" i="17"/>
  <c r="AQ975" i="17" s="1"/>
  <c r="AM973" i="17"/>
  <c r="AK972" i="17"/>
  <c r="AQ972" i="17" s="1"/>
  <c r="AM970" i="17"/>
  <c r="AK969" i="17"/>
  <c r="AQ969" i="17" s="1"/>
  <c r="AM967" i="17"/>
  <c r="AS967" i="17" s="1"/>
  <c r="AK966" i="17"/>
  <c r="AQ966" i="17" s="1"/>
  <c r="AM964" i="17"/>
  <c r="AS964" i="17" s="1"/>
  <c r="AK963" i="17"/>
  <c r="AQ963" i="17" s="1"/>
  <c r="AM974" i="17"/>
  <c r="AL967" i="17"/>
  <c r="AR967" i="17" s="1"/>
  <c r="AL961" i="17"/>
  <c r="AR961" i="17" s="1"/>
  <c r="AM959" i="17"/>
  <c r="AS959" i="17" s="1"/>
  <c r="AM961" i="17"/>
  <c r="AS961" i="17" s="1"/>
  <c r="AL976" i="17"/>
  <c r="AR976" i="17" s="1"/>
  <c r="AM971" i="17"/>
  <c r="AL964" i="17"/>
  <c r="AR964" i="17" s="1"/>
  <c r="AK961" i="17"/>
  <c r="AQ961" i="17" s="1"/>
  <c r="AM960" i="17"/>
  <c r="AS960" i="17" s="1"/>
  <c r="AL959" i="17"/>
  <c r="AR959" i="17" s="1"/>
  <c r="AM965" i="17"/>
  <c r="AS965" i="17" s="1"/>
  <c r="AL973" i="17"/>
  <c r="AR973" i="17" s="1"/>
  <c r="AM968" i="17"/>
  <c r="AS968" i="17" s="1"/>
  <c r="AM962" i="17"/>
  <c r="AS962" i="17" s="1"/>
  <c r="AL960" i="17"/>
  <c r="AR960" i="17" s="1"/>
  <c r="AK959" i="17"/>
  <c r="AQ959" i="17" s="1"/>
  <c r="AL970" i="17"/>
  <c r="AR970" i="17" s="1"/>
  <c r="AK960" i="17"/>
  <c r="AQ960" i="17" s="1"/>
  <c r="S9" i="17"/>
  <c r="W9" i="17" s="1"/>
  <c r="AA9" i="17" s="1"/>
  <c r="T10" i="17"/>
  <c r="U11" i="17"/>
  <c r="V12" i="17"/>
  <c r="V9" i="17"/>
  <c r="T11" i="17"/>
  <c r="X11" i="17" s="1"/>
  <c r="AB11" i="17" s="1"/>
  <c r="T9" i="17"/>
  <c r="X9" i="17" s="1"/>
  <c r="AB9" i="17" s="1"/>
  <c r="U10" i="17"/>
  <c r="V11" i="17"/>
  <c r="S12" i="17"/>
  <c r="W12" i="17" s="1"/>
  <c r="AA12" i="17" s="1"/>
  <c r="U12" i="17"/>
  <c r="U9" i="17"/>
  <c r="V10" i="17"/>
  <c r="S11" i="17"/>
  <c r="W11" i="17" s="1"/>
  <c r="AA11" i="17" s="1"/>
  <c r="T12" i="17"/>
  <c r="X12" i="17" s="1"/>
  <c r="AB12" i="17" s="1"/>
  <c r="S10" i="17"/>
  <c r="AK11" i="17"/>
  <c r="AQ11" i="17" s="1"/>
  <c r="AK15" i="17"/>
  <c r="AQ15" i="17" s="1"/>
  <c r="AK19" i="17"/>
  <c r="AQ19" i="17" s="1"/>
  <c r="AK23" i="17"/>
  <c r="AQ23" i="17" s="1"/>
  <c r="AK27" i="17"/>
  <c r="AQ27" i="17" s="1"/>
  <c r="AK31" i="17"/>
  <c r="AQ31" i="17" s="1"/>
  <c r="AK35" i="17"/>
  <c r="AQ35" i="17" s="1"/>
  <c r="AK39" i="17"/>
  <c r="AQ39" i="17" s="1"/>
  <c r="AK43" i="17"/>
  <c r="AQ43" i="17" s="1"/>
  <c r="AK47" i="17"/>
  <c r="AQ47" i="17" s="1"/>
  <c r="AK51" i="17"/>
  <c r="AQ51" i="17" s="1"/>
  <c r="AK55" i="17"/>
  <c r="AQ55" i="17" s="1"/>
  <c r="AK484" i="17"/>
  <c r="AQ484" i="17" s="1"/>
  <c r="AK488" i="17"/>
  <c r="AQ488" i="17" s="1"/>
  <c r="AK492" i="17"/>
  <c r="AQ492" i="17" s="1"/>
  <c r="AK496" i="17"/>
  <c r="AQ496" i="17" s="1"/>
  <c r="AK500" i="17"/>
  <c r="AQ500" i="17" s="1"/>
  <c r="AK504" i="17"/>
  <c r="AQ504" i="17" s="1"/>
  <c r="AM11" i="17"/>
  <c r="AS11" i="17" s="1"/>
  <c r="AL13" i="17"/>
  <c r="AR13" i="17" s="1"/>
  <c r="AL15" i="17"/>
  <c r="AR15" i="17" s="1"/>
  <c r="AL17" i="17"/>
  <c r="AR17" i="17" s="1"/>
  <c r="AL20" i="17"/>
  <c r="AR20" i="17" s="1"/>
  <c r="AL22" i="17"/>
  <c r="AR22" i="17" s="1"/>
  <c r="AM23" i="17"/>
  <c r="AS23" i="17" s="1"/>
  <c r="AM25" i="17"/>
  <c r="AS25" i="17" s="1"/>
  <c r="AL27" i="17"/>
  <c r="AR27" i="17" s="1"/>
  <c r="AL29" i="17"/>
  <c r="AR29" i="17" s="1"/>
  <c r="AL32" i="17"/>
  <c r="AR32" i="17" s="1"/>
  <c r="AL34" i="17"/>
  <c r="AR34" i="17" s="1"/>
  <c r="AL36" i="17"/>
  <c r="AR36" i="17" s="1"/>
  <c r="AM37" i="17"/>
  <c r="AS37" i="17" s="1"/>
  <c r="AM39" i="17"/>
  <c r="AS39" i="17" s="1"/>
  <c r="AM41" i="17"/>
  <c r="AS41" i="17" s="1"/>
  <c r="AM43" i="17"/>
  <c r="AS43" i="17" s="1"/>
  <c r="AM45" i="17"/>
  <c r="AS45" i="17" s="1"/>
  <c r="AL47" i="17"/>
  <c r="AR47" i="17" s="1"/>
  <c r="AL49" i="17"/>
  <c r="AR49" i="17" s="1"/>
  <c r="AM52" i="17"/>
  <c r="AS52" i="17" s="1"/>
  <c r="AM54" i="17"/>
  <c r="AS54" i="17" s="1"/>
  <c r="AL56" i="17"/>
  <c r="AR56" i="17" s="1"/>
  <c r="AM482" i="17"/>
  <c r="AS482" i="17" s="1"/>
  <c r="AM483" i="17"/>
  <c r="AS483" i="17" s="1"/>
  <c r="AM492" i="17"/>
  <c r="AS492" i="17" s="1"/>
  <c r="AL502" i="17"/>
  <c r="AR502" i="17" s="1"/>
  <c r="AL10" i="17"/>
  <c r="AR10" i="17" s="1"/>
  <c r="AK38" i="17"/>
  <c r="AQ38" i="17" s="1"/>
  <c r="AK503" i="17"/>
  <c r="AQ503" i="17" s="1"/>
  <c r="AM18" i="17"/>
  <c r="AS18" i="17" s="1"/>
  <c r="AL25" i="17"/>
  <c r="AR25" i="17" s="1"/>
  <c r="AM30" i="17"/>
  <c r="AS30" i="17" s="1"/>
  <c r="AL37" i="17"/>
  <c r="AR37" i="17" s="1"/>
  <c r="AL43" i="17"/>
  <c r="AR43" i="17" s="1"/>
  <c r="AM48" i="17"/>
  <c r="AS48" i="17" s="1"/>
  <c r="AL54" i="17"/>
  <c r="AR54" i="17" s="1"/>
  <c r="AM484" i="17"/>
  <c r="AS484" i="17" s="1"/>
  <c r="AM487" i="17"/>
  <c r="AS487" i="17" s="1"/>
  <c r="AK12" i="17"/>
  <c r="AQ12" i="17" s="1"/>
  <c r="AK16" i="17"/>
  <c r="AQ16" i="17" s="1"/>
  <c r="AK20" i="17"/>
  <c r="AQ20" i="17" s="1"/>
  <c r="AK24" i="17"/>
  <c r="AQ24" i="17" s="1"/>
  <c r="AK28" i="17"/>
  <c r="AQ28" i="17" s="1"/>
  <c r="AK32" i="17"/>
  <c r="AQ32" i="17" s="1"/>
  <c r="AK36" i="17"/>
  <c r="AQ36" i="17" s="1"/>
  <c r="AK40" i="17"/>
  <c r="AQ40" i="17" s="1"/>
  <c r="AK44" i="17"/>
  <c r="AQ44" i="17" s="1"/>
  <c r="AK48" i="17"/>
  <c r="AQ48" i="17" s="1"/>
  <c r="AK52" i="17"/>
  <c r="AQ52" i="17" s="1"/>
  <c r="AK56" i="17"/>
  <c r="AQ56" i="17" s="1"/>
  <c r="AK485" i="17"/>
  <c r="AQ485" i="17" s="1"/>
  <c r="AK489" i="17"/>
  <c r="AQ489" i="17" s="1"/>
  <c r="AK493" i="17"/>
  <c r="AQ493" i="17" s="1"/>
  <c r="AK497" i="17"/>
  <c r="AQ497" i="17" s="1"/>
  <c r="AK501" i="17"/>
  <c r="AQ501" i="17" s="1"/>
  <c r="AK9" i="17"/>
  <c r="AQ9" i="17" s="1"/>
  <c r="AL12" i="17"/>
  <c r="AR12" i="17" s="1"/>
  <c r="AM13" i="17"/>
  <c r="AS13" i="17" s="1"/>
  <c r="AM15" i="17"/>
  <c r="AS15" i="17" s="1"/>
  <c r="AM17" i="17"/>
  <c r="AS17" i="17" s="1"/>
  <c r="AL19" i="17"/>
  <c r="AR19" i="17" s="1"/>
  <c r="AM20" i="17"/>
  <c r="AS20" i="17" s="1"/>
  <c r="AM22" i="17"/>
  <c r="AS22" i="17" s="1"/>
  <c r="AL24" i="17"/>
  <c r="AR24" i="17" s="1"/>
  <c r="AL26" i="17"/>
  <c r="AR26" i="17" s="1"/>
  <c r="AM27" i="17"/>
  <c r="AS27" i="17" s="1"/>
  <c r="AM29" i="17"/>
  <c r="AS29" i="17" s="1"/>
  <c r="AL31" i="17"/>
  <c r="AR31" i="17" s="1"/>
  <c r="AM32" i="17"/>
  <c r="AS32" i="17" s="1"/>
  <c r="AM34" i="17"/>
  <c r="AS34" i="17" s="1"/>
  <c r="AM36" i="17"/>
  <c r="AS36" i="17" s="1"/>
  <c r="AL38" i="17"/>
  <c r="AR38" i="17" s="1"/>
  <c r="AL40" i="17"/>
  <c r="AR40" i="17" s="1"/>
  <c r="AL42" i="17"/>
  <c r="AR42" i="17" s="1"/>
  <c r="AL44" i="17"/>
  <c r="AR44" i="17" s="1"/>
  <c r="AL46" i="17"/>
  <c r="AR46" i="17" s="1"/>
  <c r="AM47" i="17"/>
  <c r="AS47" i="17" s="1"/>
  <c r="AM49" i="17"/>
  <c r="AS49" i="17" s="1"/>
  <c r="AL51" i="17"/>
  <c r="AR51" i="17" s="1"/>
  <c r="AL53" i="17"/>
  <c r="AR53" i="17" s="1"/>
  <c r="AM56" i="17"/>
  <c r="AS56" i="17" s="1"/>
  <c r="AL495" i="17"/>
  <c r="AR495" i="17" s="1"/>
  <c r="AL499" i="17"/>
  <c r="AR499" i="17" s="1"/>
  <c r="AL500" i="17"/>
  <c r="AR500" i="17" s="1"/>
  <c r="AL501" i="17"/>
  <c r="AR501" i="17" s="1"/>
  <c r="AM502" i="17"/>
  <c r="AS502" i="17" s="1"/>
  <c r="AM10" i="17"/>
  <c r="AS10" i="17" s="1"/>
  <c r="AK18" i="17"/>
  <c r="AQ18" i="17" s="1"/>
  <c r="AK26" i="17"/>
  <c r="AQ26" i="17" s="1"/>
  <c r="AK34" i="17"/>
  <c r="AQ34" i="17" s="1"/>
  <c r="AK46" i="17"/>
  <c r="AQ46" i="17" s="1"/>
  <c r="AK54" i="17"/>
  <c r="AQ54" i="17" s="1"/>
  <c r="AK487" i="17"/>
  <c r="AQ487" i="17" s="1"/>
  <c r="AK491" i="17"/>
  <c r="AQ491" i="17" s="1"/>
  <c r="AK499" i="17"/>
  <c r="AQ499" i="17" s="1"/>
  <c r="AM16" i="17"/>
  <c r="AS16" i="17" s="1"/>
  <c r="AM21" i="17"/>
  <c r="AS21" i="17" s="1"/>
  <c r="AM35" i="17"/>
  <c r="AS35" i="17" s="1"/>
  <c r="AL41" i="17"/>
  <c r="AR41" i="17" s="1"/>
  <c r="AM50" i="17"/>
  <c r="AS50" i="17" s="1"/>
  <c r="AM55" i="17"/>
  <c r="AS55" i="17" s="1"/>
  <c r="AL483" i="17"/>
  <c r="AR483" i="17" s="1"/>
  <c r="AM486" i="17"/>
  <c r="AS486" i="17" s="1"/>
  <c r="AK13" i="17"/>
  <c r="AQ13" i="17" s="1"/>
  <c r="AK17" i="17"/>
  <c r="AQ17" i="17" s="1"/>
  <c r="AK21" i="17"/>
  <c r="AQ21" i="17" s="1"/>
  <c r="AK25" i="17"/>
  <c r="AQ25" i="17" s="1"/>
  <c r="AK29" i="17"/>
  <c r="AQ29" i="17" s="1"/>
  <c r="AK33" i="17"/>
  <c r="AQ33" i="17" s="1"/>
  <c r="AK37" i="17"/>
  <c r="AQ37" i="17" s="1"/>
  <c r="AK41" i="17"/>
  <c r="AQ41" i="17" s="1"/>
  <c r="AK45" i="17"/>
  <c r="AQ45" i="17" s="1"/>
  <c r="AK49" i="17"/>
  <c r="AQ49" i="17" s="1"/>
  <c r="AK53" i="17"/>
  <c r="AQ53" i="17" s="1"/>
  <c r="AK482" i="17"/>
  <c r="AQ482" i="17" s="1"/>
  <c r="AK486" i="17"/>
  <c r="AQ486" i="17" s="1"/>
  <c r="AK490" i="17"/>
  <c r="AQ490" i="17" s="1"/>
  <c r="AK494" i="17"/>
  <c r="AQ494" i="17" s="1"/>
  <c r="AK498" i="17"/>
  <c r="AQ498" i="17" s="1"/>
  <c r="AK502" i="17"/>
  <c r="AQ502" i="17" s="1"/>
  <c r="AK10" i="17"/>
  <c r="AQ10" i="17" s="1"/>
  <c r="AM12" i="17"/>
  <c r="AS12" i="17" s="1"/>
  <c r="AL14" i="17"/>
  <c r="AR14" i="17" s="1"/>
  <c r="AL16" i="17"/>
  <c r="AR16" i="17" s="1"/>
  <c r="AL18" i="17"/>
  <c r="AR18" i="17" s="1"/>
  <c r="AM19" i="17"/>
  <c r="AS19" i="17" s="1"/>
  <c r="AL21" i="17"/>
  <c r="AR21" i="17" s="1"/>
  <c r="AM24" i="17"/>
  <c r="AS24" i="17" s="1"/>
  <c r="AM26" i="17"/>
  <c r="AS26" i="17" s="1"/>
  <c r="AL28" i="17"/>
  <c r="AR28" i="17" s="1"/>
  <c r="AL30" i="17"/>
  <c r="AR30" i="17" s="1"/>
  <c r="AM31" i="17"/>
  <c r="AS31" i="17" s="1"/>
  <c r="AL33" i="17"/>
  <c r="AR33" i="17" s="1"/>
  <c r="AL35" i="17"/>
  <c r="AR35" i="17" s="1"/>
  <c r="AM38" i="17"/>
  <c r="AS38" i="17" s="1"/>
  <c r="AM40" i="17"/>
  <c r="AS40" i="17" s="1"/>
  <c r="AM42" i="17"/>
  <c r="AS42" i="17" s="1"/>
  <c r="AM44" i="17"/>
  <c r="AS44" i="17" s="1"/>
  <c r="AM46" i="17"/>
  <c r="AS46" i="17" s="1"/>
  <c r="AL48" i="17"/>
  <c r="AR48" i="17" s="1"/>
  <c r="AL50" i="17"/>
  <c r="AR50" i="17" s="1"/>
  <c r="AM51" i="17"/>
  <c r="AS51" i="17" s="1"/>
  <c r="AM53" i="17"/>
  <c r="AS53" i="17" s="1"/>
  <c r="AL55" i="17"/>
  <c r="AR55" i="17" s="1"/>
  <c r="AL484" i="17"/>
  <c r="AR484" i="17" s="1"/>
  <c r="AL485" i="17"/>
  <c r="AR485" i="17" s="1"/>
  <c r="AL486" i="17"/>
  <c r="AR486" i="17" s="1"/>
  <c r="AL487" i="17"/>
  <c r="AR487" i="17" s="1"/>
  <c r="AL488" i="17"/>
  <c r="AR488" i="17" s="1"/>
  <c r="AL489" i="17"/>
  <c r="AR489" i="17" s="1"/>
  <c r="AL490" i="17"/>
  <c r="AR490" i="17" s="1"/>
  <c r="AL491" i="17"/>
  <c r="AR491" i="17" s="1"/>
  <c r="AL493" i="17"/>
  <c r="AR493" i="17" s="1"/>
  <c r="AL494" i="17"/>
  <c r="AR494" i="17" s="1"/>
  <c r="AM495" i="17"/>
  <c r="AS495" i="17" s="1"/>
  <c r="AL496" i="17"/>
  <c r="AR496" i="17" s="1"/>
  <c r="AL497" i="17"/>
  <c r="AR497" i="17" s="1"/>
  <c r="AL498" i="17"/>
  <c r="AR498" i="17" s="1"/>
  <c r="AM499" i="17"/>
  <c r="AS499" i="17" s="1"/>
  <c r="AM500" i="17"/>
  <c r="AS500" i="17" s="1"/>
  <c r="AM501" i="17"/>
  <c r="AS501" i="17" s="1"/>
  <c r="AK14" i="17"/>
  <c r="AQ14" i="17" s="1"/>
  <c r="AK22" i="17"/>
  <c r="AQ22" i="17" s="1"/>
  <c r="AK30" i="17"/>
  <c r="AQ30" i="17" s="1"/>
  <c r="AK42" i="17"/>
  <c r="AQ42" i="17" s="1"/>
  <c r="AK50" i="17"/>
  <c r="AQ50" i="17" s="1"/>
  <c r="AK483" i="17"/>
  <c r="AQ483" i="17" s="1"/>
  <c r="AK495" i="17"/>
  <c r="AQ495" i="17" s="1"/>
  <c r="AL11" i="17"/>
  <c r="AR11" i="17" s="1"/>
  <c r="AM14" i="17"/>
  <c r="AS14" i="17" s="1"/>
  <c r="AL23" i="17"/>
  <c r="AR23" i="17" s="1"/>
  <c r="AM28" i="17"/>
  <c r="AS28" i="17" s="1"/>
  <c r="AM33" i="17"/>
  <c r="AS33" i="17" s="1"/>
  <c r="AL39" i="17"/>
  <c r="AR39" i="17" s="1"/>
  <c r="AL45" i="17"/>
  <c r="AR45" i="17" s="1"/>
  <c r="AL52" i="17"/>
  <c r="AR52" i="17" s="1"/>
  <c r="AL482" i="17"/>
  <c r="AR482" i="17" s="1"/>
  <c r="AM485" i="17"/>
  <c r="AS485" i="17" s="1"/>
  <c r="AM488" i="17"/>
  <c r="AS488" i="17" s="1"/>
  <c r="AM489" i="17"/>
  <c r="AS489" i="17" s="1"/>
  <c r="AM493" i="17"/>
  <c r="AS493" i="17" s="1"/>
  <c r="AM497" i="17"/>
  <c r="AS497" i="17" s="1"/>
  <c r="AM490" i="17"/>
  <c r="AS490" i="17" s="1"/>
  <c r="AM498" i="17"/>
  <c r="AS498" i="17" s="1"/>
  <c r="AM491" i="17"/>
  <c r="AS491" i="17" s="1"/>
  <c r="AM494" i="17"/>
  <c r="AS494" i="17" s="1"/>
  <c r="AL492" i="17"/>
  <c r="AR492" i="17" s="1"/>
  <c r="AM496" i="17"/>
  <c r="AS496" i="17" s="1"/>
  <c r="U14" i="17"/>
  <c r="T15" i="17"/>
  <c r="X15" i="17" s="1"/>
  <c r="AB15" i="17" s="1"/>
  <c r="V15" i="17"/>
  <c r="V16" i="17"/>
  <c r="T14" i="17"/>
  <c r="X14" i="17" s="1"/>
  <c r="AB14" i="17" s="1"/>
  <c r="V14" i="17"/>
  <c r="U15" i="17"/>
  <c r="T16" i="17"/>
  <c r="X16" i="17" s="1"/>
  <c r="AB16" i="17" s="1"/>
  <c r="T13" i="17"/>
  <c r="X13" i="17" s="1"/>
  <c r="AB13" i="17" s="1"/>
  <c r="V13" i="17"/>
  <c r="U13" i="17"/>
  <c r="U16" i="17"/>
  <c r="S703" i="17"/>
  <c r="W703" i="17" s="1"/>
  <c r="AA703" i="17" s="1"/>
  <c r="J20" i="16"/>
  <c r="K20" i="16" s="1"/>
  <c r="C20" i="16"/>
  <c r="D5" i="17"/>
  <c r="S696" i="17"/>
  <c r="W696" i="17" s="1"/>
  <c r="AA696" i="17" s="1"/>
  <c r="S688" i="17"/>
  <c r="W688" i="17" s="1"/>
  <c r="AA688" i="17" s="1"/>
  <c r="S692" i="17"/>
  <c r="W692" i="17" s="1"/>
  <c r="AA692" i="17" s="1"/>
  <c r="S695" i="17"/>
  <c r="W695" i="17" s="1"/>
  <c r="AA695" i="17" s="1"/>
  <c r="S701" i="17"/>
  <c r="W701" i="17" s="1"/>
  <c r="AA701" i="17" s="1"/>
  <c r="S725" i="17"/>
  <c r="W725" i="17" s="1"/>
  <c r="AA725" i="17" s="1"/>
  <c r="S727" i="17"/>
  <c r="W727" i="17" s="1"/>
  <c r="AA727" i="17" s="1"/>
  <c r="W731" i="17"/>
  <c r="AA731" i="17" s="1"/>
  <c r="L20" i="16"/>
  <c r="C21" i="16"/>
  <c r="V977" i="17"/>
  <c r="Z977" i="17" s="1"/>
  <c r="V978" i="17"/>
  <c r="Z978" i="17" s="1"/>
  <c r="U977" i="17"/>
  <c r="Y977" i="17" s="1"/>
  <c r="U978" i="17"/>
  <c r="Y978" i="17" s="1"/>
  <c r="T958" i="17"/>
  <c r="X958" i="17" s="1"/>
  <c r="U731" i="17"/>
  <c r="T730" i="17"/>
  <c r="X730" i="17" s="1"/>
  <c r="AB730" i="17" s="1"/>
  <c r="U728" i="17"/>
  <c r="T727" i="17"/>
  <c r="X727" i="17" s="1"/>
  <c r="AB727" i="17" s="1"/>
  <c r="V725" i="17"/>
  <c r="Z725" i="17" s="1"/>
  <c r="AD725" i="17" s="1"/>
  <c r="U724" i="17"/>
  <c r="T723" i="17"/>
  <c r="X723" i="17" s="1"/>
  <c r="AB723" i="17" s="1"/>
  <c r="U722" i="17"/>
  <c r="S721" i="17"/>
  <c r="W721" i="17" s="1"/>
  <c r="AA721" i="17" s="1"/>
  <c r="U720" i="17"/>
  <c r="S719" i="17"/>
  <c r="W719" i="17" s="1"/>
  <c r="AA719" i="17" s="1"/>
  <c r="U718" i="17"/>
  <c r="S717" i="17"/>
  <c r="W717" i="17" s="1"/>
  <c r="AA717" i="17" s="1"/>
  <c r="T715" i="17"/>
  <c r="X715" i="17" s="1"/>
  <c r="AB715" i="17" s="1"/>
  <c r="U714" i="17"/>
  <c r="S713" i="17"/>
  <c r="W713" i="17" s="1"/>
  <c r="AA713" i="17" s="1"/>
  <c r="U712" i="17"/>
  <c r="S711" i="17"/>
  <c r="W711" i="17" s="1"/>
  <c r="AA711" i="17" s="1"/>
  <c r="T709" i="17"/>
  <c r="X709" i="17" s="1"/>
  <c r="AB709" i="17" s="1"/>
  <c r="U708" i="17"/>
  <c r="S707" i="17"/>
  <c r="W707" i="17" s="1"/>
  <c r="AA707" i="17" s="1"/>
  <c r="U706" i="17"/>
  <c r="S705" i="17"/>
  <c r="W705" i="17" s="1"/>
  <c r="AA705" i="17" s="1"/>
  <c r="U704" i="17"/>
  <c r="T703" i="17"/>
  <c r="X703" i="17" s="1"/>
  <c r="AB703" i="17" s="1"/>
  <c r="V701" i="17"/>
  <c r="Z701" i="17" s="1"/>
  <c r="AD701" i="17" s="1"/>
  <c r="U700" i="17"/>
  <c r="T978" i="17"/>
  <c r="X978" i="17" s="1"/>
  <c r="T731" i="17"/>
  <c r="X731" i="17" s="1"/>
  <c r="AB731" i="17" s="1"/>
  <c r="V729" i="17"/>
  <c r="Z729" i="17" s="1"/>
  <c r="AD729" i="17" s="1"/>
  <c r="T728" i="17"/>
  <c r="X728" i="17" s="1"/>
  <c r="AB728" i="17" s="1"/>
  <c r="V726" i="17"/>
  <c r="Z726" i="17" s="1"/>
  <c r="AD726" i="17" s="1"/>
  <c r="U725" i="17"/>
  <c r="T724" i="17"/>
  <c r="X724" i="17" s="1"/>
  <c r="AB724" i="17" s="1"/>
  <c r="T722" i="17"/>
  <c r="X722" i="17" s="1"/>
  <c r="AB722" i="17" s="1"/>
  <c r="V721" i="17"/>
  <c r="Z721" i="17" s="1"/>
  <c r="AD721" i="17" s="1"/>
  <c r="T720" i="17"/>
  <c r="X720" i="17" s="1"/>
  <c r="AB720" i="17" s="1"/>
  <c r="V719" i="17"/>
  <c r="Z719" i="17" s="1"/>
  <c r="AD719" i="17" s="1"/>
  <c r="T718" i="17"/>
  <c r="X718" i="17" s="1"/>
  <c r="AB718" i="17" s="1"/>
  <c r="V717" i="17"/>
  <c r="Z717" i="17" s="1"/>
  <c r="AD717" i="17" s="1"/>
  <c r="V716" i="17"/>
  <c r="Z716" i="17" s="1"/>
  <c r="AD716" i="17" s="1"/>
  <c r="T714" i="17"/>
  <c r="X714" i="17" s="1"/>
  <c r="AB714" i="17" s="1"/>
  <c r="V713" i="17"/>
  <c r="Z713" i="17" s="1"/>
  <c r="AD713" i="17" s="1"/>
  <c r="T712" i="17"/>
  <c r="X712" i="17" s="1"/>
  <c r="AB712" i="17" s="1"/>
  <c r="V711" i="17"/>
  <c r="Z711" i="17" s="1"/>
  <c r="AD711" i="17" s="1"/>
  <c r="V710" i="17"/>
  <c r="Z710" i="17" s="1"/>
  <c r="AD710" i="17" s="1"/>
  <c r="T708" i="17"/>
  <c r="X708" i="17" s="1"/>
  <c r="AB708" i="17" s="1"/>
  <c r="V707" i="17"/>
  <c r="Z707" i="17" s="1"/>
  <c r="AD707" i="17" s="1"/>
  <c r="T706" i="17"/>
  <c r="X706" i="17" s="1"/>
  <c r="AB706" i="17" s="1"/>
  <c r="V705" i="17"/>
  <c r="Z705" i="17" s="1"/>
  <c r="AD705" i="17" s="1"/>
  <c r="T704" i="17"/>
  <c r="X704" i="17" s="1"/>
  <c r="AB704" i="17" s="1"/>
  <c r="V702" i="17"/>
  <c r="Z702" i="17" s="1"/>
  <c r="AD702" i="17" s="1"/>
  <c r="U701" i="17"/>
  <c r="T700" i="17"/>
  <c r="X700" i="17" s="1"/>
  <c r="AB700" i="17" s="1"/>
  <c r="U698" i="17"/>
  <c r="V958" i="17"/>
  <c r="Z958" i="17" s="1"/>
  <c r="V727" i="17"/>
  <c r="Z727" i="17" s="1"/>
  <c r="AD727" i="17" s="1"/>
  <c r="U726" i="17"/>
  <c r="T725" i="17"/>
  <c r="X725" i="17" s="1"/>
  <c r="AB725" i="17" s="1"/>
  <c r="V720" i="17"/>
  <c r="Z720" i="17" s="1"/>
  <c r="AD720" i="17" s="1"/>
  <c r="T719" i="17"/>
  <c r="X719" i="17" s="1"/>
  <c r="AB719" i="17" s="1"/>
  <c r="U717" i="17"/>
  <c r="U716" i="17"/>
  <c r="V715" i="17"/>
  <c r="Z715" i="17" s="1"/>
  <c r="AD715" i="17" s="1"/>
  <c r="V708" i="17"/>
  <c r="Z708" i="17" s="1"/>
  <c r="AD708" i="17" s="1"/>
  <c r="T707" i="17"/>
  <c r="X707" i="17" s="1"/>
  <c r="AB707" i="17" s="1"/>
  <c r="U705" i="17"/>
  <c r="V698" i="17"/>
  <c r="Z698" i="17" s="1"/>
  <c r="AD698" i="17" s="1"/>
  <c r="T697" i="17"/>
  <c r="X697" i="17" s="1"/>
  <c r="AB697" i="17" s="1"/>
  <c r="V695" i="17"/>
  <c r="Z695" i="17" s="1"/>
  <c r="AD695" i="17" s="1"/>
  <c r="U694" i="17"/>
  <c r="T693" i="17"/>
  <c r="X693" i="17" s="1"/>
  <c r="AB693" i="17" s="1"/>
  <c r="V692" i="17"/>
  <c r="Z692" i="17" s="1"/>
  <c r="AD692" i="17" s="1"/>
  <c r="U691" i="17"/>
  <c r="T690" i="17"/>
  <c r="X690" i="17" s="1"/>
  <c r="AB690" i="17" s="1"/>
  <c r="V688" i="17"/>
  <c r="Z688" i="17" s="1"/>
  <c r="AD688" i="17" s="1"/>
  <c r="U687" i="17"/>
  <c r="V686" i="17"/>
  <c r="Z686" i="17" s="1"/>
  <c r="AD686" i="17" s="1"/>
  <c r="T685" i="17"/>
  <c r="X685" i="17" s="1"/>
  <c r="AB685" i="17" s="1"/>
  <c r="V684" i="17"/>
  <c r="Z684" i="17" s="1"/>
  <c r="AD684" i="17" s="1"/>
  <c r="T683" i="17"/>
  <c r="X683" i="17" s="1"/>
  <c r="AB683" i="17" s="1"/>
  <c r="V682" i="17"/>
  <c r="Z682" i="17" s="1"/>
  <c r="AD682" i="17" s="1"/>
  <c r="T681" i="17"/>
  <c r="X681" i="17" s="1"/>
  <c r="AB681" i="17" s="1"/>
  <c r="T680" i="17"/>
  <c r="X680" i="17" s="1"/>
  <c r="AB680" i="17" s="1"/>
  <c r="U679" i="17"/>
  <c r="U958" i="17"/>
  <c r="Y958" i="17" s="1"/>
  <c r="T729" i="17"/>
  <c r="X729" i="17" s="1"/>
  <c r="AB729" i="17" s="1"/>
  <c r="U723" i="17"/>
  <c r="V722" i="17"/>
  <c r="Z722" i="17" s="1"/>
  <c r="AD722" i="17" s="1"/>
  <c r="U721" i="17"/>
  <c r="U715" i="17"/>
  <c r="V714" i="17"/>
  <c r="Z714" i="17" s="1"/>
  <c r="AD714" i="17" s="1"/>
  <c r="U710" i="17"/>
  <c r="U709" i="17"/>
  <c r="U707" i="17"/>
  <c r="U703" i="17"/>
  <c r="T699" i="17"/>
  <c r="X699" i="17" s="1"/>
  <c r="AB699" i="17" s="1"/>
  <c r="T698" i="17"/>
  <c r="X698" i="17" s="1"/>
  <c r="AB698" i="17" s="1"/>
  <c r="T694" i="17"/>
  <c r="X694" i="17" s="1"/>
  <c r="AB694" i="17" s="1"/>
  <c r="U692" i="17"/>
  <c r="T691" i="17"/>
  <c r="X691" i="17" s="1"/>
  <c r="AB691" i="17" s="1"/>
  <c r="T687" i="17"/>
  <c r="X687" i="17" s="1"/>
  <c r="AB687" i="17" s="1"/>
  <c r="U686" i="17"/>
  <c r="U684" i="17"/>
  <c r="U681" i="17"/>
  <c r="V680" i="17"/>
  <c r="Z680" i="17" s="1"/>
  <c r="AD680" i="17" s="1"/>
  <c r="V678" i="17"/>
  <c r="Z678" i="17" s="1"/>
  <c r="AD678" i="17" s="1"/>
  <c r="T677" i="17"/>
  <c r="X677" i="17" s="1"/>
  <c r="AB677" i="17" s="1"/>
  <c r="V676" i="17"/>
  <c r="Z676" i="17" s="1"/>
  <c r="AD676" i="17" s="1"/>
  <c r="T675" i="17"/>
  <c r="X675" i="17" s="1"/>
  <c r="AB675" i="17" s="1"/>
  <c r="T674" i="17"/>
  <c r="X674" i="17" s="1"/>
  <c r="AB674" i="17" s="1"/>
  <c r="U673" i="17"/>
  <c r="V672" i="17"/>
  <c r="Z672" i="17" s="1"/>
  <c r="AD672" i="17" s="1"/>
  <c r="T671" i="17"/>
  <c r="X671" i="17" s="1"/>
  <c r="AB671" i="17" s="1"/>
  <c r="V670" i="17"/>
  <c r="Z670" i="17" s="1"/>
  <c r="AD670" i="17" s="1"/>
  <c r="T669" i="17"/>
  <c r="X669" i="17" s="1"/>
  <c r="AB669" i="17" s="1"/>
  <c r="U668" i="17"/>
  <c r="U666" i="17"/>
  <c r="U664" i="17"/>
  <c r="T662" i="17"/>
  <c r="X662" i="17" s="1"/>
  <c r="AB662" i="17" s="1"/>
  <c r="V661" i="17"/>
  <c r="Z661" i="17" s="1"/>
  <c r="AD661" i="17" s="1"/>
  <c r="T660" i="17"/>
  <c r="X660" i="17" s="1"/>
  <c r="AB660" i="17" s="1"/>
  <c r="V659" i="17"/>
  <c r="Z659" i="17" s="1"/>
  <c r="AD659" i="17" s="1"/>
  <c r="T658" i="17"/>
  <c r="X658" i="17" s="1"/>
  <c r="AB658" i="17" s="1"/>
  <c r="V657" i="17"/>
  <c r="Z657" i="17" s="1"/>
  <c r="AD657" i="17" s="1"/>
  <c r="U655" i="17"/>
  <c r="U653" i="17"/>
  <c r="U651" i="17"/>
  <c r="V650" i="17"/>
  <c r="Z650" i="17" s="1"/>
  <c r="AD650" i="17" s="1"/>
  <c r="T649" i="17"/>
  <c r="X649" i="17" s="1"/>
  <c r="AB649" i="17" s="1"/>
  <c r="V648" i="17"/>
  <c r="Z648" i="17" s="1"/>
  <c r="AD648" i="17" s="1"/>
  <c r="T647" i="17"/>
  <c r="X647" i="17" s="1"/>
  <c r="AB647" i="17" s="1"/>
  <c r="V646" i="17"/>
  <c r="Z646" i="17" s="1"/>
  <c r="AD646" i="17" s="1"/>
  <c r="T645" i="17"/>
  <c r="X645" i="17" s="1"/>
  <c r="AB645" i="17" s="1"/>
  <c r="T644" i="17"/>
  <c r="X644" i="17" s="1"/>
  <c r="AB644" i="17" s="1"/>
  <c r="U643" i="17"/>
  <c r="V642" i="17"/>
  <c r="Z642" i="17" s="1"/>
  <c r="AD642" i="17" s="1"/>
  <c r="T641" i="17"/>
  <c r="X641" i="17" s="1"/>
  <c r="AB641" i="17" s="1"/>
  <c r="V640" i="17"/>
  <c r="Z640" i="17" s="1"/>
  <c r="AD640" i="17" s="1"/>
  <c r="T639" i="17"/>
  <c r="X639" i="17" s="1"/>
  <c r="AB639" i="17" s="1"/>
  <c r="T638" i="17"/>
  <c r="X638" i="17" s="1"/>
  <c r="AB638" i="17" s="1"/>
  <c r="U637" i="17"/>
  <c r="V636" i="17"/>
  <c r="Z636" i="17" s="1"/>
  <c r="AD636" i="17" s="1"/>
  <c r="T635" i="17"/>
  <c r="X635" i="17" s="1"/>
  <c r="AB635" i="17" s="1"/>
  <c r="V634" i="17"/>
  <c r="Z634" i="17" s="1"/>
  <c r="AD634" i="17" s="1"/>
  <c r="T633" i="17"/>
  <c r="X633" i="17" s="1"/>
  <c r="AB633" i="17" s="1"/>
  <c r="U632" i="17"/>
  <c r="V631" i="17"/>
  <c r="Z631" i="17" s="1"/>
  <c r="AD631" i="17" s="1"/>
  <c r="T630" i="17"/>
  <c r="X630" i="17" s="1"/>
  <c r="AB630" i="17" s="1"/>
  <c r="V629" i="17"/>
  <c r="Z629" i="17" s="1"/>
  <c r="AD629" i="17" s="1"/>
  <c r="T628" i="17"/>
  <c r="X628" i="17" s="1"/>
  <c r="AB628" i="17" s="1"/>
  <c r="V627" i="17"/>
  <c r="Z627" i="17" s="1"/>
  <c r="AD627" i="17" s="1"/>
  <c r="T626" i="17"/>
  <c r="X626" i="17" s="1"/>
  <c r="AB626" i="17" s="1"/>
  <c r="V625" i="17"/>
  <c r="Z625" i="17" s="1"/>
  <c r="AD625" i="17" s="1"/>
  <c r="V624" i="17"/>
  <c r="Z624" i="17" s="1"/>
  <c r="AD624" i="17" s="1"/>
  <c r="V623" i="17"/>
  <c r="Z623" i="17" s="1"/>
  <c r="AD623" i="17" s="1"/>
  <c r="T977" i="17"/>
  <c r="X977" i="17" s="1"/>
  <c r="V731" i="17"/>
  <c r="Z731" i="17" s="1"/>
  <c r="AD731" i="17" s="1"/>
  <c r="V730" i="17"/>
  <c r="Z730" i="17" s="1"/>
  <c r="AD730" i="17" s="1"/>
  <c r="V728" i="17"/>
  <c r="Z728" i="17" s="1"/>
  <c r="AD728" i="17" s="1"/>
  <c r="T726" i="17"/>
  <c r="X726" i="17" s="1"/>
  <c r="AB726" i="17" s="1"/>
  <c r="T721" i="17"/>
  <c r="X721" i="17" s="1"/>
  <c r="AB721" i="17" s="1"/>
  <c r="V718" i="17"/>
  <c r="Z718" i="17" s="1"/>
  <c r="AD718" i="17" s="1"/>
  <c r="S714" i="17"/>
  <c r="W714" i="17" s="1"/>
  <c r="AA714" i="17" s="1"/>
  <c r="U713" i="17"/>
  <c r="T710" i="17"/>
  <c r="X710" i="17" s="1"/>
  <c r="AB710" i="17" s="1"/>
  <c r="T705" i="17"/>
  <c r="X705" i="17" s="1"/>
  <c r="AB705" i="17" s="1"/>
  <c r="U702" i="17"/>
  <c r="V696" i="17"/>
  <c r="Z696" i="17" s="1"/>
  <c r="AD696" i="17" s="1"/>
  <c r="U695" i="17"/>
  <c r="T692" i="17"/>
  <c r="X692" i="17" s="1"/>
  <c r="AB692" i="17" s="1"/>
  <c r="V689" i="17"/>
  <c r="Z689" i="17" s="1"/>
  <c r="AD689" i="17" s="1"/>
  <c r="U727" i="17"/>
  <c r="V724" i="17"/>
  <c r="Z724" i="17" s="1"/>
  <c r="AD724" i="17" s="1"/>
  <c r="V704" i="17"/>
  <c r="Z704" i="17" s="1"/>
  <c r="AD704" i="17" s="1"/>
  <c r="T701" i="17"/>
  <c r="X701" i="17" s="1"/>
  <c r="AB701" i="17" s="1"/>
  <c r="U697" i="17"/>
  <c r="T695" i="17"/>
  <c r="X695" i="17" s="1"/>
  <c r="AB695" i="17" s="1"/>
  <c r="U689" i="17"/>
  <c r="U688" i="17"/>
  <c r="V687" i="17"/>
  <c r="Z687" i="17" s="1"/>
  <c r="AD687" i="17" s="1"/>
  <c r="S686" i="17"/>
  <c r="W686" i="17" s="1"/>
  <c r="AA686" i="17" s="1"/>
  <c r="U682" i="17"/>
  <c r="V681" i="17"/>
  <c r="Z681" i="17" s="1"/>
  <c r="AD681" i="17" s="1"/>
  <c r="U675" i="17"/>
  <c r="V674" i="17"/>
  <c r="Z674" i="17" s="1"/>
  <c r="AD674" i="17" s="1"/>
  <c r="U672" i="17"/>
  <c r="U670" i="17"/>
  <c r="V668" i="17"/>
  <c r="Z668" i="17" s="1"/>
  <c r="AD668" i="17" s="1"/>
  <c r="T667" i="17"/>
  <c r="X667" i="17" s="1"/>
  <c r="AB667" i="17" s="1"/>
  <c r="V666" i="17"/>
  <c r="Z666" i="17" s="1"/>
  <c r="AD666" i="17" s="1"/>
  <c r="T665" i="17"/>
  <c r="X665" i="17" s="1"/>
  <c r="AB665" i="17" s="1"/>
  <c r="V664" i="17"/>
  <c r="Z664" i="17" s="1"/>
  <c r="AD664" i="17" s="1"/>
  <c r="T663" i="17"/>
  <c r="X663" i="17" s="1"/>
  <c r="AB663" i="17" s="1"/>
  <c r="V662" i="17"/>
  <c r="Z662" i="17" s="1"/>
  <c r="AD662" i="17" s="1"/>
  <c r="T661" i="17"/>
  <c r="X661" i="17" s="1"/>
  <c r="AB661" i="17" s="1"/>
  <c r="U659" i="17"/>
  <c r="T656" i="17"/>
  <c r="X656" i="17" s="1"/>
  <c r="AB656" i="17" s="1"/>
  <c r="U654" i="17"/>
  <c r="U652" i="17"/>
  <c r="U649" i="17"/>
  <c r="S648" i="17"/>
  <c r="W648" i="17" s="1"/>
  <c r="AA648" i="17" s="1"/>
  <c r="V647" i="17"/>
  <c r="Z647" i="17" s="1"/>
  <c r="AD647" i="17" s="1"/>
  <c r="T646" i="17"/>
  <c r="X646" i="17" s="1"/>
  <c r="AB646" i="17" s="1"/>
  <c r="V643" i="17"/>
  <c r="Z643" i="17" s="1"/>
  <c r="AD643" i="17" s="1"/>
  <c r="U641" i="17"/>
  <c r="S640" i="17"/>
  <c r="W640" i="17" s="1"/>
  <c r="AA640" i="17" s="1"/>
  <c r="V639" i="17"/>
  <c r="Z639" i="17" s="1"/>
  <c r="AD639" i="17" s="1"/>
  <c r="T637" i="17"/>
  <c r="X637" i="17" s="1"/>
  <c r="AB637" i="17" s="1"/>
  <c r="U633" i="17"/>
  <c r="U630" i="17"/>
  <c r="S629" i="17"/>
  <c r="W629" i="17" s="1"/>
  <c r="AA629" i="17" s="1"/>
  <c r="V628" i="17"/>
  <c r="Z628" i="17" s="1"/>
  <c r="AD628" i="17" s="1"/>
  <c r="T627" i="17"/>
  <c r="X627" i="17" s="1"/>
  <c r="AB627" i="17" s="1"/>
  <c r="U625" i="17"/>
  <c r="U624" i="17"/>
  <c r="T623" i="17"/>
  <c r="X623" i="17" s="1"/>
  <c r="AB623" i="17" s="1"/>
  <c r="U622" i="17"/>
  <c r="U621" i="17"/>
  <c r="U619" i="17"/>
  <c r="U617" i="17"/>
  <c r="U616" i="17"/>
  <c r="U615" i="17"/>
  <c r="V614" i="17"/>
  <c r="Z614" i="17" s="1"/>
  <c r="AD614" i="17" s="1"/>
  <c r="U612" i="17"/>
  <c r="V723" i="17"/>
  <c r="Z723" i="17" s="1"/>
  <c r="AD723" i="17" s="1"/>
  <c r="U719" i="17"/>
  <c r="T713" i="17"/>
  <c r="X713" i="17" s="1"/>
  <c r="AB713" i="17" s="1"/>
  <c r="U711" i="17"/>
  <c r="V699" i="17"/>
  <c r="Z699" i="17" s="1"/>
  <c r="AD699" i="17" s="1"/>
  <c r="V694" i="17"/>
  <c r="Z694" i="17" s="1"/>
  <c r="AD694" i="17" s="1"/>
  <c r="V691" i="17"/>
  <c r="Z691" i="17" s="1"/>
  <c r="AD691" i="17" s="1"/>
  <c r="T689" i="17"/>
  <c r="X689" i="17" s="1"/>
  <c r="AB689" i="17" s="1"/>
  <c r="T688" i="17"/>
  <c r="X688" i="17" s="1"/>
  <c r="AB688" i="17" s="1"/>
  <c r="V685" i="17"/>
  <c r="Z685" i="17" s="1"/>
  <c r="AD685" i="17" s="1"/>
  <c r="V683" i="17"/>
  <c r="Z683" i="17" s="1"/>
  <c r="AD683" i="17" s="1"/>
  <c r="T682" i="17"/>
  <c r="X682" i="17" s="1"/>
  <c r="AB682" i="17" s="1"/>
  <c r="U678" i="17"/>
  <c r="U676" i="17"/>
  <c r="U674" i="17"/>
  <c r="T672" i="17"/>
  <c r="X672" i="17" s="1"/>
  <c r="AB672" i="17" s="1"/>
  <c r="V671" i="17"/>
  <c r="Z671" i="17" s="1"/>
  <c r="AD671" i="17" s="1"/>
  <c r="T670" i="17"/>
  <c r="X670" i="17" s="1"/>
  <c r="AB670" i="17" s="1"/>
  <c r="T668" i="17"/>
  <c r="X668" i="17" s="1"/>
  <c r="AB668" i="17" s="1"/>
  <c r="T666" i="17"/>
  <c r="X666" i="17" s="1"/>
  <c r="AB666" i="17" s="1"/>
  <c r="T664" i="17"/>
  <c r="X664" i="17" s="1"/>
  <c r="AB664" i="17" s="1"/>
  <c r="U662" i="17"/>
  <c r="S661" i="17"/>
  <c r="W661" i="17" s="1"/>
  <c r="AA661" i="17" s="1"/>
  <c r="V660" i="17"/>
  <c r="Z660" i="17" s="1"/>
  <c r="AD660" i="17" s="1"/>
  <c r="T659" i="17"/>
  <c r="X659" i="17" s="1"/>
  <c r="AB659" i="17" s="1"/>
  <c r="U657" i="17"/>
  <c r="V655" i="17"/>
  <c r="Z655" i="17" s="1"/>
  <c r="AD655" i="17" s="1"/>
  <c r="T654" i="17"/>
  <c r="X654" i="17" s="1"/>
  <c r="AB654" i="17" s="1"/>
  <c r="V653" i="17"/>
  <c r="Z653" i="17" s="1"/>
  <c r="AD653" i="17" s="1"/>
  <c r="T652" i="17"/>
  <c r="X652" i="17" s="1"/>
  <c r="AB652" i="17" s="1"/>
  <c r="V651" i="17"/>
  <c r="Z651" i="17" s="1"/>
  <c r="AD651" i="17" s="1"/>
  <c r="U647" i="17"/>
  <c r="S646" i="17"/>
  <c r="W646" i="17" s="1"/>
  <c r="AA646" i="17" s="1"/>
  <c r="V645" i="17"/>
  <c r="Z645" i="17" s="1"/>
  <c r="AD645" i="17" s="1"/>
  <c r="T643" i="17"/>
  <c r="X643" i="17" s="1"/>
  <c r="AB643" i="17" s="1"/>
  <c r="U729" i="17"/>
  <c r="T717" i="17"/>
  <c r="X717" i="17" s="1"/>
  <c r="AB717" i="17" s="1"/>
  <c r="T716" i="17"/>
  <c r="X716" i="17" s="1"/>
  <c r="AB716" i="17" s="1"/>
  <c r="T711" i="17"/>
  <c r="X711" i="17" s="1"/>
  <c r="AB711" i="17" s="1"/>
  <c r="V709" i="17"/>
  <c r="Z709" i="17" s="1"/>
  <c r="AD709" i="17" s="1"/>
  <c r="V706" i="17"/>
  <c r="Z706" i="17" s="1"/>
  <c r="AD706" i="17" s="1"/>
  <c r="T702" i="17"/>
  <c r="X702" i="17" s="1"/>
  <c r="AB702" i="17" s="1"/>
  <c r="U699" i="17"/>
  <c r="U696" i="17"/>
  <c r="V693" i="17"/>
  <c r="Z693" i="17" s="1"/>
  <c r="AD693" i="17" s="1"/>
  <c r="V690" i="17"/>
  <c r="Z690" i="17" s="1"/>
  <c r="AD690" i="17" s="1"/>
  <c r="U685" i="17"/>
  <c r="T684" i="17"/>
  <c r="X684" i="17" s="1"/>
  <c r="AB684" i="17" s="1"/>
  <c r="U683" i="17"/>
  <c r="S682" i="17"/>
  <c r="W682" i="17" s="1"/>
  <c r="AA682" i="17" s="1"/>
  <c r="V679" i="17"/>
  <c r="Z679" i="17" s="1"/>
  <c r="AD679" i="17" s="1"/>
  <c r="T678" i="17"/>
  <c r="X678" i="17" s="1"/>
  <c r="AB678" i="17" s="1"/>
  <c r="V677" i="17"/>
  <c r="Z677" i="17" s="1"/>
  <c r="AD677" i="17" s="1"/>
  <c r="T676" i="17"/>
  <c r="X676" i="17" s="1"/>
  <c r="AB676" i="17" s="1"/>
  <c r="S718" i="17"/>
  <c r="W718" i="17" s="1"/>
  <c r="AA718" i="17" s="1"/>
  <c r="V712" i="17"/>
  <c r="Z712" i="17" s="1"/>
  <c r="AD712" i="17" s="1"/>
  <c r="U680" i="17"/>
  <c r="U677" i="17"/>
  <c r="V675" i="17"/>
  <c r="Z675" i="17" s="1"/>
  <c r="AD675" i="17" s="1"/>
  <c r="S670" i="17"/>
  <c r="W670" i="17" s="1"/>
  <c r="AA670" i="17" s="1"/>
  <c r="V669" i="17"/>
  <c r="Z669" i="17" s="1"/>
  <c r="AD669" i="17" s="1"/>
  <c r="S668" i="17"/>
  <c r="W668" i="17" s="1"/>
  <c r="AA668" i="17" s="1"/>
  <c r="V667" i="17"/>
  <c r="Z667" i="17" s="1"/>
  <c r="AD667" i="17" s="1"/>
  <c r="U661" i="17"/>
  <c r="U658" i="17"/>
  <c r="T657" i="17"/>
  <c r="X657" i="17" s="1"/>
  <c r="AB657" i="17" s="1"/>
  <c r="V656" i="17"/>
  <c r="Z656" i="17" s="1"/>
  <c r="AD656" i="17" s="1"/>
  <c r="U646" i="17"/>
  <c r="U645" i="17"/>
  <c r="V644" i="17"/>
  <c r="Z644" i="17" s="1"/>
  <c r="AD644" i="17" s="1"/>
  <c r="T640" i="17"/>
  <c r="X640" i="17" s="1"/>
  <c r="AB640" i="17" s="1"/>
  <c r="V638" i="17"/>
  <c r="Z638" i="17" s="1"/>
  <c r="AD638" i="17" s="1"/>
  <c r="V637" i="17"/>
  <c r="Z637" i="17" s="1"/>
  <c r="AD637" i="17" s="1"/>
  <c r="T636" i="17"/>
  <c r="X636" i="17" s="1"/>
  <c r="AB636" i="17" s="1"/>
  <c r="V632" i="17"/>
  <c r="Z632" i="17" s="1"/>
  <c r="AD632" i="17" s="1"/>
  <c r="T631" i="17"/>
  <c r="X631" i="17" s="1"/>
  <c r="AB631" i="17" s="1"/>
  <c r="U628" i="17"/>
  <c r="U627" i="17"/>
  <c r="U626" i="17"/>
  <c r="T625" i="17"/>
  <c r="X625" i="17" s="1"/>
  <c r="AB625" i="17" s="1"/>
  <c r="T622" i="17"/>
  <c r="X622" i="17" s="1"/>
  <c r="AB622" i="17" s="1"/>
  <c r="V621" i="17"/>
  <c r="Z621" i="17" s="1"/>
  <c r="AD621" i="17" s="1"/>
  <c r="T620" i="17"/>
  <c r="X620" i="17" s="1"/>
  <c r="AB620" i="17" s="1"/>
  <c r="V619" i="17"/>
  <c r="Z619" i="17" s="1"/>
  <c r="AD619" i="17" s="1"/>
  <c r="T618" i="17"/>
  <c r="X618" i="17" s="1"/>
  <c r="AB618" i="17" s="1"/>
  <c r="V617" i="17"/>
  <c r="Z617" i="17" s="1"/>
  <c r="AD617" i="17" s="1"/>
  <c r="U614" i="17"/>
  <c r="V613" i="17"/>
  <c r="Z613" i="17" s="1"/>
  <c r="AD613" i="17" s="1"/>
  <c r="U610" i="17"/>
  <c r="T608" i="17"/>
  <c r="X608" i="17" s="1"/>
  <c r="AB608" i="17" s="1"/>
  <c r="U606" i="17"/>
  <c r="U604" i="17"/>
  <c r="U602" i="17"/>
  <c r="U600" i="17"/>
  <c r="U599" i="17"/>
  <c r="U598" i="17"/>
  <c r="V597" i="17"/>
  <c r="Z597" i="17" s="1"/>
  <c r="AD597" i="17" s="1"/>
  <c r="U595" i="17"/>
  <c r="U593" i="17"/>
  <c r="S592" i="17"/>
  <c r="W592" i="17" s="1"/>
  <c r="AA592" i="17" s="1"/>
  <c r="T589" i="17"/>
  <c r="X589" i="17" s="1"/>
  <c r="AB589" i="17" s="1"/>
  <c r="U588" i="17"/>
  <c r="S587" i="17"/>
  <c r="W587" i="17" s="1"/>
  <c r="AA587" i="17" s="1"/>
  <c r="U586" i="17"/>
  <c r="S585" i="17"/>
  <c r="W585" i="17" s="1"/>
  <c r="AA585" i="17" s="1"/>
  <c r="U584" i="17"/>
  <c r="V583" i="17"/>
  <c r="Z583" i="17" s="1"/>
  <c r="AD583" i="17" s="1"/>
  <c r="U581" i="17"/>
  <c r="S580" i="17"/>
  <c r="W580" i="17" s="1"/>
  <c r="AA580" i="17" s="1"/>
  <c r="U579" i="17"/>
  <c r="S578" i="17"/>
  <c r="W578" i="17" s="1"/>
  <c r="AA578" i="17" s="1"/>
  <c r="U577" i="17"/>
  <c r="T575" i="17"/>
  <c r="X575" i="17" s="1"/>
  <c r="AB575" i="17" s="1"/>
  <c r="U574" i="17"/>
  <c r="S573" i="17"/>
  <c r="W573" i="17" s="1"/>
  <c r="AA573" i="17" s="1"/>
  <c r="U572" i="17"/>
  <c r="S571" i="17"/>
  <c r="W571" i="17" s="1"/>
  <c r="AA571" i="17" s="1"/>
  <c r="U570" i="17"/>
  <c r="S569" i="17"/>
  <c r="W569" i="17" s="1"/>
  <c r="AA569" i="17" s="1"/>
  <c r="U568" i="17"/>
  <c r="V567" i="17"/>
  <c r="Z567" i="17" s="1"/>
  <c r="AD567" i="17" s="1"/>
  <c r="V703" i="17"/>
  <c r="Z703" i="17" s="1"/>
  <c r="AD703" i="17" s="1"/>
  <c r="V700" i="17"/>
  <c r="Z700" i="17" s="1"/>
  <c r="AD700" i="17" s="1"/>
  <c r="U693" i="17"/>
  <c r="S684" i="17"/>
  <c r="W684" i="17" s="1"/>
  <c r="AA684" i="17" s="1"/>
  <c r="T679" i="17"/>
  <c r="X679" i="17" s="1"/>
  <c r="AB679" i="17" s="1"/>
  <c r="U669" i="17"/>
  <c r="U667" i="17"/>
  <c r="V665" i="17"/>
  <c r="Z665" i="17" s="1"/>
  <c r="AD665" i="17" s="1"/>
  <c r="U660" i="17"/>
  <c r="S657" i="17"/>
  <c r="W657" i="17" s="1"/>
  <c r="AA657" i="17" s="1"/>
  <c r="U656" i="17"/>
  <c r="T655" i="17"/>
  <c r="X655" i="17" s="1"/>
  <c r="AB655" i="17" s="1"/>
  <c r="V654" i="17"/>
  <c r="Z654" i="17" s="1"/>
  <c r="AD654" i="17" s="1"/>
  <c r="T653" i="17"/>
  <c r="X653" i="17" s="1"/>
  <c r="AB653" i="17" s="1"/>
  <c r="S645" i="17"/>
  <c r="W645" i="17" s="1"/>
  <c r="AA645" i="17" s="1"/>
  <c r="U644" i="17"/>
  <c r="U642" i="17"/>
  <c r="U638" i="17"/>
  <c r="S636" i="17"/>
  <c r="W636" i="17" s="1"/>
  <c r="AA636" i="17" s="1"/>
  <c r="U634" i="17"/>
  <c r="V633" i="17"/>
  <c r="Z633" i="17" s="1"/>
  <c r="AD633" i="17" s="1"/>
  <c r="T632" i="17"/>
  <c r="X632" i="17" s="1"/>
  <c r="AB632" i="17" s="1"/>
  <c r="V630" i="17"/>
  <c r="Z630" i="17" s="1"/>
  <c r="AD630" i="17" s="1"/>
  <c r="U629" i="17"/>
  <c r="S627" i="17"/>
  <c r="W627" i="17" s="1"/>
  <c r="AA627" i="17" s="1"/>
  <c r="S626" i="17"/>
  <c r="W626" i="17" s="1"/>
  <c r="AA626" i="17" s="1"/>
  <c r="S625" i="17"/>
  <c r="W625" i="17" s="1"/>
  <c r="AA625" i="17" s="1"/>
  <c r="T621" i="17"/>
  <c r="X621" i="17" s="1"/>
  <c r="AB621" i="17" s="1"/>
  <c r="T619" i="17"/>
  <c r="X619" i="17" s="1"/>
  <c r="AB619" i="17" s="1"/>
  <c r="T617" i="17"/>
  <c r="X617" i="17" s="1"/>
  <c r="AB617" i="17" s="1"/>
  <c r="V616" i="17"/>
  <c r="Z616" i="17" s="1"/>
  <c r="AD616" i="17" s="1"/>
  <c r="T614" i="17"/>
  <c r="X614" i="17" s="1"/>
  <c r="AB614" i="17" s="1"/>
  <c r="U613" i="17"/>
  <c r="V611" i="17"/>
  <c r="Z611" i="17" s="1"/>
  <c r="AD611" i="17" s="1"/>
  <c r="T610" i="17"/>
  <c r="X610" i="17" s="1"/>
  <c r="AB610" i="17" s="1"/>
  <c r="V609" i="17"/>
  <c r="Z609" i="17" s="1"/>
  <c r="AD609" i="17" s="1"/>
  <c r="T606" i="17"/>
  <c r="X606" i="17" s="1"/>
  <c r="AB606" i="17" s="1"/>
  <c r="V605" i="17"/>
  <c r="Z605" i="17" s="1"/>
  <c r="AD605" i="17" s="1"/>
  <c r="T604" i="17"/>
  <c r="X604" i="17" s="1"/>
  <c r="AB604" i="17" s="1"/>
  <c r="V603" i="17"/>
  <c r="Z603" i="17" s="1"/>
  <c r="AD603" i="17" s="1"/>
  <c r="T602" i="17"/>
  <c r="X602" i="17" s="1"/>
  <c r="AB602" i="17" s="1"/>
  <c r="V601" i="17"/>
  <c r="Z601" i="17" s="1"/>
  <c r="AD601" i="17" s="1"/>
  <c r="T600" i="17"/>
  <c r="X600" i="17" s="1"/>
  <c r="AB600" i="17" s="1"/>
  <c r="T599" i="17"/>
  <c r="X599" i="17" s="1"/>
  <c r="AB599" i="17" s="1"/>
  <c r="T598" i="17"/>
  <c r="X598" i="17" s="1"/>
  <c r="AB598" i="17" s="1"/>
  <c r="U597" i="17"/>
  <c r="V596" i="17"/>
  <c r="Z596" i="17" s="1"/>
  <c r="AD596" i="17" s="1"/>
  <c r="T595" i="17"/>
  <c r="X595" i="17" s="1"/>
  <c r="AB595" i="17" s="1"/>
  <c r="V594" i="17"/>
  <c r="Z594" i="17" s="1"/>
  <c r="AD594" i="17" s="1"/>
  <c r="T593" i="17"/>
  <c r="X593" i="17" s="1"/>
  <c r="AB593" i="17" s="1"/>
  <c r="V592" i="17"/>
  <c r="Z592" i="17" s="1"/>
  <c r="AD592" i="17" s="1"/>
  <c r="V591" i="17"/>
  <c r="Z591" i="17" s="1"/>
  <c r="AD591" i="17" s="1"/>
  <c r="V590" i="17"/>
  <c r="Z590" i="17" s="1"/>
  <c r="AD590" i="17" s="1"/>
  <c r="T588" i="17"/>
  <c r="X588" i="17" s="1"/>
  <c r="AB588" i="17" s="1"/>
  <c r="V587" i="17"/>
  <c r="Z587" i="17" s="1"/>
  <c r="AD587" i="17" s="1"/>
  <c r="T586" i="17"/>
  <c r="X586" i="17" s="1"/>
  <c r="AB586" i="17" s="1"/>
  <c r="V585" i="17"/>
  <c r="Z585" i="17" s="1"/>
  <c r="AD585" i="17" s="1"/>
  <c r="T584" i="17"/>
  <c r="X584" i="17" s="1"/>
  <c r="AB584" i="17" s="1"/>
  <c r="U583" i="17"/>
  <c r="V582" i="17"/>
  <c r="Z582" i="17" s="1"/>
  <c r="AD582" i="17" s="1"/>
  <c r="T581" i="17"/>
  <c r="X581" i="17" s="1"/>
  <c r="AB581" i="17" s="1"/>
  <c r="V580" i="17"/>
  <c r="Z580" i="17" s="1"/>
  <c r="AD580" i="17" s="1"/>
  <c r="T579" i="17"/>
  <c r="X579" i="17" s="1"/>
  <c r="AB579" i="17" s="1"/>
  <c r="V578" i="17"/>
  <c r="Z578" i="17" s="1"/>
  <c r="AD578" i="17" s="1"/>
  <c r="T577" i="17"/>
  <c r="X577" i="17" s="1"/>
  <c r="AB577" i="17" s="1"/>
  <c r="V576" i="17"/>
  <c r="Z576" i="17" s="1"/>
  <c r="AD576" i="17" s="1"/>
  <c r="T574" i="17"/>
  <c r="X574" i="17" s="1"/>
  <c r="AB574" i="17" s="1"/>
  <c r="V573" i="17"/>
  <c r="Z573" i="17" s="1"/>
  <c r="AD573" i="17" s="1"/>
  <c r="T572" i="17"/>
  <c r="X572" i="17" s="1"/>
  <c r="AB572" i="17" s="1"/>
  <c r="V571" i="17"/>
  <c r="Z571" i="17" s="1"/>
  <c r="AD571" i="17" s="1"/>
  <c r="T570" i="17"/>
  <c r="X570" i="17" s="1"/>
  <c r="AB570" i="17" s="1"/>
  <c r="V569" i="17"/>
  <c r="Z569" i="17" s="1"/>
  <c r="AD569" i="17" s="1"/>
  <c r="T568" i="17"/>
  <c r="X568" i="17" s="1"/>
  <c r="AB568" i="17" s="1"/>
  <c r="U567" i="17"/>
  <c r="V566" i="17"/>
  <c r="Z566" i="17" s="1"/>
  <c r="AD566" i="17" s="1"/>
  <c r="U730" i="17"/>
  <c r="T696" i="17"/>
  <c r="X696" i="17" s="1"/>
  <c r="AB696" i="17" s="1"/>
  <c r="U690" i="17"/>
  <c r="T686" i="17"/>
  <c r="X686" i="17" s="1"/>
  <c r="AB686" i="17" s="1"/>
  <c r="S676" i="17"/>
  <c r="W676" i="17" s="1"/>
  <c r="AA676" i="17" s="1"/>
  <c r="V673" i="17"/>
  <c r="Z673" i="17" s="1"/>
  <c r="AD673" i="17" s="1"/>
  <c r="U671" i="17"/>
  <c r="U665" i="17"/>
  <c r="V663" i="17"/>
  <c r="Z663" i="17" s="1"/>
  <c r="AD663" i="17" s="1"/>
  <c r="S660" i="17"/>
  <c r="W660" i="17" s="1"/>
  <c r="AA660" i="17" s="1"/>
  <c r="S653" i="17"/>
  <c r="W653" i="17" s="1"/>
  <c r="AA653" i="17" s="1"/>
  <c r="V652" i="17"/>
  <c r="Z652" i="17" s="1"/>
  <c r="AD652" i="17" s="1"/>
  <c r="T651" i="17"/>
  <c r="X651" i="17" s="1"/>
  <c r="AB651" i="17" s="1"/>
  <c r="U650" i="17"/>
  <c r="V649" i="17"/>
  <c r="Z649" i="17" s="1"/>
  <c r="AD649" i="17" s="1"/>
  <c r="U648" i="17"/>
  <c r="T642" i="17"/>
  <c r="X642" i="17" s="1"/>
  <c r="AB642" i="17" s="1"/>
  <c r="U639" i="17"/>
  <c r="S638" i="17"/>
  <c r="W638" i="17" s="1"/>
  <c r="AA638" i="17" s="1"/>
  <c r="V635" i="17"/>
  <c r="Z635" i="17" s="1"/>
  <c r="AD635" i="17" s="1"/>
  <c r="T634" i="17"/>
  <c r="X634" i="17" s="1"/>
  <c r="AB634" i="17" s="1"/>
  <c r="S632" i="17"/>
  <c r="W632" i="17" s="1"/>
  <c r="AA632" i="17" s="1"/>
  <c r="T629" i="17"/>
  <c r="X629" i="17" s="1"/>
  <c r="AB629" i="17" s="1"/>
  <c r="T624" i="17"/>
  <c r="X624" i="17" s="1"/>
  <c r="AB624" i="17" s="1"/>
  <c r="U623" i="17"/>
  <c r="V620" i="17"/>
  <c r="Z620" i="17" s="1"/>
  <c r="AD620" i="17" s="1"/>
  <c r="V618" i="17"/>
  <c r="Z618" i="17" s="1"/>
  <c r="AD618" i="17" s="1"/>
  <c r="T616" i="17"/>
  <c r="X616" i="17" s="1"/>
  <c r="AB616" i="17" s="1"/>
  <c r="V615" i="17"/>
  <c r="Z615" i="17" s="1"/>
  <c r="AD615" i="17" s="1"/>
  <c r="T613" i="17"/>
  <c r="X613" i="17" s="1"/>
  <c r="AB613" i="17" s="1"/>
  <c r="V612" i="17"/>
  <c r="Z612" i="17" s="1"/>
  <c r="AD612" i="17" s="1"/>
  <c r="U611" i="17"/>
  <c r="U609" i="17"/>
  <c r="V608" i="17"/>
  <c r="Z608" i="17" s="1"/>
  <c r="AD608" i="17" s="1"/>
  <c r="S672" i="17"/>
  <c r="W672" i="17" s="1"/>
  <c r="AA672" i="17" s="1"/>
  <c r="S671" i="17"/>
  <c r="W671" i="17" s="1"/>
  <c r="AA671" i="17" s="1"/>
  <c r="V658" i="17"/>
  <c r="Z658" i="17" s="1"/>
  <c r="AD658" i="17" s="1"/>
  <c r="S623" i="17"/>
  <c r="W623" i="17" s="1"/>
  <c r="AA623" i="17" s="1"/>
  <c r="V622" i="17"/>
  <c r="Z622" i="17" s="1"/>
  <c r="AD622" i="17" s="1"/>
  <c r="V604" i="17"/>
  <c r="Z604" i="17" s="1"/>
  <c r="AD604" i="17" s="1"/>
  <c r="T603" i="17"/>
  <c r="X603" i="17" s="1"/>
  <c r="AB603" i="17" s="1"/>
  <c r="U601" i="17"/>
  <c r="V599" i="17"/>
  <c r="Z599" i="17" s="1"/>
  <c r="AD599" i="17" s="1"/>
  <c r="T596" i="17"/>
  <c r="X596" i="17" s="1"/>
  <c r="AB596" i="17" s="1"/>
  <c r="V595" i="17"/>
  <c r="Z595" i="17" s="1"/>
  <c r="AD595" i="17" s="1"/>
  <c r="T594" i="17"/>
  <c r="X594" i="17" s="1"/>
  <c r="AB594" i="17" s="1"/>
  <c r="U592" i="17"/>
  <c r="U591" i="17"/>
  <c r="T590" i="17"/>
  <c r="X590" i="17" s="1"/>
  <c r="AB590" i="17" s="1"/>
  <c r="U589" i="17"/>
  <c r="U587" i="17"/>
  <c r="V579" i="17"/>
  <c r="Z579" i="17" s="1"/>
  <c r="AD579" i="17" s="1"/>
  <c r="T578" i="17"/>
  <c r="X578" i="17" s="1"/>
  <c r="AB578" i="17" s="1"/>
  <c r="U576" i="17"/>
  <c r="U573" i="17"/>
  <c r="V570" i="17"/>
  <c r="Z570" i="17" s="1"/>
  <c r="AD570" i="17" s="1"/>
  <c r="T569" i="17"/>
  <c r="X569" i="17" s="1"/>
  <c r="AB569" i="17" s="1"/>
  <c r="S567" i="17"/>
  <c r="W567" i="17" s="1"/>
  <c r="AA567" i="17" s="1"/>
  <c r="T565" i="17"/>
  <c r="X565" i="17" s="1"/>
  <c r="AB565" i="17" s="1"/>
  <c r="V564" i="17"/>
  <c r="Z564" i="17" s="1"/>
  <c r="AD564" i="17" s="1"/>
  <c r="T563" i="17"/>
  <c r="X563" i="17" s="1"/>
  <c r="AB563" i="17" s="1"/>
  <c r="V562" i="17"/>
  <c r="Z562" i="17" s="1"/>
  <c r="AD562" i="17" s="1"/>
  <c r="T561" i="17"/>
  <c r="X561" i="17" s="1"/>
  <c r="AB561" i="17" s="1"/>
  <c r="V560" i="17"/>
  <c r="Z560" i="17" s="1"/>
  <c r="AD560" i="17" s="1"/>
  <c r="T558" i="17"/>
  <c r="X558" i="17" s="1"/>
  <c r="AB558" i="17" s="1"/>
  <c r="V557" i="17"/>
  <c r="Z557" i="17" s="1"/>
  <c r="AD557" i="17" s="1"/>
  <c r="T556" i="17"/>
  <c r="X556" i="17" s="1"/>
  <c r="AB556" i="17" s="1"/>
  <c r="V555" i="17"/>
  <c r="Z555" i="17" s="1"/>
  <c r="AD555" i="17" s="1"/>
  <c r="T554" i="17"/>
  <c r="X554" i="17" s="1"/>
  <c r="AB554" i="17" s="1"/>
  <c r="V553" i="17"/>
  <c r="Z553" i="17" s="1"/>
  <c r="AD553" i="17" s="1"/>
  <c r="T552" i="17"/>
  <c r="X552" i="17" s="1"/>
  <c r="AB552" i="17" s="1"/>
  <c r="T551" i="17"/>
  <c r="X551" i="17" s="1"/>
  <c r="AB551" i="17" s="1"/>
  <c r="T550" i="17"/>
  <c r="X550" i="17" s="1"/>
  <c r="AB550" i="17" s="1"/>
  <c r="U549" i="17"/>
  <c r="V548" i="17"/>
  <c r="Z548" i="17" s="1"/>
  <c r="AD548" i="17" s="1"/>
  <c r="T547" i="17"/>
  <c r="X547" i="17" s="1"/>
  <c r="AB547" i="17" s="1"/>
  <c r="V546" i="17"/>
  <c r="Z546" i="17" s="1"/>
  <c r="AD546" i="17" s="1"/>
  <c r="T545" i="17"/>
  <c r="X545" i="17" s="1"/>
  <c r="AB545" i="17" s="1"/>
  <c r="V544" i="17"/>
  <c r="Z544" i="17" s="1"/>
  <c r="AD544" i="17" s="1"/>
  <c r="V543" i="17"/>
  <c r="Z543" i="17" s="1"/>
  <c r="AD543" i="17" s="1"/>
  <c r="V542" i="17"/>
  <c r="Z542" i="17" s="1"/>
  <c r="AD542" i="17" s="1"/>
  <c r="T540" i="17"/>
  <c r="X540" i="17" s="1"/>
  <c r="AB540" i="17" s="1"/>
  <c r="V539" i="17"/>
  <c r="Z539" i="17" s="1"/>
  <c r="AD539" i="17" s="1"/>
  <c r="T538" i="17"/>
  <c r="X538" i="17" s="1"/>
  <c r="AB538" i="17" s="1"/>
  <c r="V537" i="17"/>
  <c r="Z537" i="17" s="1"/>
  <c r="AD537" i="17" s="1"/>
  <c r="T536" i="17"/>
  <c r="X536" i="17" s="1"/>
  <c r="AB536" i="17" s="1"/>
  <c r="U535" i="17"/>
  <c r="V534" i="17"/>
  <c r="Z534" i="17" s="1"/>
  <c r="AD534" i="17" s="1"/>
  <c r="T533" i="17"/>
  <c r="X533" i="17" s="1"/>
  <c r="AB533" i="17" s="1"/>
  <c r="V532" i="17"/>
  <c r="Z532" i="17" s="1"/>
  <c r="AD532" i="17" s="1"/>
  <c r="T531" i="17"/>
  <c r="X531" i="17" s="1"/>
  <c r="AB531" i="17" s="1"/>
  <c r="V530" i="17"/>
  <c r="Z530" i="17" s="1"/>
  <c r="AD530" i="17" s="1"/>
  <c r="T529" i="17"/>
  <c r="X529" i="17" s="1"/>
  <c r="AB529" i="17" s="1"/>
  <c r="V528" i="17"/>
  <c r="Z528" i="17" s="1"/>
  <c r="AD528" i="17" s="1"/>
  <c r="T526" i="17"/>
  <c r="X526" i="17" s="1"/>
  <c r="AB526" i="17" s="1"/>
  <c r="V525" i="17"/>
  <c r="Z525" i="17" s="1"/>
  <c r="AD525" i="17" s="1"/>
  <c r="T524" i="17"/>
  <c r="X524" i="17" s="1"/>
  <c r="AB524" i="17" s="1"/>
  <c r="V523" i="17"/>
  <c r="Z523" i="17" s="1"/>
  <c r="AD523" i="17" s="1"/>
  <c r="T522" i="17"/>
  <c r="X522" i="17" s="1"/>
  <c r="AB522" i="17" s="1"/>
  <c r="V521" i="17"/>
  <c r="Z521" i="17" s="1"/>
  <c r="AD521" i="17" s="1"/>
  <c r="T520" i="17"/>
  <c r="X520" i="17" s="1"/>
  <c r="AB520" i="17" s="1"/>
  <c r="U519" i="17"/>
  <c r="V518" i="17"/>
  <c r="Z518" i="17" s="1"/>
  <c r="AD518" i="17" s="1"/>
  <c r="T517" i="17"/>
  <c r="X517" i="17" s="1"/>
  <c r="AB517" i="17" s="1"/>
  <c r="V516" i="17"/>
  <c r="Z516" i="17" s="1"/>
  <c r="AD516" i="17" s="1"/>
  <c r="T515" i="17"/>
  <c r="X515" i="17" s="1"/>
  <c r="AB515" i="17" s="1"/>
  <c r="V514" i="17"/>
  <c r="Z514" i="17" s="1"/>
  <c r="AD514" i="17" s="1"/>
  <c r="T513" i="17"/>
  <c r="X513" i="17" s="1"/>
  <c r="AB513" i="17" s="1"/>
  <c r="V512" i="17"/>
  <c r="Z512" i="17" s="1"/>
  <c r="AD512" i="17" s="1"/>
  <c r="T510" i="17"/>
  <c r="X510" i="17" s="1"/>
  <c r="AB510" i="17" s="1"/>
  <c r="V509" i="17"/>
  <c r="Z509" i="17" s="1"/>
  <c r="AD509" i="17" s="1"/>
  <c r="T508" i="17"/>
  <c r="X508" i="17" s="1"/>
  <c r="AB508" i="17" s="1"/>
  <c r="V507" i="17"/>
  <c r="Z507" i="17" s="1"/>
  <c r="AD507" i="17" s="1"/>
  <c r="T506" i="17"/>
  <c r="X506" i="17" s="1"/>
  <c r="AB506" i="17" s="1"/>
  <c r="V505" i="17"/>
  <c r="Z505" i="17" s="1"/>
  <c r="AD505" i="17" s="1"/>
  <c r="T504" i="17"/>
  <c r="X504" i="17" s="1"/>
  <c r="AB504" i="17" s="1"/>
  <c r="T503" i="17"/>
  <c r="X503" i="17" s="1"/>
  <c r="AB503" i="17" s="1"/>
  <c r="T502" i="17"/>
  <c r="X502" i="17" s="1"/>
  <c r="AB502" i="17" s="1"/>
  <c r="U501" i="17"/>
  <c r="V500" i="17"/>
  <c r="Z500" i="17" s="1"/>
  <c r="AD500" i="17" s="1"/>
  <c r="T499" i="17"/>
  <c r="X499" i="17" s="1"/>
  <c r="AB499" i="17" s="1"/>
  <c r="V498" i="17"/>
  <c r="Z498" i="17" s="1"/>
  <c r="AD498" i="17" s="1"/>
  <c r="T497" i="17"/>
  <c r="X497" i="17" s="1"/>
  <c r="AB497" i="17" s="1"/>
  <c r="V496" i="17"/>
  <c r="Z496" i="17" s="1"/>
  <c r="AD496" i="17" s="1"/>
  <c r="V495" i="17"/>
  <c r="Z495" i="17" s="1"/>
  <c r="AD495" i="17" s="1"/>
  <c r="V494" i="17"/>
  <c r="Z494" i="17" s="1"/>
  <c r="AD494" i="17" s="1"/>
  <c r="V697" i="17"/>
  <c r="Z697" i="17" s="1"/>
  <c r="AD697" i="17" s="1"/>
  <c r="U663" i="17"/>
  <c r="S662" i="17"/>
  <c r="W662" i="17" s="1"/>
  <c r="AA662" i="17" s="1"/>
  <c r="U636" i="17"/>
  <c r="U635" i="17"/>
  <c r="S624" i="17"/>
  <c r="W624" i="17" s="1"/>
  <c r="AA624" i="17" s="1"/>
  <c r="T615" i="17"/>
  <c r="X615" i="17" s="1"/>
  <c r="AB615" i="17" s="1"/>
  <c r="T611" i="17"/>
  <c r="X611" i="17" s="1"/>
  <c r="AB611" i="17" s="1"/>
  <c r="T609" i="17"/>
  <c r="X609" i="17" s="1"/>
  <c r="AB609" i="17" s="1"/>
  <c r="V602" i="17"/>
  <c r="Z602" i="17" s="1"/>
  <c r="AD602" i="17" s="1"/>
  <c r="T601" i="17"/>
  <c r="X601" i="17" s="1"/>
  <c r="AB601" i="17" s="1"/>
  <c r="T597" i="17"/>
  <c r="X597" i="17" s="1"/>
  <c r="AB597" i="17" s="1"/>
  <c r="V593" i="17"/>
  <c r="Z593" i="17" s="1"/>
  <c r="AD593" i="17" s="1"/>
  <c r="T592" i="17"/>
  <c r="X592" i="17" s="1"/>
  <c r="AB592" i="17" s="1"/>
  <c r="T591" i="17"/>
  <c r="X591" i="17" s="1"/>
  <c r="AB591" i="17" s="1"/>
  <c r="V588" i="17"/>
  <c r="Z588" i="17" s="1"/>
  <c r="AD588" i="17" s="1"/>
  <c r="T587" i="17"/>
  <c r="X587" i="17" s="1"/>
  <c r="AB587" i="17" s="1"/>
  <c r="U585" i="17"/>
  <c r="T583" i="17"/>
  <c r="X583" i="17" s="1"/>
  <c r="AB583" i="17" s="1"/>
  <c r="V577" i="17"/>
  <c r="Z577" i="17" s="1"/>
  <c r="AD577" i="17" s="1"/>
  <c r="T576" i="17"/>
  <c r="X576" i="17" s="1"/>
  <c r="AB576" i="17" s="1"/>
  <c r="V574" i="17"/>
  <c r="Z574" i="17" s="1"/>
  <c r="AD574" i="17" s="1"/>
  <c r="T573" i="17"/>
  <c r="X573" i="17" s="1"/>
  <c r="AB573" i="17" s="1"/>
  <c r="V568" i="17"/>
  <c r="Z568" i="17" s="1"/>
  <c r="AD568" i="17" s="1"/>
  <c r="U566" i="17"/>
  <c r="U564" i="17"/>
  <c r="U562" i="17"/>
  <c r="U560" i="17"/>
  <c r="V559" i="17"/>
  <c r="Z559" i="17" s="1"/>
  <c r="AD559" i="17" s="1"/>
  <c r="U557" i="17"/>
  <c r="U555" i="17"/>
  <c r="U553" i="17"/>
  <c r="T549" i="17"/>
  <c r="X549" i="17" s="1"/>
  <c r="AB549" i="17" s="1"/>
  <c r="U548" i="17"/>
  <c r="U546" i="17"/>
  <c r="U544" i="17"/>
  <c r="U543" i="17"/>
  <c r="U542" i="17"/>
  <c r="V541" i="17"/>
  <c r="Z541" i="17" s="1"/>
  <c r="AD541" i="17" s="1"/>
  <c r="U539" i="17"/>
  <c r="U537" i="17"/>
  <c r="T535" i="17"/>
  <c r="X535" i="17" s="1"/>
  <c r="AB535" i="17" s="1"/>
  <c r="U534" i="17"/>
  <c r="U532" i="17"/>
  <c r="U530" i="17"/>
  <c r="U528" i="17"/>
  <c r="V527" i="17"/>
  <c r="Z527" i="17" s="1"/>
  <c r="AD527" i="17" s="1"/>
  <c r="U525" i="17"/>
  <c r="U523" i="17"/>
  <c r="U521" i="17"/>
  <c r="T519" i="17"/>
  <c r="X519" i="17" s="1"/>
  <c r="AB519" i="17" s="1"/>
  <c r="U518" i="17"/>
  <c r="U516" i="17"/>
  <c r="U514" i="17"/>
  <c r="U512" i="17"/>
  <c r="V511" i="17"/>
  <c r="Z511" i="17" s="1"/>
  <c r="AD511" i="17" s="1"/>
  <c r="S708" i="17"/>
  <c r="W708" i="17" s="1"/>
  <c r="AA708" i="17" s="1"/>
  <c r="S685" i="17"/>
  <c r="W685" i="17" s="1"/>
  <c r="AA685" i="17" s="1"/>
  <c r="S678" i="17"/>
  <c r="W678" i="17" s="1"/>
  <c r="AA678" i="17" s="1"/>
  <c r="S651" i="17"/>
  <c r="W651" i="17" s="1"/>
  <c r="AA651" i="17" s="1"/>
  <c r="T650" i="17"/>
  <c r="X650" i="17" s="1"/>
  <c r="AB650" i="17" s="1"/>
  <c r="T648" i="17"/>
  <c r="X648" i="17" s="1"/>
  <c r="AB648" i="17" s="1"/>
  <c r="S634" i="17"/>
  <c r="W634" i="17" s="1"/>
  <c r="AA634" i="17" s="1"/>
  <c r="U618" i="17"/>
  <c r="V610" i="17"/>
  <c r="Z610" i="17" s="1"/>
  <c r="AD610" i="17" s="1"/>
  <c r="U608" i="17"/>
  <c r="U605" i="17"/>
  <c r="V600" i="17"/>
  <c r="Z600" i="17" s="1"/>
  <c r="AD600" i="17" s="1"/>
  <c r="V598" i="17"/>
  <c r="Z598" i="17" s="1"/>
  <c r="AD598" i="17" s="1"/>
  <c r="S597" i="17"/>
  <c r="W597" i="17" s="1"/>
  <c r="AA597" i="17" s="1"/>
  <c r="V586" i="17"/>
  <c r="Z586" i="17" s="1"/>
  <c r="AD586" i="17" s="1"/>
  <c r="T585" i="17"/>
  <c r="X585" i="17" s="1"/>
  <c r="AB585" i="17" s="1"/>
  <c r="S583" i="17"/>
  <c r="W583" i="17" s="1"/>
  <c r="AA583" i="17" s="1"/>
  <c r="U582" i="17"/>
  <c r="U580" i="17"/>
  <c r="V575" i="17"/>
  <c r="Z575" i="17" s="1"/>
  <c r="AD575" i="17" s="1"/>
  <c r="U571" i="17"/>
  <c r="T566" i="17"/>
  <c r="X566" i="17" s="1"/>
  <c r="AB566" i="17" s="1"/>
  <c r="V565" i="17"/>
  <c r="Z565" i="17" s="1"/>
  <c r="AD565" i="17" s="1"/>
  <c r="T564" i="17"/>
  <c r="X564" i="17" s="1"/>
  <c r="AB564" i="17" s="1"/>
  <c r="V563" i="17"/>
  <c r="Z563" i="17" s="1"/>
  <c r="AD563" i="17" s="1"/>
  <c r="T562" i="17"/>
  <c r="X562" i="17" s="1"/>
  <c r="AB562" i="17" s="1"/>
  <c r="V561" i="17"/>
  <c r="Z561" i="17" s="1"/>
  <c r="AD561" i="17" s="1"/>
  <c r="T560" i="17"/>
  <c r="X560" i="17" s="1"/>
  <c r="AB560" i="17" s="1"/>
  <c r="U559" i="17"/>
  <c r="V558" i="17"/>
  <c r="Z558" i="17" s="1"/>
  <c r="AD558" i="17" s="1"/>
  <c r="T557" i="17"/>
  <c r="X557" i="17" s="1"/>
  <c r="AB557" i="17" s="1"/>
  <c r="V556" i="17"/>
  <c r="Z556" i="17" s="1"/>
  <c r="AD556" i="17" s="1"/>
  <c r="T555" i="17"/>
  <c r="X555" i="17" s="1"/>
  <c r="AB555" i="17" s="1"/>
  <c r="V554" i="17"/>
  <c r="Z554" i="17" s="1"/>
  <c r="AD554" i="17" s="1"/>
  <c r="T553" i="17"/>
  <c r="X553" i="17" s="1"/>
  <c r="AB553" i="17" s="1"/>
  <c r="V552" i="17"/>
  <c r="Z552" i="17" s="1"/>
  <c r="AD552" i="17" s="1"/>
  <c r="V551" i="17"/>
  <c r="Z551" i="17" s="1"/>
  <c r="AD551" i="17" s="1"/>
  <c r="V550" i="17"/>
  <c r="Z550" i="17" s="1"/>
  <c r="AD550" i="17" s="1"/>
  <c r="T548" i="17"/>
  <c r="X548" i="17" s="1"/>
  <c r="AB548" i="17" s="1"/>
  <c r="V547" i="17"/>
  <c r="Z547" i="17" s="1"/>
  <c r="AD547" i="17" s="1"/>
  <c r="T546" i="17"/>
  <c r="X546" i="17" s="1"/>
  <c r="AB546" i="17" s="1"/>
  <c r="V545" i="17"/>
  <c r="Z545" i="17" s="1"/>
  <c r="AD545" i="17" s="1"/>
  <c r="T544" i="17"/>
  <c r="X544" i="17" s="1"/>
  <c r="AB544" i="17" s="1"/>
  <c r="T543" i="17"/>
  <c r="X543" i="17" s="1"/>
  <c r="AB543" i="17" s="1"/>
  <c r="T542" i="17"/>
  <c r="X542" i="17" s="1"/>
  <c r="AB542" i="17" s="1"/>
  <c r="U541" i="17"/>
  <c r="V540" i="17"/>
  <c r="Z540" i="17" s="1"/>
  <c r="AD540" i="17" s="1"/>
  <c r="T539" i="17"/>
  <c r="X539" i="17" s="1"/>
  <c r="AB539" i="17" s="1"/>
  <c r="V538" i="17"/>
  <c r="Z538" i="17" s="1"/>
  <c r="AD538" i="17" s="1"/>
  <c r="T537" i="17"/>
  <c r="X537" i="17" s="1"/>
  <c r="AB537" i="17" s="1"/>
  <c r="V536" i="17"/>
  <c r="Z536" i="17" s="1"/>
  <c r="AD536" i="17" s="1"/>
  <c r="T534" i="17"/>
  <c r="X534" i="17" s="1"/>
  <c r="AB534" i="17" s="1"/>
  <c r="V533" i="17"/>
  <c r="Z533" i="17" s="1"/>
  <c r="AD533" i="17" s="1"/>
  <c r="T532" i="17"/>
  <c r="X532" i="17" s="1"/>
  <c r="AB532" i="17" s="1"/>
  <c r="V531" i="17"/>
  <c r="Z531" i="17" s="1"/>
  <c r="AD531" i="17" s="1"/>
  <c r="T530" i="17"/>
  <c r="X530" i="17" s="1"/>
  <c r="AB530" i="17" s="1"/>
  <c r="V529" i="17"/>
  <c r="Z529" i="17" s="1"/>
  <c r="AD529" i="17" s="1"/>
  <c r="T528" i="17"/>
  <c r="X528" i="17" s="1"/>
  <c r="AB528" i="17" s="1"/>
  <c r="U527" i="17"/>
  <c r="V526" i="17"/>
  <c r="Z526" i="17" s="1"/>
  <c r="AD526" i="17" s="1"/>
  <c r="T525" i="17"/>
  <c r="X525" i="17" s="1"/>
  <c r="AB525" i="17" s="1"/>
  <c r="V524" i="17"/>
  <c r="Z524" i="17" s="1"/>
  <c r="AD524" i="17" s="1"/>
  <c r="T523" i="17"/>
  <c r="X523" i="17" s="1"/>
  <c r="AB523" i="17" s="1"/>
  <c r="V522" i="17"/>
  <c r="Z522" i="17" s="1"/>
  <c r="AD522" i="17" s="1"/>
  <c r="T521" i="17"/>
  <c r="X521" i="17" s="1"/>
  <c r="AB521" i="17" s="1"/>
  <c r="V520" i="17"/>
  <c r="Z520" i="17" s="1"/>
  <c r="AD520" i="17" s="1"/>
  <c r="T518" i="17"/>
  <c r="X518" i="17" s="1"/>
  <c r="AB518" i="17" s="1"/>
  <c r="V517" i="17"/>
  <c r="Z517" i="17" s="1"/>
  <c r="AD517" i="17" s="1"/>
  <c r="T516" i="17"/>
  <c r="X516" i="17" s="1"/>
  <c r="AB516" i="17" s="1"/>
  <c r="V515" i="17"/>
  <c r="Z515" i="17" s="1"/>
  <c r="AD515" i="17" s="1"/>
  <c r="T514" i="17"/>
  <c r="X514" i="17" s="1"/>
  <c r="AB514" i="17" s="1"/>
  <c r="U631" i="17"/>
  <c r="T605" i="17"/>
  <c r="X605" i="17" s="1"/>
  <c r="AB605" i="17" s="1"/>
  <c r="S600" i="17"/>
  <c r="W600" i="17" s="1"/>
  <c r="AA600" i="17" s="1"/>
  <c r="S598" i="17"/>
  <c r="W598" i="17" s="1"/>
  <c r="AA598" i="17" s="1"/>
  <c r="V584" i="17"/>
  <c r="Z584" i="17" s="1"/>
  <c r="AD584" i="17" s="1"/>
  <c r="T582" i="17"/>
  <c r="X582" i="17" s="1"/>
  <c r="AB582" i="17" s="1"/>
  <c r="V581" i="17"/>
  <c r="Z581" i="17" s="1"/>
  <c r="AD581" i="17" s="1"/>
  <c r="U563" i="17"/>
  <c r="U556" i="17"/>
  <c r="U552" i="17"/>
  <c r="V549" i="17"/>
  <c r="Z549" i="17" s="1"/>
  <c r="AD549" i="17" s="1"/>
  <c r="S546" i="17"/>
  <c r="W546" i="17" s="1"/>
  <c r="AA546" i="17" s="1"/>
  <c r="S543" i="17"/>
  <c r="W543" i="17" s="1"/>
  <c r="AA543" i="17" s="1"/>
  <c r="U540" i="17"/>
  <c r="S537" i="17"/>
  <c r="W537" i="17" s="1"/>
  <c r="AA537" i="17" s="1"/>
  <c r="S532" i="17"/>
  <c r="W532" i="17" s="1"/>
  <c r="AA532" i="17" s="1"/>
  <c r="S528" i="17"/>
  <c r="W528" i="17" s="1"/>
  <c r="AA528" i="17" s="1"/>
  <c r="S523" i="17"/>
  <c r="W523" i="17" s="1"/>
  <c r="AA523" i="17" s="1"/>
  <c r="V519" i="17"/>
  <c r="Z519" i="17" s="1"/>
  <c r="AD519" i="17" s="1"/>
  <c r="U515" i="17"/>
  <c r="S510" i="17"/>
  <c r="W510" i="17" s="1"/>
  <c r="AA510" i="17" s="1"/>
  <c r="U508" i="17"/>
  <c r="S507" i="17"/>
  <c r="W507" i="17" s="1"/>
  <c r="AA507" i="17" s="1"/>
  <c r="V506" i="17"/>
  <c r="Z506" i="17" s="1"/>
  <c r="AD506" i="17" s="1"/>
  <c r="T505" i="17"/>
  <c r="X505" i="17" s="1"/>
  <c r="AB505" i="17" s="1"/>
  <c r="S503" i="17"/>
  <c r="W503" i="17" s="1"/>
  <c r="AA503" i="17" s="1"/>
  <c r="U502" i="17"/>
  <c r="T500" i="17"/>
  <c r="X500" i="17" s="1"/>
  <c r="AB500" i="17" s="1"/>
  <c r="V499" i="17"/>
  <c r="Z499" i="17" s="1"/>
  <c r="AD499" i="17" s="1"/>
  <c r="T498" i="17"/>
  <c r="X498" i="17" s="1"/>
  <c r="AB498" i="17" s="1"/>
  <c r="U496" i="17"/>
  <c r="U495" i="17"/>
  <c r="T494" i="17"/>
  <c r="X494" i="17" s="1"/>
  <c r="AB494" i="17" s="1"/>
  <c r="U493" i="17"/>
  <c r="V492" i="17"/>
  <c r="Z492" i="17" s="1"/>
  <c r="AD492" i="17" s="1"/>
  <c r="T491" i="17"/>
  <c r="X491" i="17" s="1"/>
  <c r="AB491" i="17" s="1"/>
  <c r="V490" i="17"/>
  <c r="Z490" i="17" s="1"/>
  <c r="AD490" i="17" s="1"/>
  <c r="T489" i="17"/>
  <c r="X489" i="17" s="1"/>
  <c r="AB489" i="17" s="1"/>
  <c r="V488" i="17"/>
  <c r="Z488" i="17" s="1"/>
  <c r="AD488" i="17" s="1"/>
  <c r="S487" i="17"/>
  <c r="W487" i="17" s="1"/>
  <c r="AA487" i="17" s="1"/>
  <c r="T486" i="17"/>
  <c r="X486" i="17" s="1"/>
  <c r="AB486" i="17" s="1"/>
  <c r="V485" i="17"/>
  <c r="Z485" i="17" s="1"/>
  <c r="AD485" i="17" s="1"/>
  <c r="T484" i="17"/>
  <c r="X484" i="17" s="1"/>
  <c r="AB484" i="17" s="1"/>
  <c r="V483" i="17"/>
  <c r="Z483" i="17" s="1"/>
  <c r="AD483" i="17" s="1"/>
  <c r="T482" i="17"/>
  <c r="X482" i="17" s="1"/>
  <c r="AB482" i="17" s="1"/>
  <c r="V56" i="17"/>
  <c r="T55" i="17"/>
  <c r="X55" i="17" s="1"/>
  <c r="AB55" i="17" s="1"/>
  <c r="U54" i="17"/>
  <c r="V53" i="17"/>
  <c r="T52" i="17"/>
  <c r="X52" i="17" s="1"/>
  <c r="AB52" i="17" s="1"/>
  <c r="V51" i="17"/>
  <c r="T50" i="17"/>
  <c r="X50" i="17" s="1"/>
  <c r="AB50" i="17" s="1"/>
  <c r="V49" i="17"/>
  <c r="T48" i="17"/>
  <c r="X48" i="17" s="1"/>
  <c r="AB48" i="17" s="1"/>
  <c r="V47" i="17"/>
  <c r="T45" i="17"/>
  <c r="X45" i="17" s="1"/>
  <c r="AB45" i="17" s="1"/>
  <c r="V44" i="17"/>
  <c r="T43" i="17"/>
  <c r="X43" i="17" s="1"/>
  <c r="AB43" i="17" s="1"/>
  <c r="V42" i="17"/>
  <c r="T41" i="17"/>
  <c r="X41" i="17" s="1"/>
  <c r="AB41" i="17" s="1"/>
  <c r="V40" i="17"/>
  <c r="T39" i="17"/>
  <c r="X39" i="17" s="1"/>
  <c r="AB39" i="17" s="1"/>
  <c r="U38" i="17"/>
  <c r="V37" i="17"/>
  <c r="T36" i="17"/>
  <c r="X36" i="17" s="1"/>
  <c r="AB36" i="17" s="1"/>
  <c r="V35" i="17"/>
  <c r="T34" i="17"/>
  <c r="X34" i="17" s="1"/>
  <c r="AB34" i="17" s="1"/>
  <c r="V33" i="17"/>
  <c r="T32" i="17"/>
  <c r="X32" i="17" s="1"/>
  <c r="AB32" i="17" s="1"/>
  <c r="V31" i="17"/>
  <c r="V30" i="17"/>
  <c r="V29" i="17"/>
  <c r="T27" i="17"/>
  <c r="X27" i="17" s="1"/>
  <c r="AB27" i="17" s="1"/>
  <c r="V26" i="17"/>
  <c r="T25" i="17"/>
  <c r="X25" i="17" s="1"/>
  <c r="AB25" i="17" s="1"/>
  <c r="V24" i="17"/>
  <c r="T23" i="17"/>
  <c r="X23" i="17" s="1"/>
  <c r="AB23" i="17" s="1"/>
  <c r="T22" i="17"/>
  <c r="X22" i="17" s="1"/>
  <c r="T21" i="17"/>
  <c r="X21" i="17" s="1"/>
  <c r="AB21" i="17" s="1"/>
  <c r="U20" i="17"/>
  <c r="V19" i="17"/>
  <c r="T18" i="17"/>
  <c r="X18" i="17" s="1"/>
  <c r="AB18" i="17" s="1"/>
  <c r="V17" i="17"/>
  <c r="T673" i="17"/>
  <c r="X673" i="17" s="1"/>
  <c r="AB673" i="17" s="1"/>
  <c r="S659" i="17"/>
  <c r="W659" i="17" s="1"/>
  <c r="AA659" i="17" s="1"/>
  <c r="S647" i="17"/>
  <c r="W647" i="17" s="1"/>
  <c r="AA647" i="17" s="1"/>
  <c r="V626" i="17"/>
  <c r="Z626" i="17" s="1"/>
  <c r="AD626" i="17" s="1"/>
  <c r="T612" i="17"/>
  <c r="X612" i="17" s="1"/>
  <c r="AB612" i="17" s="1"/>
  <c r="U590" i="17"/>
  <c r="V589" i="17"/>
  <c r="Z589" i="17" s="1"/>
  <c r="AD589" i="17" s="1"/>
  <c r="T580" i="17"/>
  <c r="X580" i="17" s="1"/>
  <c r="AB580" i="17" s="1"/>
  <c r="U575" i="17"/>
  <c r="U569" i="17"/>
  <c r="U565" i="17"/>
  <c r="S564" i="17"/>
  <c r="W564" i="17" s="1"/>
  <c r="AA564" i="17" s="1"/>
  <c r="S560" i="17"/>
  <c r="W560" i="17" s="1"/>
  <c r="AA560" i="17" s="1"/>
  <c r="S557" i="17"/>
  <c r="W557" i="17" s="1"/>
  <c r="AA557" i="17" s="1"/>
  <c r="S553" i="17"/>
  <c r="W553" i="17" s="1"/>
  <c r="AA553" i="17" s="1"/>
  <c r="U551" i="17"/>
  <c r="U547" i="17"/>
  <c r="S542" i="17"/>
  <c r="W542" i="17" s="1"/>
  <c r="AA542" i="17" s="1"/>
  <c r="U538" i="17"/>
  <c r="V535" i="17"/>
  <c r="Z535" i="17" s="1"/>
  <c r="AD535" i="17" s="1"/>
  <c r="U533" i="17"/>
  <c r="U529" i="17"/>
  <c r="U524" i="17"/>
  <c r="U520" i="17"/>
  <c r="U517" i="17"/>
  <c r="S516" i="17"/>
  <c r="W516" i="17" s="1"/>
  <c r="AA516" i="17" s="1"/>
  <c r="T512" i="17"/>
  <c r="X512" i="17" s="1"/>
  <c r="AB512" i="17" s="1"/>
  <c r="U509" i="17"/>
  <c r="S508" i="17"/>
  <c r="W508" i="17" s="1"/>
  <c r="AA508" i="17" s="1"/>
  <c r="U506" i="17"/>
  <c r="S505" i="17"/>
  <c r="W505" i="17" s="1"/>
  <c r="AA505" i="17" s="1"/>
  <c r="V504" i="17"/>
  <c r="Z504" i="17" s="1"/>
  <c r="AD504" i="17" s="1"/>
  <c r="V501" i="17"/>
  <c r="Z501" i="17" s="1"/>
  <c r="AD501" i="17" s="1"/>
  <c r="U499" i="17"/>
  <c r="S498" i="17"/>
  <c r="W498" i="17" s="1"/>
  <c r="AA498" i="17" s="1"/>
  <c r="V497" i="17"/>
  <c r="Z497" i="17" s="1"/>
  <c r="AD497" i="17" s="1"/>
  <c r="T496" i="17"/>
  <c r="X496" i="17" s="1"/>
  <c r="AB496" i="17" s="1"/>
  <c r="T495" i="17"/>
  <c r="X495" i="17" s="1"/>
  <c r="AB495" i="17" s="1"/>
  <c r="T493" i="17"/>
  <c r="X493" i="17" s="1"/>
  <c r="AB493" i="17" s="1"/>
  <c r="U492" i="17"/>
  <c r="S491" i="17"/>
  <c r="W491" i="17" s="1"/>
  <c r="AA491" i="17" s="1"/>
  <c r="U490" i="17"/>
  <c r="S489" i="17"/>
  <c r="W489" i="17" s="1"/>
  <c r="AA489" i="17" s="1"/>
  <c r="U488" i="17"/>
  <c r="V487" i="17"/>
  <c r="Z487" i="17" s="1"/>
  <c r="AD487" i="17" s="1"/>
  <c r="U485" i="17"/>
  <c r="U483" i="17"/>
  <c r="U56" i="17"/>
  <c r="T54" i="17"/>
  <c r="X54" i="17" s="1"/>
  <c r="AB54" i="17" s="1"/>
  <c r="U53" i="17"/>
  <c r="U51" i="17"/>
  <c r="S50" i="17"/>
  <c r="W50" i="17" s="1"/>
  <c r="AA50" i="17" s="1"/>
  <c r="U49" i="17"/>
  <c r="S48" i="17"/>
  <c r="W48" i="17" s="1"/>
  <c r="AA48" i="17" s="1"/>
  <c r="U47" i="17"/>
  <c r="V46" i="17"/>
  <c r="U44" i="17"/>
  <c r="U42" i="17"/>
  <c r="S41" i="17"/>
  <c r="W41" i="17" s="1"/>
  <c r="AA41" i="17" s="1"/>
  <c r="U40" i="17"/>
  <c r="S39" i="17"/>
  <c r="W39" i="17" s="1"/>
  <c r="AA39" i="17" s="1"/>
  <c r="T38" i="17"/>
  <c r="X38" i="17" s="1"/>
  <c r="AB38" i="17" s="1"/>
  <c r="U37" i="17"/>
  <c r="S36" i="17"/>
  <c r="W36" i="17" s="1"/>
  <c r="AA36" i="17" s="1"/>
  <c r="U35" i="17"/>
  <c r="S34" i="17"/>
  <c r="W34" i="17" s="1"/>
  <c r="AA34" i="17" s="1"/>
  <c r="U33" i="17"/>
  <c r="S32" i="17"/>
  <c r="W32" i="17" s="1"/>
  <c r="AA32" i="17" s="1"/>
  <c r="U31" i="17"/>
  <c r="U30" i="17"/>
  <c r="U29" i="17"/>
  <c r="V28" i="17"/>
  <c r="U26" i="17"/>
  <c r="S25" i="17"/>
  <c r="W25" i="17" s="1"/>
  <c r="AA25" i="17" s="1"/>
  <c r="U24" i="17"/>
  <c r="W23" i="17"/>
  <c r="AA23" i="17" s="1"/>
  <c r="S22" i="17"/>
  <c r="W22" i="17" s="1"/>
  <c r="S21" i="17"/>
  <c r="W21" i="17" s="1"/>
  <c r="AA21" i="17" s="1"/>
  <c r="T20" i="17"/>
  <c r="X20" i="17" s="1"/>
  <c r="AB20" i="17" s="1"/>
  <c r="U19" i="17"/>
  <c r="S18" i="17"/>
  <c r="W18" i="17" s="1"/>
  <c r="AA18" i="17" s="1"/>
  <c r="U17" i="17"/>
  <c r="S16" i="17"/>
  <c r="W16" i="17" s="1"/>
  <c r="AA16" i="17" s="1"/>
  <c r="U640" i="17"/>
  <c r="U620" i="17"/>
  <c r="U603" i="17"/>
  <c r="U596" i="17"/>
  <c r="S586" i="17"/>
  <c r="W586" i="17" s="1"/>
  <c r="AA586" i="17" s="1"/>
  <c r="V572" i="17"/>
  <c r="Z572" i="17" s="1"/>
  <c r="AD572" i="17" s="1"/>
  <c r="T567" i="17"/>
  <c r="X567" i="17" s="1"/>
  <c r="AB567" i="17" s="1"/>
  <c r="U561" i="17"/>
  <c r="U554" i="17"/>
  <c r="U550" i="17"/>
  <c r="S544" i="17"/>
  <c r="W544" i="17" s="1"/>
  <c r="AA544" i="17" s="1"/>
  <c r="S539" i="17"/>
  <c r="W539" i="17" s="1"/>
  <c r="AA539" i="17" s="1"/>
  <c r="S530" i="17"/>
  <c r="W530" i="17" s="1"/>
  <c r="AA530" i="17" s="1"/>
  <c r="T527" i="17"/>
  <c r="X527" i="17" s="1"/>
  <c r="AB527" i="17" s="1"/>
  <c r="S525" i="17"/>
  <c r="W525" i="17" s="1"/>
  <c r="AA525" i="17" s="1"/>
  <c r="S521" i="17"/>
  <c r="W521" i="17" s="1"/>
  <c r="AA521" i="17" s="1"/>
  <c r="V513" i="17"/>
  <c r="Z513" i="17" s="1"/>
  <c r="AD513" i="17" s="1"/>
  <c r="S512" i="17"/>
  <c r="W512" i="17" s="1"/>
  <c r="AA512" i="17" s="1"/>
  <c r="U511" i="17"/>
  <c r="V510" i="17"/>
  <c r="Z510" i="17" s="1"/>
  <c r="AD510" i="17" s="1"/>
  <c r="T509" i="17"/>
  <c r="X509" i="17" s="1"/>
  <c r="AB509" i="17" s="1"/>
  <c r="U507" i="17"/>
  <c r="U504" i="17"/>
  <c r="V503" i="17"/>
  <c r="Z503" i="17" s="1"/>
  <c r="AD503" i="17" s="1"/>
  <c r="T501" i="17"/>
  <c r="X501" i="17" s="1"/>
  <c r="AB501" i="17" s="1"/>
  <c r="U497" i="17"/>
  <c r="S496" i="17"/>
  <c r="W496" i="17" s="1"/>
  <c r="AA496" i="17" s="1"/>
  <c r="T492" i="17"/>
  <c r="X492" i="17" s="1"/>
  <c r="AB492" i="17" s="1"/>
  <c r="V491" i="17"/>
  <c r="Z491" i="17" s="1"/>
  <c r="AD491" i="17" s="1"/>
  <c r="T490" i="17"/>
  <c r="X490" i="17" s="1"/>
  <c r="AB490" i="17" s="1"/>
  <c r="V489" i="17"/>
  <c r="Z489" i="17" s="1"/>
  <c r="AD489" i="17" s="1"/>
  <c r="T488" i="17"/>
  <c r="X488" i="17" s="1"/>
  <c r="AB488" i="17" s="1"/>
  <c r="U487" i="17"/>
  <c r="V486" i="17"/>
  <c r="Z486" i="17" s="1"/>
  <c r="AD486" i="17" s="1"/>
  <c r="T485" i="17"/>
  <c r="X485" i="17" s="1"/>
  <c r="AB485" i="17" s="1"/>
  <c r="V484" i="17"/>
  <c r="Z484" i="17" s="1"/>
  <c r="AD484" i="17" s="1"/>
  <c r="T483" i="17"/>
  <c r="X483" i="17" s="1"/>
  <c r="AB483" i="17" s="1"/>
  <c r="V482" i="17"/>
  <c r="Z482" i="17" s="1"/>
  <c r="AD482" i="17" s="1"/>
  <c r="T56" i="17"/>
  <c r="X56" i="17" s="1"/>
  <c r="AB56" i="17" s="1"/>
  <c r="V55" i="17"/>
  <c r="T53" i="17"/>
  <c r="X53" i="17" s="1"/>
  <c r="AB53" i="17" s="1"/>
  <c r="V52" i="17"/>
  <c r="T51" i="17"/>
  <c r="X51" i="17" s="1"/>
  <c r="AB51" i="17" s="1"/>
  <c r="V50" i="17"/>
  <c r="T49" i="17"/>
  <c r="X49" i="17" s="1"/>
  <c r="AB49" i="17" s="1"/>
  <c r="V48" i="17"/>
  <c r="T47" i="17"/>
  <c r="X47" i="17" s="1"/>
  <c r="AB47" i="17" s="1"/>
  <c r="U46" i="17"/>
  <c r="V45" i="17"/>
  <c r="T44" i="17"/>
  <c r="X44" i="17" s="1"/>
  <c r="AB44" i="17" s="1"/>
  <c r="V43" i="17"/>
  <c r="T42" i="17"/>
  <c r="X42" i="17" s="1"/>
  <c r="AB42" i="17" s="1"/>
  <c r="V41" i="17"/>
  <c r="T40" i="17"/>
  <c r="X40" i="17" s="1"/>
  <c r="AB40" i="17" s="1"/>
  <c r="V39" i="17"/>
  <c r="T37" i="17"/>
  <c r="X37" i="17" s="1"/>
  <c r="AB37" i="17" s="1"/>
  <c r="V36" i="17"/>
  <c r="T35" i="17"/>
  <c r="X35" i="17" s="1"/>
  <c r="AB35" i="17" s="1"/>
  <c r="V34" i="17"/>
  <c r="T33" i="17"/>
  <c r="X33" i="17" s="1"/>
  <c r="AB33" i="17" s="1"/>
  <c r="V32" i="17"/>
  <c r="T31" i="17"/>
  <c r="X31" i="17" s="1"/>
  <c r="AB31" i="17" s="1"/>
  <c r="T30" i="17"/>
  <c r="X30" i="17" s="1"/>
  <c r="AB30" i="17" s="1"/>
  <c r="T29" i="17"/>
  <c r="X29" i="17" s="1"/>
  <c r="AB29" i="17" s="1"/>
  <c r="U28" i="17"/>
  <c r="V27" i="17"/>
  <c r="T26" i="17"/>
  <c r="X26" i="17" s="1"/>
  <c r="AB26" i="17" s="1"/>
  <c r="V25" i="17"/>
  <c r="T24" i="17"/>
  <c r="X24" i="17" s="1"/>
  <c r="AB24" i="17" s="1"/>
  <c r="V23" i="17"/>
  <c r="V22" i="17"/>
  <c r="V21" i="17"/>
  <c r="T19" i="17"/>
  <c r="X19" i="17" s="1"/>
  <c r="AB19" i="17" s="1"/>
  <c r="V18" i="17"/>
  <c r="T17" i="17"/>
  <c r="X17" i="17" s="1"/>
  <c r="AB17" i="17" s="1"/>
  <c r="V606" i="17"/>
  <c r="Z606" i="17" s="1"/>
  <c r="AD606" i="17" s="1"/>
  <c r="U578" i="17"/>
  <c r="S562" i="17"/>
  <c r="W562" i="17" s="1"/>
  <c r="AA562" i="17" s="1"/>
  <c r="S555" i="17"/>
  <c r="W555" i="17" s="1"/>
  <c r="AA555" i="17" s="1"/>
  <c r="T541" i="17"/>
  <c r="X541" i="17" s="1"/>
  <c r="AB541" i="17" s="1"/>
  <c r="S534" i="17"/>
  <c r="W534" i="17" s="1"/>
  <c r="AA534" i="17" s="1"/>
  <c r="S514" i="17"/>
  <c r="W514" i="17" s="1"/>
  <c r="AA514" i="17" s="1"/>
  <c r="U510" i="17"/>
  <c r="V508" i="17"/>
  <c r="Z508" i="17" s="1"/>
  <c r="AD508" i="17" s="1"/>
  <c r="S490" i="17"/>
  <c r="W490" i="17" s="1"/>
  <c r="AA490" i="17" s="1"/>
  <c r="T487" i="17"/>
  <c r="X487" i="17" s="1"/>
  <c r="AB487" i="17" s="1"/>
  <c r="U482" i="17"/>
  <c r="S53" i="17"/>
  <c r="W53" i="17" s="1"/>
  <c r="AA53" i="17" s="1"/>
  <c r="U48" i="17"/>
  <c r="S42" i="17"/>
  <c r="W42" i="17" s="1"/>
  <c r="AA42" i="17" s="1"/>
  <c r="U36" i="17"/>
  <c r="U32" i="17"/>
  <c r="U27" i="17"/>
  <c r="S19" i="17"/>
  <c r="W19" i="17" s="1"/>
  <c r="AA19" i="17" s="1"/>
  <c r="U531" i="17"/>
  <c r="S518" i="17"/>
  <c r="W518" i="17" s="1"/>
  <c r="AA518" i="17" s="1"/>
  <c r="S501" i="17"/>
  <c r="W501" i="17" s="1"/>
  <c r="AA501" i="17" s="1"/>
  <c r="U498" i="17"/>
  <c r="U52" i="17"/>
  <c r="S47" i="17"/>
  <c r="W47" i="17" s="1"/>
  <c r="AA47" i="17" s="1"/>
  <c r="S35" i="17"/>
  <c r="W35" i="17" s="1"/>
  <c r="AA35" i="17" s="1"/>
  <c r="U21" i="17"/>
  <c r="U594" i="17"/>
  <c r="U558" i="17"/>
  <c r="U526" i="17"/>
  <c r="U513" i="17"/>
  <c r="U505" i="17"/>
  <c r="U503" i="17"/>
  <c r="V502" i="17"/>
  <c r="Z502" i="17" s="1"/>
  <c r="AD502" i="17" s="1"/>
  <c r="U500" i="17"/>
  <c r="S497" i="17"/>
  <c r="W497" i="17" s="1"/>
  <c r="AA497" i="17" s="1"/>
  <c r="U491" i="17"/>
  <c r="U486" i="17"/>
  <c r="S483" i="17"/>
  <c r="W483" i="17" s="1"/>
  <c r="AA483" i="17" s="1"/>
  <c r="V54" i="17"/>
  <c r="S49" i="17"/>
  <c r="W49" i="17" s="1"/>
  <c r="AA49" i="17" s="1"/>
  <c r="T46" i="17"/>
  <c r="X46" i="17" s="1"/>
  <c r="AB46" i="17" s="1"/>
  <c r="U43" i="17"/>
  <c r="U39" i="17"/>
  <c r="S37" i="17"/>
  <c r="W37" i="17" s="1"/>
  <c r="AA37" i="17" s="1"/>
  <c r="S33" i="17"/>
  <c r="W33" i="17" s="1"/>
  <c r="AA33" i="17" s="1"/>
  <c r="S30" i="17"/>
  <c r="W30" i="17" s="1"/>
  <c r="AA30" i="17" s="1"/>
  <c r="U23" i="17"/>
  <c r="V20" i="17"/>
  <c r="S15" i="17"/>
  <c r="W15" i="17" s="1"/>
  <c r="AA15" i="17" s="1"/>
  <c r="U489" i="17"/>
  <c r="S485" i="17"/>
  <c r="W485" i="17" s="1"/>
  <c r="AA485" i="17" s="1"/>
  <c r="S56" i="17"/>
  <c r="W56" i="17" s="1"/>
  <c r="AA56" i="17" s="1"/>
  <c r="U45" i="17"/>
  <c r="S26" i="17"/>
  <c r="W26" i="17" s="1"/>
  <c r="AA26" i="17" s="1"/>
  <c r="U536" i="17"/>
  <c r="U522" i="17"/>
  <c r="T511" i="17"/>
  <c r="X511" i="17" s="1"/>
  <c r="AB511" i="17" s="1"/>
  <c r="S509" i="17"/>
  <c r="W509" i="17" s="1"/>
  <c r="AA509" i="17" s="1"/>
  <c r="T507" i="17"/>
  <c r="X507" i="17" s="1"/>
  <c r="AB507" i="17" s="1"/>
  <c r="U494" i="17"/>
  <c r="S492" i="17"/>
  <c r="W492" i="17" s="1"/>
  <c r="AA492" i="17" s="1"/>
  <c r="S488" i="17"/>
  <c r="W488" i="17" s="1"/>
  <c r="AA488" i="17" s="1"/>
  <c r="U484" i="17"/>
  <c r="U55" i="17"/>
  <c r="U50" i="17"/>
  <c r="S44" i="17"/>
  <c r="W44" i="17" s="1"/>
  <c r="AA44" i="17" s="1"/>
  <c r="S40" i="17"/>
  <c r="W40" i="17" s="1"/>
  <c r="AA40" i="17" s="1"/>
  <c r="U34" i="17"/>
  <c r="T28" i="17"/>
  <c r="X28" i="17" s="1"/>
  <c r="AB28" i="17" s="1"/>
  <c r="U25" i="17"/>
  <c r="W24" i="17"/>
  <c r="AA24" i="17" s="1"/>
  <c r="U22" i="17"/>
  <c r="U18" i="17"/>
  <c r="S17" i="17"/>
  <c r="W17" i="17" s="1"/>
  <c r="AA17" i="17" s="1"/>
  <c r="V641" i="17"/>
  <c r="Z641" i="17" s="1"/>
  <c r="AD641" i="17" s="1"/>
  <c r="T571" i="17"/>
  <c r="X571" i="17" s="1"/>
  <c r="AB571" i="17" s="1"/>
  <c r="S566" i="17"/>
  <c r="W566" i="17" s="1"/>
  <c r="AA566" i="17" s="1"/>
  <c r="T559" i="17"/>
  <c r="X559" i="17" s="1"/>
  <c r="AB559" i="17" s="1"/>
  <c r="U545" i="17"/>
  <c r="S504" i="17"/>
  <c r="W504" i="17" s="1"/>
  <c r="AA504" i="17" s="1"/>
  <c r="V493" i="17"/>
  <c r="Z493" i="17" s="1"/>
  <c r="AD493" i="17" s="1"/>
  <c r="S51" i="17"/>
  <c r="W51" i="17" s="1"/>
  <c r="AA51" i="17" s="1"/>
  <c r="U41" i="17"/>
  <c r="V38" i="17"/>
  <c r="S31" i="17"/>
  <c r="W31" i="17" s="1"/>
  <c r="AA31" i="17" s="1"/>
  <c r="S29" i="17"/>
  <c r="W29" i="17" s="1"/>
  <c r="AA29" i="17" s="1"/>
  <c r="S13" i="17"/>
  <c r="W13" i="17" s="1"/>
  <c r="AA13" i="17" s="1"/>
  <c r="AL978" i="17"/>
  <c r="AR978" i="17" s="1"/>
  <c r="AK978" i="17"/>
  <c r="AQ978" i="17" s="1"/>
  <c r="AM977" i="17"/>
  <c r="AK977" i="17"/>
  <c r="AQ977" i="17" s="1"/>
  <c r="AM731" i="17"/>
  <c r="AS731" i="17" s="1"/>
  <c r="AL730" i="17"/>
  <c r="AR730" i="17" s="1"/>
  <c r="AK729" i="17"/>
  <c r="AQ729" i="17" s="1"/>
  <c r="AL727" i="17"/>
  <c r="AR727" i="17" s="1"/>
  <c r="AK726" i="17"/>
  <c r="AQ726" i="17" s="1"/>
  <c r="AM724" i="17"/>
  <c r="AS724" i="17" s="1"/>
  <c r="AL723" i="17"/>
  <c r="AR723" i="17" s="1"/>
  <c r="AK721" i="17"/>
  <c r="AQ721" i="17" s="1"/>
  <c r="AM720" i="17"/>
  <c r="AS720" i="17" s="1"/>
  <c r="AK719" i="17"/>
  <c r="AQ719" i="17" s="1"/>
  <c r="AM718" i="17"/>
  <c r="AS718" i="17" s="1"/>
  <c r="AK717" i="17"/>
  <c r="AQ717" i="17" s="1"/>
  <c r="AL715" i="17"/>
  <c r="AR715" i="17" s="1"/>
  <c r="AM714" i="17"/>
  <c r="AS714" i="17" s="1"/>
  <c r="AK713" i="17"/>
  <c r="AQ713" i="17" s="1"/>
  <c r="AM712" i="17"/>
  <c r="AS712" i="17" s="1"/>
  <c r="AK711" i="17"/>
  <c r="AQ711" i="17" s="1"/>
  <c r="AL709" i="17"/>
  <c r="AR709" i="17" s="1"/>
  <c r="AM708" i="17"/>
  <c r="AS708" i="17" s="1"/>
  <c r="AK707" i="17"/>
  <c r="AQ707" i="17" s="1"/>
  <c r="AM706" i="17"/>
  <c r="AS706" i="17" s="1"/>
  <c r="AK705" i="17"/>
  <c r="AQ705" i="17" s="1"/>
  <c r="AL703" i="17"/>
  <c r="AR703" i="17" s="1"/>
  <c r="AK702" i="17"/>
  <c r="AQ702" i="17" s="1"/>
  <c r="AM700" i="17"/>
  <c r="AS700" i="17" s="1"/>
  <c r="AM978" i="17"/>
  <c r="AL731" i="17"/>
  <c r="AR731" i="17" s="1"/>
  <c r="AK730" i="17"/>
  <c r="AQ730" i="17" s="1"/>
  <c r="AM728" i="17"/>
  <c r="AS728" i="17" s="1"/>
  <c r="AK727" i="17"/>
  <c r="AQ727" i="17" s="1"/>
  <c r="AM725" i="17"/>
  <c r="AS725" i="17" s="1"/>
  <c r="AL724" i="17"/>
  <c r="AR724" i="17" s="1"/>
  <c r="AK723" i="17"/>
  <c r="AQ723" i="17" s="1"/>
  <c r="AL720" i="17"/>
  <c r="AR720" i="17" s="1"/>
  <c r="AL718" i="17"/>
  <c r="AR718" i="17" s="1"/>
  <c r="AK715" i="17"/>
  <c r="AQ715" i="17" s="1"/>
  <c r="AL714" i="17"/>
  <c r="AR714" i="17" s="1"/>
  <c r="AL712" i="17"/>
  <c r="AR712" i="17" s="1"/>
  <c r="AK709" i="17"/>
  <c r="AQ709" i="17" s="1"/>
  <c r="AL708" i="17"/>
  <c r="AR708" i="17" s="1"/>
  <c r="AL706" i="17"/>
  <c r="AR706" i="17" s="1"/>
  <c r="AK703" i="17"/>
  <c r="AQ703" i="17" s="1"/>
  <c r="AM701" i="17"/>
  <c r="AS701" i="17" s="1"/>
  <c r="AL700" i="17"/>
  <c r="AR700" i="17" s="1"/>
  <c r="AK699" i="17"/>
  <c r="AQ699" i="17" s="1"/>
  <c r="AM726" i="17"/>
  <c r="AS726" i="17" s="1"/>
  <c r="AL725" i="17"/>
  <c r="AR725" i="17" s="1"/>
  <c r="AL722" i="17"/>
  <c r="AR722" i="17" s="1"/>
  <c r="AL719" i="17"/>
  <c r="AR719" i="17" s="1"/>
  <c r="AM717" i="17"/>
  <c r="AS717" i="17" s="1"/>
  <c r="AK712" i="17"/>
  <c r="AQ712" i="17" s="1"/>
  <c r="AL707" i="17"/>
  <c r="AR707" i="17" s="1"/>
  <c r="AM705" i="17"/>
  <c r="AS705" i="17" s="1"/>
  <c r="AL704" i="17"/>
  <c r="AR704" i="17" s="1"/>
  <c r="AK700" i="17"/>
  <c r="AQ700" i="17" s="1"/>
  <c r="AM699" i="17"/>
  <c r="AS699" i="17" s="1"/>
  <c r="AL697" i="17"/>
  <c r="AR697" i="17" s="1"/>
  <c r="AK696" i="17"/>
  <c r="AQ696" i="17" s="1"/>
  <c r="AM694" i="17"/>
  <c r="AS694" i="17" s="1"/>
  <c r="AL693" i="17"/>
  <c r="AR693" i="17" s="1"/>
  <c r="AM691" i="17"/>
  <c r="AS691" i="17" s="1"/>
  <c r="AL690" i="17"/>
  <c r="AR690" i="17" s="1"/>
  <c r="AK689" i="17"/>
  <c r="AQ689" i="17" s="1"/>
  <c r="AM687" i="17"/>
  <c r="AS687" i="17" s="1"/>
  <c r="AL685" i="17"/>
  <c r="AR685" i="17" s="1"/>
  <c r="AL683" i="17"/>
  <c r="AR683" i="17" s="1"/>
  <c r="AL681" i="17"/>
  <c r="AR681" i="17" s="1"/>
  <c r="AM679" i="17"/>
  <c r="AS679" i="17" s="1"/>
  <c r="AL977" i="17"/>
  <c r="AR977" i="17" s="1"/>
  <c r="AM729" i="17"/>
  <c r="AS729" i="17" s="1"/>
  <c r="AM727" i="17"/>
  <c r="AS727" i="17" s="1"/>
  <c r="AK725" i="17"/>
  <c r="AQ725" i="17" s="1"/>
  <c r="AL717" i="17"/>
  <c r="AR717" i="17" s="1"/>
  <c r="AL711" i="17"/>
  <c r="AR711" i="17" s="1"/>
  <c r="AK708" i="17"/>
  <c r="AQ708" i="17" s="1"/>
  <c r="AK704" i="17"/>
  <c r="AQ704" i="17" s="1"/>
  <c r="AK701" i="17"/>
  <c r="AQ701" i="17" s="1"/>
  <c r="AM698" i="17"/>
  <c r="AS698" i="17" s="1"/>
  <c r="AM696" i="17"/>
  <c r="AS696" i="17" s="1"/>
  <c r="AL695" i="17"/>
  <c r="AR695" i="17" s="1"/>
  <c r="AM689" i="17"/>
  <c r="AS689" i="17" s="1"/>
  <c r="AL688" i="17"/>
  <c r="AR688" i="17" s="1"/>
  <c r="AM685" i="17"/>
  <c r="AS685" i="17" s="1"/>
  <c r="AK684" i="17"/>
  <c r="AQ684" i="17" s="1"/>
  <c r="AL682" i="17"/>
  <c r="AR682" i="17" s="1"/>
  <c r="AL680" i="17"/>
  <c r="AR680" i="17" s="1"/>
  <c r="AK678" i="17"/>
  <c r="AQ678" i="17" s="1"/>
  <c r="AL677" i="17"/>
  <c r="AR677" i="17" s="1"/>
  <c r="AL675" i="17"/>
  <c r="AR675" i="17" s="1"/>
  <c r="AM673" i="17"/>
  <c r="AS673" i="17" s="1"/>
  <c r="AL671" i="17"/>
  <c r="AR671" i="17" s="1"/>
  <c r="AL669" i="17"/>
  <c r="AR669" i="17" s="1"/>
  <c r="AK667" i="17"/>
  <c r="AQ667" i="17" s="1"/>
  <c r="AM666" i="17"/>
  <c r="AS666" i="17" s="1"/>
  <c r="AK665" i="17"/>
  <c r="AQ665" i="17" s="1"/>
  <c r="AM664" i="17"/>
  <c r="AS664" i="17" s="1"/>
  <c r="AK663" i="17"/>
  <c r="AQ663" i="17" s="1"/>
  <c r="AL660" i="17"/>
  <c r="AR660" i="17" s="1"/>
  <c r="AL658" i="17"/>
  <c r="AR658" i="17" s="1"/>
  <c r="AM655" i="17"/>
  <c r="AS655" i="17" s="1"/>
  <c r="AK654" i="17"/>
  <c r="AQ654" i="17" s="1"/>
  <c r="AM653" i="17"/>
  <c r="AS653" i="17" s="1"/>
  <c r="AK652" i="17"/>
  <c r="AQ652" i="17" s="1"/>
  <c r="AM651" i="17"/>
  <c r="AS651" i="17" s="1"/>
  <c r="AL649" i="17"/>
  <c r="AR649" i="17" s="1"/>
  <c r="AL647" i="17"/>
  <c r="AR647" i="17" s="1"/>
  <c r="AL645" i="17"/>
  <c r="AR645" i="17" s="1"/>
  <c r="AM643" i="17"/>
  <c r="AS643" i="17" s="1"/>
  <c r="AL641" i="17"/>
  <c r="AR641" i="17" s="1"/>
  <c r="AL639" i="17"/>
  <c r="AR639" i="17" s="1"/>
  <c r="AM637" i="17"/>
  <c r="AS637" i="17" s="1"/>
  <c r="AL635" i="17"/>
  <c r="AR635" i="17" s="1"/>
  <c r="AL633" i="17"/>
  <c r="AR633" i="17" s="1"/>
  <c r="AL630" i="17"/>
  <c r="AR630" i="17" s="1"/>
  <c r="AL628" i="17"/>
  <c r="AR628" i="17" s="1"/>
  <c r="AL626" i="17"/>
  <c r="AR626" i="17" s="1"/>
  <c r="AK622" i="17"/>
  <c r="AQ622" i="17" s="1"/>
  <c r="AL729" i="17"/>
  <c r="AR729" i="17" s="1"/>
  <c r="AK724" i="17"/>
  <c r="AQ724" i="17" s="1"/>
  <c r="AM723" i="17"/>
  <c r="AS723" i="17" s="1"/>
  <c r="AM721" i="17"/>
  <c r="AS721" i="17" s="1"/>
  <c r="AM715" i="17"/>
  <c r="AS715" i="17" s="1"/>
  <c r="AM709" i="17"/>
  <c r="AS709" i="17" s="1"/>
  <c r="AM707" i="17"/>
  <c r="AS707" i="17" s="1"/>
  <c r="AK706" i="17"/>
  <c r="AQ706" i="17" s="1"/>
  <c r="AM703" i="17"/>
  <c r="AS703" i="17" s="1"/>
  <c r="AK698" i="17"/>
  <c r="AQ698" i="17" s="1"/>
  <c r="AM697" i="17"/>
  <c r="AS697" i="17" s="1"/>
  <c r="AL696" i="17"/>
  <c r="AR696" i="17" s="1"/>
  <c r="AK695" i="17"/>
  <c r="AQ695" i="17" s="1"/>
  <c r="AM693" i="17"/>
  <c r="AS693" i="17" s="1"/>
  <c r="AM690" i="17"/>
  <c r="AS690" i="17" s="1"/>
  <c r="AL689" i="17"/>
  <c r="AR689" i="17" s="1"/>
  <c r="AK731" i="17"/>
  <c r="AQ731" i="17" s="1"/>
  <c r="AK722" i="17"/>
  <c r="AQ722" i="17" s="1"/>
  <c r="AM719" i="17"/>
  <c r="AS719" i="17" s="1"/>
  <c r="AL713" i="17"/>
  <c r="AR713" i="17" s="1"/>
  <c r="AM711" i="17"/>
  <c r="AS711" i="17" s="1"/>
  <c r="AM702" i="17"/>
  <c r="AS702" i="17" s="1"/>
  <c r="AL699" i="17"/>
  <c r="AR699" i="17" s="1"/>
  <c r="AK693" i="17"/>
  <c r="AQ693" i="17" s="1"/>
  <c r="AK690" i="17"/>
  <c r="AQ690" i="17" s="1"/>
  <c r="AM688" i="17"/>
  <c r="AS688" i="17" s="1"/>
  <c r="AL687" i="17"/>
  <c r="AR687" i="17" s="1"/>
  <c r="AM682" i="17"/>
  <c r="AS682" i="17" s="1"/>
  <c r="AM681" i="17"/>
  <c r="AS681" i="17" s="1"/>
  <c r="AK680" i="17"/>
  <c r="AQ680" i="17" s="1"/>
  <c r="AM678" i="17"/>
  <c r="AS678" i="17" s="1"/>
  <c r="AL676" i="17"/>
  <c r="AR676" i="17" s="1"/>
  <c r="AL674" i="17"/>
  <c r="AR674" i="17" s="1"/>
  <c r="AK672" i="17"/>
  <c r="AQ672" i="17" s="1"/>
  <c r="AM671" i="17"/>
  <c r="AS671" i="17" s="1"/>
  <c r="AK670" i="17"/>
  <c r="AQ670" i="17" s="1"/>
  <c r="AK666" i="17"/>
  <c r="AQ666" i="17" s="1"/>
  <c r="AK664" i="17"/>
  <c r="AQ664" i="17" s="1"/>
  <c r="AL662" i="17"/>
  <c r="AR662" i="17" s="1"/>
  <c r="AM660" i="17"/>
  <c r="AS660" i="17" s="1"/>
  <c r="AK659" i="17"/>
  <c r="AQ659" i="17" s="1"/>
  <c r="AL657" i="17"/>
  <c r="AR657" i="17" s="1"/>
  <c r="AL655" i="17"/>
  <c r="AR655" i="17" s="1"/>
  <c r="AL653" i="17"/>
  <c r="AR653" i="17" s="1"/>
  <c r="AL651" i="17"/>
  <c r="AR651" i="17" s="1"/>
  <c r="AM648" i="17"/>
  <c r="AS648" i="17" s="1"/>
  <c r="AK647" i="17"/>
  <c r="AQ647" i="17" s="1"/>
  <c r="AM645" i="17"/>
  <c r="AS645" i="17" s="1"/>
  <c r="AK643" i="17"/>
  <c r="AQ643" i="17" s="1"/>
  <c r="AM642" i="17"/>
  <c r="AS642" i="17" s="1"/>
  <c r="AM640" i="17"/>
  <c r="AS640" i="17" s="1"/>
  <c r="AK639" i="17"/>
  <c r="AQ639" i="17" s="1"/>
  <c r="AL636" i="17"/>
  <c r="AR636" i="17" s="1"/>
  <c r="AL634" i="17"/>
  <c r="AR634" i="17" s="1"/>
  <c r="AM632" i="17"/>
  <c r="AS632" i="17" s="1"/>
  <c r="AM629" i="17"/>
  <c r="AS629" i="17" s="1"/>
  <c r="AK628" i="17"/>
  <c r="AQ628" i="17" s="1"/>
  <c r="AM626" i="17"/>
  <c r="AS626" i="17" s="1"/>
  <c r="AK625" i="17"/>
  <c r="AQ625" i="17" s="1"/>
  <c r="AM621" i="17"/>
  <c r="AS621" i="17" s="1"/>
  <c r="AK620" i="17"/>
  <c r="AQ620" i="17" s="1"/>
  <c r="AM619" i="17"/>
  <c r="AS619" i="17" s="1"/>
  <c r="AK618" i="17"/>
  <c r="AQ618" i="17" s="1"/>
  <c r="AM617" i="17"/>
  <c r="AS617" i="17" s="1"/>
  <c r="AK613" i="17"/>
  <c r="AQ613" i="17" s="1"/>
  <c r="AM612" i="17"/>
  <c r="AS612" i="17" s="1"/>
  <c r="AK611" i="17"/>
  <c r="AQ611" i="17" s="1"/>
  <c r="AL728" i="17"/>
  <c r="AR728" i="17" s="1"/>
  <c r="AL726" i="17"/>
  <c r="AR726" i="17" s="1"/>
  <c r="AL721" i="17"/>
  <c r="AR721" i="17" s="1"/>
  <c r="AL705" i="17"/>
  <c r="AR705" i="17" s="1"/>
  <c r="AL702" i="17"/>
  <c r="AR702" i="17" s="1"/>
  <c r="AK697" i="17"/>
  <c r="AQ697" i="17" s="1"/>
  <c r="AM695" i="17"/>
  <c r="AS695" i="17" s="1"/>
  <c r="AK688" i="17"/>
  <c r="AQ688" i="17" s="1"/>
  <c r="AK687" i="17"/>
  <c r="AQ687" i="17" s="1"/>
  <c r="AM684" i="17"/>
  <c r="AS684" i="17" s="1"/>
  <c r="AM683" i="17"/>
  <c r="AS683" i="17" s="1"/>
  <c r="AK682" i="17"/>
  <c r="AQ682" i="17" s="1"/>
  <c r="AK681" i="17"/>
  <c r="AQ681" i="17" s="1"/>
  <c r="AL678" i="17"/>
  <c r="AR678" i="17" s="1"/>
  <c r="AM677" i="17"/>
  <c r="AS677" i="17" s="1"/>
  <c r="AK676" i="17"/>
  <c r="AQ676" i="17" s="1"/>
  <c r="AK674" i="17"/>
  <c r="AQ674" i="17" s="1"/>
  <c r="AL673" i="17"/>
  <c r="AR673" i="17" s="1"/>
  <c r="AK671" i="17"/>
  <c r="AQ671" i="17" s="1"/>
  <c r="AM669" i="17"/>
  <c r="AS669" i="17" s="1"/>
  <c r="AK668" i="17"/>
  <c r="AQ668" i="17" s="1"/>
  <c r="AM667" i="17"/>
  <c r="AS667" i="17" s="1"/>
  <c r="AM665" i="17"/>
  <c r="AS665" i="17" s="1"/>
  <c r="AM663" i="17"/>
  <c r="AS663" i="17" s="1"/>
  <c r="AK662" i="17"/>
  <c r="AQ662" i="17" s="1"/>
  <c r="AM661" i="17"/>
  <c r="AS661" i="17" s="1"/>
  <c r="AK660" i="17"/>
  <c r="AQ660" i="17" s="1"/>
  <c r="AM658" i="17"/>
  <c r="AS658" i="17" s="1"/>
  <c r="AK657" i="17"/>
  <c r="AQ657" i="17" s="1"/>
  <c r="AK655" i="17"/>
  <c r="AQ655" i="17" s="1"/>
  <c r="AK653" i="17"/>
  <c r="AQ653" i="17" s="1"/>
  <c r="AK651" i="17"/>
  <c r="AQ651" i="17" s="1"/>
  <c r="AL648" i="17"/>
  <c r="AR648" i="17" s="1"/>
  <c r="AM646" i="17"/>
  <c r="AS646" i="17" s="1"/>
  <c r="AK645" i="17"/>
  <c r="AQ645" i="17" s="1"/>
  <c r="AL642" i="17"/>
  <c r="AR642" i="17" s="1"/>
  <c r="AM730" i="17"/>
  <c r="AS730" i="17" s="1"/>
  <c r="AK720" i="17"/>
  <c r="AQ720" i="17" s="1"/>
  <c r="AK718" i="17"/>
  <c r="AQ718" i="17" s="1"/>
  <c r="AK714" i="17"/>
  <c r="AQ714" i="17" s="1"/>
  <c r="AL694" i="17"/>
  <c r="AR694" i="17" s="1"/>
  <c r="AL691" i="17"/>
  <c r="AR691" i="17" s="1"/>
  <c r="AK685" i="17"/>
  <c r="AQ685" i="17" s="1"/>
  <c r="AL684" i="17"/>
  <c r="AR684" i="17" s="1"/>
  <c r="AK683" i="17"/>
  <c r="AQ683" i="17" s="1"/>
  <c r="AL679" i="17"/>
  <c r="AR679" i="17" s="1"/>
  <c r="AK677" i="17"/>
  <c r="AQ677" i="17" s="1"/>
  <c r="AM675" i="17"/>
  <c r="AS675" i="17" s="1"/>
  <c r="AM713" i="17"/>
  <c r="AS713" i="17" s="1"/>
  <c r="AK679" i="17"/>
  <c r="AQ679" i="17" s="1"/>
  <c r="AM676" i="17"/>
  <c r="AS676" i="17" s="1"/>
  <c r="AK673" i="17"/>
  <c r="AQ673" i="17" s="1"/>
  <c r="AL672" i="17"/>
  <c r="AR672" i="17" s="1"/>
  <c r="AM670" i="17"/>
  <c r="AS670" i="17" s="1"/>
  <c r="AL663" i="17"/>
  <c r="AR663" i="17" s="1"/>
  <c r="AL659" i="17"/>
  <c r="AR659" i="17" s="1"/>
  <c r="AL652" i="17"/>
  <c r="AR652" i="17" s="1"/>
  <c r="AM650" i="17"/>
  <c r="AS650" i="17" s="1"/>
  <c r="AK649" i="17"/>
  <c r="AQ649" i="17" s="1"/>
  <c r="AK648" i="17"/>
  <c r="AQ648" i="17" s="1"/>
  <c r="AM647" i="17"/>
  <c r="AS647" i="17" s="1"/>
  <c r="AK641" i="17"/>
  <c r="AQ641" i="17" s="1"/>
  <c r="AK640" i="17"/>
  <c r="AQ640" i="17" s="1"/>
  <c r="AL637" i="17"/>
  <c r="AR637" i="17" s="1"/>
  <c r="AK636" i="17"/>
  <c r="AQ636" i="17" s="1"/>
  <c r="AM631" i="17"/>
  <c r="AS631" i="17" s="1"/>
  <c r="AM628" i="17"/>
  <c r="AS628" i="17" s="1"/>
  <c r="AL627" i="17"/>
  <c r="AR627" i="17" s="1"/>
  <c r="AK626" i="17"/>
  <c r="AQ626" i="17" s="1"/>
  <c r="AL625" i="17"/>
  <c r="AR625" i="17" s="1"/>
  <c r="AL622" i="17"/>
  <c r="AR622" i="17" s="1"/>
  <c r="AK621" i="17"/>
  <c r="AQ621" i="17" s="1"/>
  <c r="AK619" i="17"/>
  <c r="AQ619" i="17" s="1"/>
  <c r="AK617" i="17"/>
  <c r="AQ617" i="17" s="1"/>
  <c r="AM616" i="17"/>
  <c r="AS616" i="17" s="1"/>
  <c r="AK614" i="17"/>
  <c r="AQ614" i="17" s="1"/>
  <c r="AL613" i="17"/>
  <c r="AR613" i="17" s="1"/>
  <c r="AL611" i="17"/>
  <c r="AR611" i="17" s="1"/>
  <c r="AM610" i="17"/>
  <c r="AS610" i="17" s="1"/>
  <c r="AK609" i="17"/>
  <c r="AQ609" i="17" s="1"/>
  <c r="AK605" i="17"/>
  <c r="AQ605" i="17" s="1"/>
  <c r="AM604" i="17"/>
  <c r="AS604" i="17" s="1"/>
  <c r="AK603" i="17"/>
  <c r="AQ603" i="17" s="1"/>
  <c r="AM602" i="17"/>
  <c r="AS602" i="17" s="1"/>
  <c r="AK601" i="17"/>
  <c r="AQ601" i="17" s="1"/>
  <c r="AM600" i="17"/>
  <c r="AS600" i="17" s="1"/>
  <c r="AK596" i="17"/>
  <c r="AQ596" i="17" s="1"/>
  <c r="AM595" i="17"/>
  <c r="AS595" i="17" s="1"/>
  <c r="AK594" i="17"/>
  <c r="AQ594" i="17" s="1"/>
  <c r="AM593" i="17"/>
  <c r="AS593" i="17" s="1"/>
  <c r="AK592" i="17"/>
  <c r="AQ592" i="17" s="1"/>
  <c r="AL589" i="17"/>
  <c r="AR589" i="17" s="1"/>
  <c r="AM588" i="17"/>
  <c r="AS588" i="17" s="1"/>
  <c r="AK587" i="17"/>
  <c r="AQ587" i="17" s="1"/>
  <c r="AM586" i="17"/>
  <c r="AS586" i="17" s="1"/>
  <c r="AK585" i="17"/>
  <c r="AQ585" i="17" s="1"/>
  <c r="AM584" i="17"/>
  <c r="AS584" i="17" s="1"/>
  <c r="AM581" i="17"/>
  <c r="AS581" i="17" s="1"/>
  <c r="AK580" i="17"/>
  <c r="AQ580" i="17" s="1"/>
  <c r="AM579" i="17"/>
  <c r="AS579" i="17" s="1"/>
  <c r="AK578" i="17"/>
  <c r="AQ578" i="17" s="1"/>
  <c r="AM577" i="17"/>
  <c r="AS577" i="17" s="1"/>
  <c r="AK576" i="17"/>
  <c r="AQ576" i="17" s="1"/>
  <c r="AK573" i="17"/>
  <c r="AQ573" i="17" s="1"/>
  <c r="AM572" i="17"/>
  <c r="AS572" i="17" s="1"/>
  <c r="AK571" i="17"/>
  <c r="AQ571" i="17" s="1"/>
  <c r="AM570" i="17"/>
  <c r="AS570" i="17" s="1"/>
  <c r="AK569" i="17"/>
  <c r="AQ569" i="17" s="1"/>
  <c r="AM568" i="17"/>
  <c r="AS568" i="17" s="1"/>
  <c r="AK958" i="17"/>
  <c r="AQ958" i="17" s="1"/>
  <c r="AL701" i="17"/>
  <c r="AR701" i="17" s="1"/>
  <c r="AL670" i="17"/>
  <c r="AR670" i="17" s="1"/>
  <c r="AL661" i="17"/>
  <c r="AR661" i="17" s="1"/>
  <c r="AK658" i="17"/>
  <c r="AQ658" i="17" s="1"/>
  <c r="AM657" i="17"/>
  <c r="AS657" i="17" s="1"/>
  <c r="AL650" i="17"/>
  <c r="AR650" i="17" s="1"/>
  <c r="AL646" i="17"/>
  <c r="AR646" i="17" s="1"/>
  <c r="AL638" i="17"/>
  <c r="AR638" i="17" s="1"/>
  <c r="AK637" i="17"/>
  <c r="AQ637" i="17" s="1"/>
  <c r="AM634" i="17"/>
  <c r="AS634" i="17" s="1"/>
  <c r="AM633" i="17"/>
  <c r="AS633" i="17" s="1"/>
  <c r="AL632" i="17"/>
  <c r="AR632" i="17" s="1"/>
  <c r="AM630" i="17"/>
  <c r="AS630" i="17" s="1"/>
  <c r="AL629" i="17"/>
  <c r="AR629" i="17" s="1"/>
  <c r="AK627" i="17"/>
  <c r="AQ627" i="17" s="1"/>
  <c r="AM620" i="17"/>
  <c r="AS620" i="17" s="1"/>
  <c r="AM618" i="17"/>
  <c r="AS618" i="17" s="1"/>
  <c r="AL616" i="17"/>
  <c r="AR616" i="17" s="1"/>
  <c r="AM615" i="17"/>
  <c r="AS615" i="17" s="1"/>
  <c r="AL612" i="17"/>
  <c r="AR612" i="17" s="1"/>
  <c r="AL610" i="17"/>
  <c r="AR610" i="17" s="1"/>
  <c r="AL608" i="17"/>
  <c r="AR608" i="17" s="1"/>
  <c r="AL604" i="17"/>
  <c r="AR604" i="17" s="1"/>
  <c r="AL602" i="17"/>
  <c r="AR602" i="17" s="1"/>
  <c r="AL600" i="17"/>
  <c r="AR600" i="17" s="1"/>
  <c r="AM597" i="17"/>
  <c r="AS597" i="17" s="1"/>
  <c r="AL595" i="17"/>
  <c r="AR595" i="17" s="1"/>
  <c r="AL593" i="17"/>
  <c r="AR593" i="17" s="1"/>
  <c r="AK589" i="17"/>
  <c r="AQ589" i="17" s="1"/>
  <c r="AL588" i="17"/>
  <c r="AR588" i="17" s="1"/>
  <c r="AL586" i="17"/>
  <c r="AR586" i="17" s="1"/>
  <c r="AL584" i="17"/>
  <c r="AR584" i="17" s="1"/>
  <c r="AL581" i="17"/>
  <c r="AR581" i="17" s="1"/>
  <c r="AL579" i="17"/>
  <c r="AR579" i="17" s="1"/>
  <c r="AL577" i="17"/>
  <c r="AR577" i="17" s="1"/>
  <c r="AL572" i="17"/>
  <c r="AR572" i="17" s="1"/>
  <c r="AL570" i="17"/>
  <c r="AR570" i="17" s="1"/>
  <c r="AL568" i="17"/>
  <c r="AR568" i="17" s="1"/>
  <c r="AK669" i="17"/>
  <c r="AQ669" i="17" s="1"/>
  <c r="AM668" i="17"/>
  <c r="AS668" i="17" s="1"/>
  <c r="AL667" i="17"/>
  <c r="AR667" i="17" s="1"/>
  <c r="AL666" i="17"/>
  <c r="AR666" i="17" s="1"/>
  <c r="AK661" i="17"/>
  <c r="AQ661" i="17" s="1"/>
  <c r="AM656" i="17"/>
  <c r="AS656" i="17" s="1"/>
  <c r="AM654" i="17"/>
  <c r="AS654" i="17" s="1"/>
  <c r="AK646" i="17"/>
  <c r="AQ646" i="17" s="1"/>
  <c r="AL644" i="17"/>
  <c r="AR644" i="17" s="1"/>
  <c r="AL643" i="17"/>
  <c r="AR643" i="17" s="1"/>
  <c r="AM639" i="17"/>
  <c r="AS639" i="17" s="1"/>
  <c r="AK638" i="17"/>
  <c r="AQ638" i="17" s="1"/>
  <c r="AM635" i="17"/>
  <c r="AS635" i="17" s="1"/>
  <c r="AK634" i="17"/>
  <c r="AQ634" i="17" s="1"/>
  <c r="AK633" i="17"/>
  <c r="AQ633" i="17" s="1"/>
  <c r="AK632" i="17"/>
  <c r="AQ632" i="17" s="1"/>
  <c r="AK630" i="17"/>
  <c r="AQ630" i="17" s="1"/>
  <c r="AK629" i="17"/>
  <c r="AQ629" i="17" s="1"/>
  <c r="AL620" i="17"/>
  <c r="AR620" i="17" s="1"/>
  <c r="AL618" i="17"/>
  <c r="AR618" i="17" s="1"/>
  <c r="AK616" i="17"/>
  <c r="AQ616" i="17" s="1"/>
  <c r="AL615" i="17"/>
  <c r="AR615" i="17" s="1"/>
  <c r="AM614" i="17"/>
  <c r="AS614" i="17" s="1"/>
  <c r="AK612" i="17"/>
  <c r="AQ612" i="17" s="1"/>
  <c r="AK610" i="17"/>
  <c r="AQ610" i="17" s="1"/>
  <c r="AM609" i="17"/>
  <c r="AS609" i="17" s="1"/>
  <c r="AK608" i="17"/>
  <c r="AQ608" i="17" s="1"/>
  <c r="AL606" i="17"/>
  <c r="AR606" i="17" s="1"/>
  <c r="AK691" i="17"/>
  <c r="AQ691" i="17" s="1"/>
  <c r="AK675" i="17"/>
  <c r="AQ675" i="17" s="1"/>
  <c r="AL665" i="17"/>
  <c r="AR665" i="17" s="1"/>
  <c r="AL664" i="17"/>
  <c r="AR664" i="17" s="1"/>
  <c r="AM636" i="17"/>
  <c r="AS636" i="17" s="1"/>
  <c r="AK635" i="17"/>
  <c r="AQ635" i="17" s="1"/>
  <c r="AL624" i="17"/>
  <c r="AR624" i="17" s="1"/>
  <c r="AL621" i="17"/>
  <c r="AR621" i="17" s="1"/>
  <c r="AK615" i="17"/>
  <c r="AQ615" i="17" s="1"/>
  <c r="AL614" i="17"/>
  <c r="AR614" i="17" s="1"/>
  <c r="AM613" i="17"/>
  <c r="AS613" i="17" s="1"/>
  <c r="AL603" i="17"/>
  <c r="AR603" i="17" s="1"/>
  <c r="AM601" i="17"/>
  <c r="AS601" i="17" s="1"/>
  <c r="AL596" i="17"/>
  <c r="AR596" i="17" s="1"/>
  <c r="AL594" i="17"/>
  <c r="AR594" i="17" s="1"/>
  <c r="AM592" i="17"/>
  <c r="AS592" i="17" s="1"/>
  <c r="AM589" i="17"/>
  <c r="AS589" i="17" s="1"/>
  <c r="AM587" i="17"/>
  <c r="AS587" i="17" s="1"/>
  <c r="AK584" i="17"/>
  <c r="AQ584" i="17" s="1"/>
  <c r="AK581" i="17"/>
  <c r="AQ581" i="17" s="1"/>
  <c r="AL578" i="17"/>
  <c r="AR578" i="17" s="1"/>
  <c r="AM576" i="17"/>
  <c r="AS576" i="17" s="1"/>
  <c r="AK575" i="17"/>
  <c r="AQ575" i="17" s="1"/>
  <c r="AM573" i="17"/>
  <c r="AS573" i="17" s="1"/>
  <c r="AK572" i="17"/>
  <c r="AQ572" i="17" s="1"/>
  <c r="AL569" i="17"/>
  <c r="AR569" i="17" s="1"/>
  <c r="AM567" i="17"/>
  <c r="AS567" i="17" s="1"/>
  <c r="AL565" i="17"/>
  <c r="AR565" i="17" s="1"/>
  <c r="AL563" i="17"/>
  <c r="AR563" i="17" s="1"/>
  <c r="AL561" i="17"/>
  <c r="AR561" i="17" s="1"/>
  <c r="AL556" i="17"/>
  <c r="AR556" i="17" s="1"/>
  <c r="AL554" i="17"/>
  <c r="AR554" i="17" s="1"/>
  <c r="AL552" i="17"/>
  <c r="AR552" i="17" s="1"/>
  <c r="AM549" i="17"/>
  <c r="AS549" i="17" s="1"/>
  <c r="AL547" i="17"/>
  <c r="AR547" i="17" s="1"/>
  <c r="AL545" i="17"/>
  <c r="AR545" i="17" s="1"/>
  <c r="AK541" i="17"/>
  <c r="AQ541" i="17" s="1"/>
  <c r="AL540" i="17"/>
  <c r="AR540" i="17" s="1"/>
  <c r="AL538" i="17"/>
  <c r="AR538" i="17" s="1"/>
  <c r="AL536" i="17"/>
  <c r="AR536" i="17" s="1"/>
  <c r="AL533" i="17"/>
  <c r="AR533" i="17" s="1"/>
  <c r="AL531" i="17"/>
  <c r="AR531" i="17" s="1"/>
  <c r="AL529" i="17"/>
  <c r="AR529" i="17" s="1"/>
  <c r="AL524" i="17"/>
  <c r="AR524" i="17" s="1"/>
  <c r="AL522" i="17"/>
  <c r="AR522" i="17" s="1"/>
  <c r="AL520" i="17"/>
  <c r="AR520" i="17" s="1"/>
  <c r="AL517" i="17"/>
  <c r="AR517" i="17" s="1"/>
  <c r="AL515" i="17"/>
  <c r="AR515" i="17" s="1"/>
  <c r="AL513" i="17"/>
  <c r="AR513" i="17" s="1"/>
  <c r="AL508" i="17"/>
  <c r="AR508" i="17" s="1"/>
  <c r="AL506" i="17"/>
  <c r="AR506" i="17" s="1"/>
  <c r="AL504" i="17"/>
  <c r="AR504" i="17" s="1"/>
  <c r="AK656" i="17"/>
  <c r="AQ656" i="17" s="1"/>
  <c r="AL654" i="17"/>
  <c r="AR654" i="17" s="1"/>
  <c r="AM652" i="17"/>
  <c r="AS652" i="17" s="1"/>
  <c r="AM649" i="17"/>
  <c r="AS649" i="17" s="1"/>
  <c r="AM627" i="17"/>
  <c r="AS627" i="17" s="1"/>
  <c r="AK604" i="17"/>
  <c r="AQ604" i="17" s="1"/>
  <c r="AL601" i="17"/>
  <c r="AR601" i="17" s="1"/>
  <c r="AL599" i="17"/>
  <c r="AR599" i="17" s="1"/>
  <c r="AL597" i="17"/>
  <c r="AR597" i="17" s="1"/>
  <c r="AK595" i="17"/>
  <c r="AQ595" i="17" s="1"/>
  <c r="AL592" i="17"/>
  <c r="AR592" i="17" s="1"/>
  <c r="AL587" i="17"/>
  <c r="AR587" i="17" s="1"/>
  <c r="AM585" i="17"/>
  <c r="AS585" i="17" s="1"/>
  <c r="AK579" i="17"/>
  <c r="AQ579" i="17" s="1"/>
  <c r="AL576" i="17"/>
  <c r="AR576" i="17" s="1"/>
  <c r="AL573" i="17"/>
  <c r="AR573" i="17" s="1"/>
  <c r="AK570" i="17"/>
  <c r="AQ570" i="17" s="1"/>
  <c r="AK565" i="17"/>
  <c r="AQ565" i="17" s="1"/>
  <c r="AM564" i="17"/>
  <c r="AS564" i="17" s="1"/>
  <c r="AK563" i="17"/>
  <c r="AQ563" i="17" s="1"/>
  <c r="AM562" i="17"/>
  <c r="AS562" i="17" s="1"/>
  <c r="AK561" i="17"/>
  <c r="AQ561" i="17" s="1"/>
  <c r="AM560" i="17"/>
  <c r="AS560" i="17" s="1"/>
  <c r="AK559" i="17"/>
  <c r="AQ559" i="17" s="1"/>
  <c r="AL558" i="17"/>
  <c r="AR558" i="17" s="1"/>
  <c r="AM557" i="17"/>
  <c r="AS557" i="17" s="1"/>
  <c r="AK556" i="17"/>
  <c r="AQ556" i="17" s="1"/>
  <c r="AM555" i="17"/>
  <c r="AS555" i="17" s="1"/>
  <c r="AK554" i="17"/>
  <c r="AQ554" i="17" s="1"/>
  <c r="AM553" i="17"/>
  <c r="AS553" i="17" s="1"/>
  <c r="AK552" i="17"/>
  <c r="AQ552" i="17" s="1"/>
  <c r="AL551" i="17"/>
  <c r="AR551" i="17" s="1"/>
  <c r="AL550" i="17"/>
  <c r="AR550" i="17" s="1"/>
  <c r="AL549" i="17"/>
  <c r="AR549" i="17" s="1"/>
  <c r="AM548" i="17"/>
  <c r="AS548" i="17" s="1"/>
  <c r="AK547" i="17"/>
  <c r="AQ547" i="17" s="1"/>
  <c r="AM546" i="17"/>
  <c r="AS546" i="17" s="1"/>
  <c r="AK545" i="17"/>
  <c r="AQ545" i="17" s="1"/>
  <c r="AM544" i="17"/>
  <c r="AS544" i="17" s="1"/>
  <c r="AK540" i="17"/>
  <c r="AQ540" i="17" s="1"/>
  <c r="AM539" i="17"/>
  <c r="AS539" i="17" s="1"/>
  <c r="AK538" i="17"/>
  <c r="AQ538" i="17" s="1"/>
  <c r="AM537" i="17"/>
  <c r="AS537" i="17" s="1"/>
  <c r="AK536" i="17"/>
  <c r="AQ536" i="17" s="1"/>
  <c r="AM535" i="17"/>
  <c r="AS535" i="17" s="1"/>
  <c r="AK533" i="17"/>
  <c r="AQ533" i="17" s="1"/>
  <c r="AM532" i="17"/>
  <c r="AS532" i="17" s="1"/>
  <c r="AK531" i="17"/>
  <c r="AQ531" i="17" s="1"/>
  <c r="AM530" i="17"/>
  <c r="AS530" i="17" s="1"/>
  <c r="AK529" i="17"/>
  <c r="AQ529" i="17" s="1"/>
  <c r="AM528" i="17"/>
  <c r="AS528" i="17" s="1"/>
  <c r="AK527" i="17"/>
  <c r="AQ527" i="17" s="1"/>
  <c r="AL526" i="17"/>
  <c r="AR526" i="17" s="1"/>
  <c r="AM525" i="17"/>
  <c r="AS525" i="17" s="1"/>
  <c r="AK524" i="17"/>
  <c r="AQ524" i="17" s="1"/>
  <c r="AM523" i="17"/>
  <c r="AS523" i="17" s="1"/>
  <c r="AK522" i="17"/>
  <c r="AQ522" i="17" s="1"/>
  <c r="AM521" i="17"/>
  <c r="AS521" i="17" s="1"/>
  <c r="AK520" i="17"/>
  <c r="AQ520" i="17" s="1"/>
  <c r="AM519" i="17"/>
  <c r="AS519" i="17" s="1"/>
  <c r="AK517" i="17"/>
  <c r="AQ517" i="17" s="1"/>
  <c r="AM516" i="17"/>
  <c r="AS516" i="17" s="1"/>
  <c r="AK515" i="17"/>
  <c r="AQ515" i="17" s="1"/>
  <c r="AM514" i="17"/>
  <c r="AS514" i="17" s="1"/>
  <c r="AK513" i="17"/>
  <c r="AQ513" i="17" s="1"/>
  <c r="AM512" i="17"/>
  <c r="AS512" i="17" s="1"/>
  <c r="AK511" i="17"/>
  <c r="AQ511" i="17" s="1"/>
  <c r="AM659" i="17"/>
  <c r="AS659" i="17" s="1"/>
  <c r="AM641" i="17"/>
  <c r="AS641" i="17" s="1"/>
  <c r="AL640" i="17"/>
  <c r="AR640" i="17" s="1"/>
  <c r="AL617" i="17"/>
  <c r="AR617" i="17" s="1"/>
  <c r="AK606" i="17"/>
  <c r="AQ606" i="17" s="1"/>
  <c r="AM605" i="17"/>
  <c r="AS605" i="17" s="1"/>
  <c r="AK602" i="17"/>
  <c r="AQ602" i="17" s="1"/>
  <c r="AK599" i="17"/>
  <c r="AQ599" i="17" s="1"/>
  <c r="AK597" i="17"/>
  <c r="AQ597" i="17" s="1"/>
  <c r="AK593" i="17"/>
  <c r="AQ593" i="17" s="1"/>
  <c r="AK588" i="17"/>
  <c r="AQ588" i="17" s="1"/>
  <c r="AL585" i="17"/>
  <c r="AR585" i="17" s="1"/>
  <c r="AM583" i="17"/>
  <c r="AS583" i="17" s="1"/>
  <c r="AM580" i="17"/>
  <c r="AS580" i="17" s="1"/>
  <c r="AK577" i="17"/>
  <c r="AQ577" i="17" s="1"/>
  <c r="AL574" i="17"/>
  <c r="AR574" i="17" s="1"/>
  <c r="AM571" i="17"/>
  <c r="AS571" i="17" s="1"/>
  <c r="AK568" i="17"/>
  <c r="AQ568" i="17" s="1"/>
  <c r="AL564" i="17"/>
  <c r="AR564" i="17" s="1"/>
  <c r="AL562" i="17"/>
  <c r="AR562" i="17" s="1"/>
  <c r="AL560" i="17"/>
  <c r="AR560" i="17" s="1"/>
  <c r="AK558" i="17"/>
  <c r="AQ558" i="17" s="1"/>
  <c r="AL557" i="17"/>
  <c r="AR557" i="17" s="1"/>
  <c r="AL555" i="17"/>
  <c r="AR555" i="17" s="1"/>
  <c r="AL553" i="17"/>
  <c r="AR553" i="17" s="1"/>
  <c r="AK551" i="17"/>
  <c r="AQ551" i="17" s="1"/>
  <c r="AK550" i="17"/>
  <c r="AQ550" i="17" s="1"/>
  <c r="AK549" i="17"/>
  <c r="AQ549" i="17" s="1"/>
  <c r="AL548" i="17"/>
  <c r="AR548" i="17" s="1"/>
  <c r="AL546" i="17"/>
  <c r="AR546" i="17" s="1"/>
  <c r="AL544" i="17"/>
  <c r="AR544" i="17" s="1"/>
  <c r="AM543" i="17"/>
  <c r="AS543" i="17" s="1"/>
  <c r="AM542" i="17"/>
  <c r="AS542" i="17" s="1"/>
  <c r="AM541" i="17"/>
  <c r="AS541" i="17" s="1"/>
  <c r="AL539" i="17"/>
  <c r="AR539" i="17" s="1"/>
  <c r="AL537" i="17"/>
  <c r="AR537" i="17" s="1"/>
  <c r="AL535" i="17"/>
  <c r="AR535" i="17" s="1"/>
  <c r="AM534" i="17"/>
  <c r="AS534" i="17" s="1"/>
  <c r="AL532" i="17"/>
  <c r="AR532" i="17" s="1"/>
  <c r="AL530" i="17"/>
  <c r="AR530" i="17" s="1"/>
  <c r="AL528" i="17"/>
  <c r="AR528" i="17" s="1"/>
  <c r="AK526" i="17"/>
  <c r="AQ526" i="17" s="1"/>
  <c r="AL525" i="17"/>
  <c r="AR525" i="17" s="1"/>
  <c r="AL523" i="17"/>
  <c r="AR523" i="17" s="1"/>
  <c r="AL521" i="17"/>
  <c r="AR521" i="17" s="1"/>
  <c r="AL519" i="17"/>
  <c r="AR519" i="17" s="1"/>
  <c r="AM518" i="17"/>
  <c r="AS518" i="17" s="1"/>
  <c r="AL516" i="17"/>
  <c r="AR516" i="17" s="1"/>
  <c r="AL514" i="17"/>
  <c r="AR514" i="17" s="1"/>
  <c r="AK644" i="17"/>
  <c r="AQ644" i="17" s="1"/>
  <c r="AK642" i="17"/>
  <c r="AQ642" i="17" s="1"/>
  <c r="AL598" i="17"/>
  <c r="AR598" i="17" s="1"/>
  <c r="AL583" i="17"/>
  <c r="AR583" i="17" s="1"/>
  <c r="AL580" i="17"/>
  <c r="AR580" i="17" s="1"/>
  <c r="AM569" i="17"/>
  <c r="AS569" i="17" s="1"/>
  <c r="AM561" i="17"/>
  <c r="AS561" i="17" s="1"/>
  <c r="AM554" i="17"/>
  <c r="AS554" i="17" s="1"/>
  <c r="AK544" i="17"/>
  <c r="AQ544" i="17" s="1"/>
  <c r="AL542" i="17"/>
  <c r="AR542" i="17" s="1"/>
  <c r="AK539" i="17"/>
  <c r="AQ539" i="17" s="1"/>
  <c r="AK535" i="17"/>
  <c r="AQ535" i="17" s="1"/>
  <c r="AK530" i="17"/>
  <c r="AQ530" i="17" s="1"/>
  <c r="AK525" i="17"/>
  <c r="AQ525" i="17" s="1"/>
  <c r="AK521" i="17"/>
  <c r="AQ521" i="17" s="1"/>
  <c r="AM513" i="17"/>
  <c r="AS513" i="17" s="1"/>
  <c r="AM511" i="17"/>
  <c r="AS511" i="17" s="1"/>
  <c r="AL509" i="17"/>
  <c r="AR509" i="17" s="1"/>
  <c r="AM507" i="17"/>
  <c r="AS507" i="17" s="1"/>
  <c r="AK506" i="17"/>
  <c r="AQ506" i="17" s="1"/>
  <c r="AM504" i="17"/>
  <c r="AS504" i="17" s="1"/>
  <c r="AM672" i="17"/>
  <c r="AS672" i="17" s="1"/>
  <c r="AM625" i="17"/>
  <c r="AS625" i="17" s="1"/>
  <c r="AM611" i="17"/>
  <c r="AS611" i="17" s="1"/>
  <c r="AM603" i="17"/>
  <c r="AS603" i="17" s="1"/>
  <c r="AM596" i="17"/>
  <c r="AS596" i="17" s="1"/>
  <c r="AK586" i="17"/>
  <c r="AQ586" i="17" s="1"/>
  <c r="AK562" i="17"/>
  <c r="AQ562" i="17" s="1"/>
  <c r="AK555" i="17"/>
  <c r="AQ555" i="17" s="1"/>
  <c r="AK548" i="17"/>
  <c r="AQ548" i="17" s="1"/>
  <c r="AM545" i="17"/>
  <c r="AS545" i="17" s="1"/>
  <c r="AL541" i="17"/>
  <c r="AR541" i="17" s="1"/>
  <c r="AM536" i="17"/>
  <c r="AS536" i="17" s="1"/>
  <c r="AM531" i="17"/>
  <c r="AS531" i="17" s="1"/>
  <c r="AM527" i="17"/>
  <c r="AS527" i="17" s="1"/>
  <c r="AM522" i="17"/>
  <c r="AS522" i="17" s="1"/>
  <c r="AK514" i="17"/>
  <c r="AQ514" i="17" s="1"/>
  <c r="AL512" i="17"/>
  <c r="AR512" i="17" s="1"/>
  <c r="AK509" i="17"/>
  <c r="AQ509" i="17" s="1"/>
  <c r="AL507" i="17"/>
  <c r="AR507" i="17" s="1"/>
  <c r="AM505" i="17"/>
  <c r="AS505" i="17" s="1"/>
  <c r="AL619" i="17"/>
  <c r="AR619" i="17" s="1"/>
  <c r="AM594" i="17"/>
  <c r="AS594" i="17" s="1"/>
  <c r="AM578" i="17"/>
  <c r="AS578" i="17" s="1"/>
  <c r="AK574" i="17"/>
  <c r="AQ574" i="17" s="1"/>
  <c r="AL571" i="17"/>
  <c r="AR571" i="17" s="1"/>
  <c r="AM563" i="17"/>
  <c r="AS563" i="17" s="1"/>
  <c r="AM559" i="17"/>
  <c r="AS559" i="17" s="1"/>
  <c r="AM556" i="17"/>
  <c r="AS556" i="17" s="1"/>
  <c r="AM552" i="17"/>
  <c r="AS552" i="17" s="1"/>
  <c r="AK546" i="17"/>
  <c r="AQ546" i="17" s="1"/>
  <c r="AM540" i="17"/>
  <c r="AS540" i="17" s="1"/>
  <c r="AK537" i="17"/>
  <c r="AQ537" i="17" s="1"/>
  <c r="AL534" i="17"/>
  <c r="AR534" i="17" s="1"/>
  <c r="AK532" i="17"/>
  <c r="AQ532" i="17" s="1"/>
  <c r="AK528" i="17"/>
  <c r="AQ528" i="17" s="1"/>
  <c r="AK523" i="17"/>
  <c r="AQ523" i="17" s="1"/>
  <c r="AL518" i="17"/>
  <c r="AR518" i="17" s="1"/>
  <c r="AM515" i="17"/>
  <c r="AS515" i="17" s="1"/>
  <c r="AK512" i="17"/>
  <c r="AQ512" i="17" s="1"/>
  <c r="AL510" i="17"/>
  <c r="AR510" i="17" s="1"/>
  <c r="AM508" i="17"/>
  <c r="AS508" i="17" s="1"/>
  <c r="AK507" i="17"/>
  <c r="AQ507" i="17" s="1"/>
  <c r="AL505" i="17"/>
  <c r="AR505" i="17" s="1"/>
  <c r="AL503" i="17"/>
  <c r="AR503" i="17" s="1"/>
  <c r="AL609" i="17"/>
  <c r="AR609" i="17" s="1"/>
  <c r="AL605" i="17"/>
  <c r="AR605" i="17" s="1"/>
  <c r="AK564" i="17"/>
  <c r="AQ564" i="17" s="1"/>
  <c r="AK560" i="17"/>
  <c r="AQ560" i="17" s="1"/>
  <c r="AK557" i="17"/>
  <c r="AQ557" i="17" s="1"/>
  <c r="AK553" i="17"/>
  <c r="AQ553" i="17" s="1"/>
  <c r="AK516" i="17"/>
  <c r="AQ516" i="17" s="1"/>
  <c r="AM509" i="17"/>
  <c r="AS509" i="17" s="1"/>
  <c r="AK505" i="17"/>
  <c r="AQ505" i="17" s="1"/>
  <c r="AM533" i="17"/>
  <c r="AS533" i="17" s="1"/>
  <c r="AL9" i="17"/>
  <c r="AR9" i="17" s="1"/>
  <c r="AK600" i="17"/>
  <c r="AQ600" i="17" s="1"/>
  <c r="AM517" i="17"/>
  <c r="AS517" i="17" s="1"/>
  <c r="AM538" i="17"/>
  <c r="AS538" i="17" s="1"/>
  <c r="AM524" i="17"/>
  <c r="AS524" i="17" s="1"/>
  <c r="AM520" i="17"/>
  <c r="AS520" i="17" s="1"/>
  <c r="AM506" i="17"/>
  <c r="AS506" i="17" s="1"/>
  <c r="AM9" i="17"/>
  <c r="AS9" i="17" s="1"/>
  <c r="AK694" i="17"/>
  <c r="AQ694" i="17" s="1"/>
  <c r="AM622" i="17"/>
  <c r="AS622" i="17" s="1"/>
  <c r="AM565" i="17"/>
  <c r="AS565" i="17" s="1"/>
  <c r="AM547" i="17"/>
  <c r="AS547" i="17" s="1"/>
  <c r="AL543" i="17"/>
  <c r="AR543" i="17" s="1"/>
  <c r="AM529" i="17"/>
  <c r="AS529" i="17" s="1"/>
  <c r="AK519" i="17"/>
  <c r="AQ519" i="17" s="1"/>
  <c r="AK510" i="17"/>
  <c r="AQ510" i="17" s="1"/>
  <c r="AK508" i="17"/>
  <c r="AQ508" i="17" s="1"/>
  <c r="S499" i="17"/>
  <c r="W499" i="17" s="1"/>
  <c r="AA499" i="17" s="1"/>
  <c r="S506" i="17"/>
  <c r="W506" i="17" s="1"/>
  <c r="AA506" i="17" s="1"/>
  <c r="S548" i="17"/>
  <c r="W548" i="17" s="1"/>
  <c r="AA548" i="17" s="1"/>
  <c r="S28" i="17"/>
  <c r="W28" i="17" s="1"/>
  <c r="AA28" i="17" s="1"/>
  <c r="S484" i="17"/>
  <c r="W484" i="17" s="1"/>
  <c r="AA484" i="17" s="1"/>
  <c r="S541" i="17"/>
  <c r="W541" i="17" s="1"/>
  <c r="AA541" i="17" s="1"/>
  <c r="S574" i="17"/>
  <c r="W574" i="17" s="1"/>
  <c r="AA574" i="17" s="1"/>
  <c r="AK582" i="17"/>
  <c r="AQ582" i="17" s="1"/>
  <c r="S589" i="17"/>
  <c r="W589" i="17" s="1"/>
  <c r="AA589" i="17" s="1"/>
  <c r="S614" i="17"/>
  <c r="W614" i="17" s="1"/>
  <c r="AA614" i="17" s="1"/>
  <c r="E5" i="17"/>
  <c r="L21" i="16"/>
  <c r="C19" i="16"/>
  <c r="S20" i="17"/>
  <c r="W20" i="17" s="1"/>
  <c r="AA20" i="17" s="1"/>
  <c r="S43" i="17"/>
  <c r="W43" i="17" s="1"/>
  <c r="AA43" i="17" s="1"/>
  <c r="S46" i="17"/>
  <c r="W46" i="17" s="1"/>
  <c r="AA46" i="17" s="1"/>
  <c r="S54" i="17"/>
  <c r="W54" i="17" s="1"/>
  <c r="AA54" i="17" s="1"/>
  <c r="S495" i="17"/>
  <c r="W495" i="17" s="1"/>
  <c r="AA495" i="17" s="1"/>
  <c r="S500" i="17"/>
  <c r="W500" i="17" s="1"/>
  <c r="AA500" i="17" s="1"/>
  <c r="S502" i="17"/>
  <c r="W502" i="17" s="1"/>
  <c r="AA502" i="17" s="1"/>
  <c r="AM526" i="17"/>
  <c r="AS526" i="17" s="1"/>
  <c r="S527" i="17"/>
  <c r="W527" i="17" s="1"/>
  <c r="AA527" i="17" s="1"/>
  <c r="AM558" i="17"/>
  <c r="AS558" i="17" s="1"/>
  <c r="S595" i="17"/>
  <c r="W595" i="17" s="1"/>
  <c r="AA595" i="17" s="1"/>
  <c r="S602" i="17"/>
  <c r="W602" i="17" s="1"/>
  <c r="AA602" i="17" s="1"/>
  <c r="S55" i="17"/>
  <c r="W55" i="17" s="1"/>
  <c r="AA55" i="17" s="1"/>
  <c r="S27" i="17"/>
  <c r="W27" i="17" s="1"/>
  <c r="AA27" i="17" s="1"/>
  <c r="S482" i="17"/>
  <c r="W482" i="17" s="1"/>
  <c r="AA482" i="17" s="1"/>
  <c r="S494" i="17"/>
  <c r="W494" i="17" s="1"/>
  <c r="AA494" i="17" s="1"/>
  <c r="AL527" i="17"/>
  <c r="AR527" i="17" s="1"/>
  <c r="AK542" i="17"/>
  <c r="AQ542" i="17" s="1"/>
  <c r="S550" i="17"/>
  <c r="W550" i="17" s="1"/>
  <c r="AA550" i="17" s="1"/>
  <c r="S554" i="17"/>
  <c r="W554" i="17" s="1"/>
  <c r="AA554" i="17" s="1"/>
  <c r="S561" i="17"/>
  <c r="W561" i="17" s="1"/>
  <c r="AA561" i="17" s="1"/>
  <c r="S568" i="17"/>
  <c r="W568" i="17" s="1"/>
  <c r="AA568" i="17" s="1"/>
  <c r="S579" i="17"/>
  <c r="W579" i="17" s="1"/>
  <c r="AA579" i="17" s="1"/>
  <c r="AK598" i="17"/>
  <c r="AQ598" i="17" s="1"/>
  <c r="S610" i="17"/>
  <c r="W610" i="17" s="1"/>
  <c r="AA610" i="17" s="1"/>
  <c r="S617" i="17"/>
  <c r="W617" i="17" s="1"/>
  <c r="AA617" i="17" s="1"/>
  <c r="S14" i="17"/>
  <c r="W14" i="17" s="1"/>
  <c r="AA14" i="17" s="1"/>
  <c r="S486" i="17"/>
  <c r="W486" i="17" s="1"/>
  <c r="AA486" i="17" s="1"/>
  <c r="C5" i="17"/>
  <c r="L19" i="16"/>
  <c r="S38" i="17"/>
  <c r="W38" i="17" s="1"/>
  <c r="AA38" i="17" s="1"/>
  <c r="S45" i="17"/>
  <c r="W45" i="17" s="1"/>
  <c r="AA45" i="17" s="1"/>
  <c r="S52" i="17"/>
  <c r="W52" i="17" s="1"/>
  <c r="AA52" i="17" s="1"/>
  <c r="S493" i="17"/>
  <c r="W493" i="17" s="1"/>
  <c r="AA493" i="17" s="1"/>
  <c r="AM566" i="17"/>
  <c r="AS566" i="17" s="1"/>
  <c r="S572" i="17"/>
  <c r="W572" i="17" s="1"/>
  <c r="AA572" i="17" s="1"/>
  <c r="AL590" i="17"/>
  <c r="AR590" i="17" s="1"/>
  <c r="AL511" i="17"/>
  <c r="AR511" i="17" s="1"/>
  <c r="S517" i="17"/>
  <c r="W517" i="17" s="1"/>
  <c r="AA517" i="17" s="1"/>
  <c r="S520" i="17"/>
  <c r="W520" i="17" s="1"/>
  <c r="AA520" i="17" s="1"/>
  <c r="S524" i="17"/>
  <c r="W524" i="17" s="1"/>
  <c r="AA524" i="17" s="1"/>
  <c r="S529" i="17"/>
  <c r="W529" i="17" s="1"/>
  <c r="AA529" i="17" s="1"/>
  <c r="S533" i="17"/>
  <c r="W533" i="17" s="1"/>
  <c r="AA533" i="17" s="1"/>
  <c r="S535" i="17"/>
  <c r="W535" i="17" s="1"/>
  <c r="AA535" i="17" s="1"/>
  <c r="S538" i="17"/>
  <c r="W538" i="17" s="1"/>
  <c r="AA538" i="17" s="1"/>
  <c r="AK543" i="17"/>
  <c r="AQ543" i="17" s="1"/>
  <c r="S547" i="17"/>
  <c r="W547" i="17" s="1"/>
  <c r="AA547" i="17" s="1"/>
  <c r="AM550" i="17"/>
  <c r="AS550" i="17" s="1"/>
  <c r="S551" i="17"/>
  <c r="W551" i="17" s="1"/>
  <c r="AA551" i="17" s="1"/>
  <c r="S565" i="17"/>
  <c r="W565" i="17" s="1"/>
  <c r="AA565" i="17" s="1"/>
  <c r="AM590" i="17"/>
  <c r="AS590" i="17" s="1"/>
  <c r="S604" i="17"/>
  <c r="W604" i="17" s="1"/>
  <c r="AA604" i="17" s="1"/>
  <c r="S616" i="17"/>
  <c r="W616" i="17" s="1"/>
  <c r="AA616" i="17" s="1"/>
  <c r="S635" i="17"/>
  <c r="W635" i="17" s="1"/>
  <c r="AA635" i="17" s="1"/>
  <c r="S674" i="17"/>
  <c r="W674" i="17" s="1"/>
  <c r="AA674" i="17" s="1"/>
  <c r="S515" i="17"/>
  <c r="W515" i="17" s="1"/>
  <c r="AA515" i="17" s="1"/>
  <c r="AK518" i="17"/>
  <c r="AQ518" i="17" s="1"/>
  <c r="S519" i="17"/>
  <c r="W519" i="17" s="1"/>
  <c r="AA519" i="17" s="1"/>
  <c r="AK534" i="17"/>
  <c r="AQ534" i="17" s="1"/>
  <c r="S540" i="17"/>
  <c r="W540" i="17" s="1"/>
  <c r="AA540" i="17" s="1"/>
  <c r="S549" i="17"/>
  <c r="W549" i="17" s="1"/>
  <c r="AA549" i="17" s="1"/>
  <c r="AM551" i="17"/>
  <c r="AS551" i="17" s="1"/>
  <c r="S552" i="17"/>
  <c r="W552" i="17" s="1"/>
  <c r="AA552" i="17" s="1"/>
  <c r="S556" i="17"/>
  <c r="W556" i="17" s="1"/>
  <c r="AA556" i="17" s="1"/>
  <c r="S558" i="17"/>
  <c r="W558" i="17" s="1"/>
  <c r="AA558" i="17" s="1"/>
  <c r="S563" i="17"/>
  <c r="W563" i="17" s="1"/>
  <c r="AA563" i="17" s="1"/>
  <c r="S570" i="17"/>
  <c r="W570" i="17" s="1"/>
  <c r="AA570" i="17" s="1"/>
  <c r="S581" i="17"/>
  <c r="W581" i="17" s="1"/>
  <c r="AA581" i="17" s="1"/>
  <c r="AM582" i="17"/>
  <c r="AS582" i="17" s="1"/>
  <c r="S584" i="17"/>
  <c r="W584" i="17" s="1"/>
  <c r="AA584" i="17" s="1"/>
  <c r="S588" i="17"/>
  <c r="W588" i="17" s="1"/>
  <c r="AA588" i="17" s="1"/>
  <c r="S590" i="17"/>
  <c r="W590" i="17" s="1"/>
  <c r="AA590" i="17" s="1"/>
  <c r="S599" i="17"/>
  <c r="W599" i="17" s="1"/>
  <c r="AA599" i="17" s="1"/>
  <c r="AM599" i="17"/>
  <c r="AS599" i="17" s="1"/>
  <c r="S619" i="17"/>
  <c r="W619" i="17" s="1"/>
  <c r="AA619" i="17" s="1"/>
  <c r="S639" i="17"/>
  <c r="W639" i="17" s="1"/>
  <c r="AA639" i="17" s="1"/>
  <c r="S655" i="17"/>
  <c r="W655" i="17" s="1"/>
  <c r="AA655" i="17" s="1"/>
  <c r="AM503" i="17"/>
  <c r="AS503" i="17" s="1"/>
  <c r="AM510" i="17"/>
  <c r="AS510" i="17" s="1"/>
  <c r="S511" i="17"/>
  <c r="W511" i="17" s="1"/>
  <c r="AA511" i="17" s="1"/>
  <c r="S513" i="17"/>
  <c r="W513" i="17" s="1"/>
  <c r="AA513" i="17" s="1"/>
  <c r="S522" i="17"/>
  <c r="W522" i="17" s="1"/>
  <c r="AA522" i="17" s="1"/>
  <c r="S526" i="17"/>
  <c r="W526" i="17" s="1"/>
  <c r="AA526" i="17" s="1"/>
  <c r="S531" i="17"/>
  <c r="W531" i="17" s="1"/>
  <c r="AA531" i="17" s="1"/>
  <c r="S536" i="17"/>
  <c r="W536" i="17" s="1"/>
  <c r="AA536" i="17" s="1"/>
  <c r="S545" i="17"/>
  <c r="W545" i="17" s="1"/>
  <c r="AA545" i="17" s="1"/>
  <c r="AL559" i="17"/>
  <c r="AR559" i="17" s="1"/>
  <c r="S559" i="17"/>
  <c r="W559" i="17" s="1"/>
  <c r="AA559" i="17" s="1"/>
  <c r="AL567" i="17"/>
  <c r="AR567" i="17" s="1"/>
  <c r="S577" i="17"/>
  <c r="W577" i="17" s="1"/>
  <c r="AA577" i="17" s="1"/>
  <c r="AM591" i="17"/>
  <c r="AS591" i="17" s="1"/>
  <c r="S593" i="17"/>
  <c r="W593" i="17" s="1"/>
  <c r="AA593" i="17" s="1"/>
  <c r="S606" i="17"/>
  <c r="W606" i="17" s="1"/>
  <c r="AA606" i="17" s="1"/>
  <c r="AM606" i="17"/>
  <c r="AS606" i="17" s="1"/>
  <c r="AK623" i="17"/>
  <c r="AQ623" i="17" s="1"/>
  <c r="AL575" i="17"/>
  <c r="AR575" i="17" s="1"/>
  <c r="S576" i="17"/>
  <c r="W576" i="17" s="1"/>
  <c r="AA576" i="17" s="1"/>
  <c r="AL582" i="17"/>
  <c r="AR582" i="17" s="1"/>
  <c r="AK583" i="17"/>
  <c r="AQ583" i="17" s="1"/>
  <c r="S601" i="17"/>
  <c r="W601" i="17" s="1"/>
  <c r="AA601" i="17" s="1"/>
  <c r="AM608" i="17"/>
  <c r="AS608" i="17" s="1"/>
  <c r="S609" i="17"/>
  <c r="W609" i="17" s="1"/>
  <c r="AA609" i="17" s="1"/>
  <c r="S611" i="17"/>
  <c r="W611" i="17" s="1"/>
  <c r="AA611" i="17" s="1"/>
  <c r="S613" i="17"/>
  <c r="W613" i="17" s="1"/>
  <c r="AA613" i="17" s="1"/>
  <c r="S615" i="17"/>
  <c r="W615" i="17" s="1"/>
  <c r="AA615" i="17" s="1"/>
  <c r="S621" i="17"/>
  <c r="W621" i="17" s="1"/>
  <c r="AA621" i="17" s="1"/>
  <c r="S628" i="17"/>
  <c r="W628" i="17" s="1"/>
  <c r="AA628" i="17" s="1"/>
  <c r="S649" i="17"/>
  <c r="W649" i="17" s="1"/>
  <c r="AA649" i="17" s="1"/>
  <c r="S652" i="17"/>
  <c r="W652" i="17" s="1"/>
  <c r="AA652" i="17" s="1"/>
  <c r="S683" i="17"/>
  <c r="W683" i="17" s="1"/>
  <c r="AA683" i="17" s="1"/>
  <c r="S687" i="17"/>
  <c r="W687" i="17" s="1"/>
  <c r="AA687" i="17" s="1"/>
  <c r="AK566" i="17"/>
  <c r="AQ566" i="17" s="1"/>
  <c r="AM575" i="17"/>
  <c r="AS575" i="17" s="1"/>
  <c r="S582" i="17"/>
  <c r="W582" i="17" s="1"/>
  <c r="AA582" i="17" s="1"/>
  <c r="AK591" i="17"/>
  <c r="AQ591" i="17" s="1"/>
  <c r="S594" i="17"/>
  <c r="W594" i="17" s="1"/>
  <c r="AA594" i="17" s="1"/>
  <c r="S596" i="17"/>
  <c r="W596" i="17" s="1"/>
  <c r="AA596" i="17" s="1"/>
  <c r="AM598" i="17"/>
  <c r="AS598" i="17" s="1"/>
  <c r="S603" i="17"/>
  <c r="W603" i="17" s="1"/>
  <c r="AA603" i="17" s="1"/>
  <c r="AM623" i="17"/>
  <c r="AS623" i="17" s="1"/>
  <c r="AL631" i="17"/>
  <c r="AR631" i="17" s="1"/>
  <c r="S637" i="17"/>
  <c r="W637" i="17" s="1"/>
  <c r="AA637" i="17" s="1"/>
  <c r="S641" i="17"/>
  <c r="W641" i="17" s="1"/>
  <c r="AA641" i="17" s="1"/>
  <c r="S664" i="17"/>
  <c r="W664" i="17" s="1"/>
  <c r="AA664" i="17" s="1"/>
  <c r="S666" i="17"/>
  <c r="W666" i="17" s="1"/>
  <c r="AA666" i="17" s="1"/>
  <c r="AM692" i="17"/>
  <c r="AS692" i="17" s="1"/>
  <c r="S728" i="17"/>
  <c r="W728" i="17" s="1"/>
  <c r="AA728" i="17" s="1"/>
  <c r="AL566" i="17"/>
  <c r="AR566" i="17" s="1"/>
  <c r="AK567" i="17"/>
  <c r="AQ567" i="17" s="1"/>
  <c r="AM574" i="17"/>
  <c r="AS574" i="17" s="1"/>
  <c r="S575" i="17"/>
  <c r="W575" i="17" s="1"/>
  <c r="AA575" i="17" s="1"/>
  <c r="AK590" i="17"/>
  <c r="AQ590" i="17" s="1"/>
  <c r="AL591" i="17"/>
  <c r="AR591" i="17" s="1"/>
  <c r="S591" i="17"/>
  <c r="W591" i="17" s="1"/>
  <c r="AA591" i="17" s="1"/>
  <c r="S605" i="17"/>
  <c r="W605" i="17" s="1"/>
  <c r="AA605" i="17" s="1"/>
  <c r="S608" i="17"/>
  <c r="W608" i="17" s="1"/>
  <c r="AA608" i="17" s="1"/>
  <c r="S612" i="17"/>
  <c r="W612" i="17" s="1"/>
  <c r="AA612" i="17" s="1"/>
  <c r="S630" i="17"/>
  <c r="W630" i="17" s="1"/>
  <c r="AA630" i="17" s="1"/>
  <c r="S633" i="17"/>
  <c r="W633" i="17" s="1"/>
  <c r="AA633" i="17" s="1"/>
  <c r="AM638" i="17"/>
  <c r="AS638" i="17" s="1"/>
  <c r="S643" i="17"/>
  <c r="W643" i="17" s="1"/>
  <c r="AA643" i="17" s="1"/>
  <c r="AL623" i="17"/>
  <c r="AR623" i="17" s="1"/>
  <c r="S644" i="17"/>
  <c r="W644" i="17" s="1"/>
  <c r="AA644" i="17" s="1"/>
  <c r="S650" i="17"/>
  <c r="W650" i="17" s="1"/>
  <c r="AA650" i="17" s="1"/>
  <c r="S654" i="17"/>
  <c r="W654" i="17" s="1"/>
  <c r="AA654" i="17" s="1"/>
  <c r="AM662" i="17"/>
  <c r="AS662" i="17" s="1"/>
  <c r="S669" i="17"/>
  <c r="W669" i="17" s="1"/>
  <c r="AA669" i="17" s="1"/>
  <c r="S698" i="17"/>
  <c r="W698" i="17" s="1"/>
  <c r="AA698" i="17" s="1"/>
  <c r="S618" i="17"/>
  <c r="W618" i="17" s="1"/>
  <c r="AA618" i="17" s="1"/>
  <c r="S620" i="17"/>
  <c r="W620" i="17" s="1"/>
  <c r="AA620" i="17" s="1"/>
  <c r="S622" i="17"/>
  <c r="W622" i="17" s="1"/>
  <c r="AA622" i="17" s="1"/>
  <c r="S631" i="17"/>
  <c r="W631" i="17" s="1"/>
  <c r="AA631" i="17" s="1"/>
  <c r="S658" i="17"/>
  <c r="W658" i="17" s="1"/>
  <c r="AA658" i="17" s="1"/>
  <c r="S675" i="17"/>
  <c r="W675" i="17" s="1"/>
  <c r="AA675" i="17" s="1"/>
  <c r="S677" i="17"/>
  <c r="W677" i="17" s="1"/>
  <c r="AA677" i="17" s="1"/>
  <c r="S680" i="17"/>
  <c r="W680" i="17" s="1"/>
  <c r="AA680" i="17" s="1"/>
  <c r="S681" i="17"/>
  <c r="W681" i="17" s="1"/>
  <c r="AA681" i="17" s="1"/>
  <c r="S726" i="17"/>
  <c r="W726" i="17" s="1"/>
  <c r="AA726" i="17" s="1"/>
  <c r="AM624" i="17"/>
  <c r="AS624" i="17" s="1"/>
  <c r="AK631" i="17"/>
  <c r="AQ631" i="17" s="1"/>
  <c r="S642" i="17"/>
  <c r="W642" i="17" s="1"/>
  <c r="AA642" i="17" s="1"/>
  <c r="AK650" i="17"/>
  <c r="AQ650" i="17" s="1"/>
  <c r="S656" i="17"/>
  <c r="W656" i="17" s="1"/>
  <c r="AA656" i="17" s="1"/>
  <c r="AL668" i="17"/>
  <c r="AR668" i="17" s="1"/>
  <c r="S673" i="17"/>
  <c r="W673" i="17" s="1"/>
  <c r="AA673" i="17" s="1"/>
  <c r="AL686" i="17"/>
  <c r="AR686" i="17" s="1"/>
  <c r="AL698" i="17"/>
  <c r="AR698" i="17" s="1"/>
  <c r="AM716" i="17"/>
  <c r="AS716" i="17" s="1"/>
  <c r="S723" i="17"/>
  <c r="W723" i="17" s="1"/>
  <c r="AA723" i="17" s="1"/>
  <c r="AM674" i="17"/>
  <c r="AS674" i="17" s="1"/>
  <c r="S691" i="17"/>
  <c r="W691" i="17" s="1"/>
  <c r="AA691" i="17" s="1"/>
  <c r="S694" i="17"/>
  <c r="W694" i="17" s="1"/>
  <c r="AA694" i="17" s="1"/>
  <c r="S702" i="17"/>
  <c r="W702" i="17" s="1"/>
  <c r="AA702" i="17" s="1"/>
  <c r="AL656" i="17"/>
  <c r="AR656" i="17" s="1"/>
  <c r="S663" i="17"/>
  <c r="W663" i="17" s="1"/>
  <c r="AA663" i="17" s="1"/>
  <c r="S665" i="17"/>
  <c r="W665" i="17" s="1"/>
  <c r="AA665" i="17" s="1"/>
  <c r="S667" i="17"/>
  <c r="W667" i="17" s="1"/>
  <c r="AA667" i="17" s="1"/>
  <c r="AM680" i="17"/>
  <c r="AS680" i="17" s="1"/>
  <c r="AM686" i="17"/>
  <c r="AS686" i="17" s="1"/>
  <c r="S697" i="17"/>
  <c r="W697" i="17" s="1"/>
  <c r="AA697" i="17" s="1"/>
  <c r="S704" i="17"/>
  <c r="W704" i="17" s="1"/>
  <c r="AA704" i="17" s="1"/>
  <c r="AK710" i="17"/>
  <c r="AQ710" i="17" s="1"/>
  <c r="S710" i="17"/>
  <c r="W710" i="17" s="1"/>
  <c r="AA710" i="17" s="1"/>
  <c r="AK716" i="17"/>
  <c r="AQ716" i="17" s="1"/>
  <c r="AM722" i="17"/>
  <c r="AS722" i="17" s="1"/>
  <c r="AK624" i="17"/>
  <c r="AQ624" i="17" s="1"/>
  <c r="AM644" i="17"/>
  <c r="AS644" i="17" s="1"/>
  <c r="S679" i="17"/>
  <c r="W679" i="17" s="1"/>
  <c r="AA679" i="17" s="1"/>
  <c r="S690" i="17"/>
  <c r="W690" i="17" s="1"/>
  <c r="AA690" i="17" s="1"/>
  <c r="AL692" i="17"/>
  <c r="AR692" i="17" s="1"/>
  <c r="S693" i="17"/>
  <c r="W693" i="17" s="1"/>
  <c r="AA693" i="17" s="1"/>
  <c r="S700" i="17"/>
  <c r="W700" i="17" s="1"/>
  <c r="AA700" i="17" s="1"/>
  <c r="S706" i="17"/>
  <c r="W706" i="17" s="1"/>
  <c r="AA706" i="17" s="1"/>
  <c r="S709" i="17"/>
  <c r="W709" i="17" s="1"/>
  <c r="AA709" i="17" s="1"/>
  <c r="S712" i="17"/>
  <c r="W712" i="17" s="1"/>
  <c r="AA712" i="17" s="1"/>
  <c r="S720" i="17"/>
  <c r="W720" i="17" s="1"/>
  <c r="AA720" i="17" s="1"/>
  <c r="S724" i="17"/>
  <c r="W724" i="17" s="1"/>
  <c r="AA724" i="17" s="1"/>
  <c r="AK728" i="17"/>
  <c r="AQ728" i="17" s="1"/>
  <c r="AM704" i="17"/>
  <c r="AS704" i="17" s="1"/>
  <c r="AL710" i="17"/>
  <c r="AR710" i="17" s="1"/>
  <c r="S715" i="17"/>
  <c r="W715" i="17" s="1"/>
  <c r="AA715" i="17" s="1"/>
  <c r="S722" i="17"/>
  <c r="W722" i="17" s="1"/>
  <c r="AA722" i="17" s="1"/>
  <c r="AK686" i="17"/>
  <c r="AQ686" i="17" s="1"/>
  <c r="S689" i="17"/>
  <c r="W689" i="17" s="1"/>
  <c r="AA689" i="17" s="1"/>
  <c r="AK692" i="17"/>
  <c r="AQ692" i="17" s="1"/>
  <c r="AM710" i="17"/>
  <c r="AS710" i="17" s="1"/>
  <c r="S699" i="17"/>
  <c r="W699" i="17" s="1"/>
  <c r="AA699" i="17" s="1"/>
  <c r="AL716" i="17"/>
  <c r="AR716" i="17" s="1"/>
  <c r="S716" i="17"/>
  <c r="W716" i="17" s="1"/>
  <c r="AA716" i="17" s="1"/>
  <c r="AL958" i="17"/>
  <c r="AR958" i="17" s="1"/>
  <c r="AM958" i="17"/>
  <c r="AS958" i="17" s="1"/>
  <c r="A15" i="21" l="1"/>
  <c r="A15" i="15"/>
  <c r="A15" i="19"/>
  <c r="A15" i="18"/>
  <c r="A15" i="20"/>
  <c r="A15" i="14"/>
  <c r="A15" i="13"/>
  <c r="A15" i="9"/>
  <c r="A15" i="23"/>
  <c r="A15" i="24"/>
  <c r="A15" i="22"/>
  <c r="AP972" i="17"/>
  <c r="AS972" i="17"/>
  <c r="AS974" i="17"/>
  <c r="AP974" i="17"/>
  <c r="AS973" i="17"/>
  <c r="AP973" i="17"/>
  <c r="AP969" i="17"/>
  <c r="AS969" i="17"/>
  <c r="AS981" i="17"/>
  <c r="AP981" i="17"/>
  <c r="AS978" i="17"/>
  <c r="AP978" i="17"/>
  <c r="AP980" i="17"/>
  <c r="AS980" i="17"/>
  <c r="AS977" i="17"/>
  <c r="AP977" i="17"/>
  <c r="AS971" i="17"/>
  <c r="AP971" i="17"/>
  <c r="AS970" i="17"/>
  <c r="AP970" i="17"/>
  <c r="AP976" i="17"/>
  <c r="AS976" i="17"/>
  <c r="AS975" i="17"/>
  <c r="AP975" i="17"/>
  <c r="AP979" i="17"/>
  <c r="AS979" i="17"/>
  <c r="V5" i="17"/>
  <c r="D21" i="16" s="1"/>
  <c r="AK5" i="17"/>
  <c r="AL5" i="17"/>
  <c r="AM5" i="17"/>
  <c r="W5" i="17"/>
  <c r="AA22" i="17"/>
  <c r="AA5" i="17" s="1"/>
  <c r="F18" i="16" s="1"/>
  <c r="X5" i="17"/>
  <c r="AB22" i="17"/>
  <c r="AB5" i="17" s="1"/>
  <c r="F19" i="16" s="1"/>
  <c r="Y25" i="17"/>
  <c r="AC25" i="17" s="1"/>
  <c r="Y489" i="17"/>
  <c r="AC489" i="17" s="1"/>
  <c r="Y43" i="17"/>
  <c r="AC43" i="17" s="1"/>
  <c r="Y513" i="17"/>
  <c r="AC513" i="17" s="1"/>
  <c r="Y31" i="17"/>
  <c r="AC31" i="17" s="1"/>
  <c r="Y44" i="17"/>
  <c r="AC44" i="17" s="1"/>
  <c r="Y533" i="17"/>
  <c r="AC533" i="17" s="1"/>
  <c r="Y575" i="17"/>
  <c r="AC575" i="17" s="1"/>
  <c r="Y20" i="17"/>
  <c r="AC20" i="17" s="1"/>
  <c r="Z29" i="17"/>
  <c r="AD29" i="17" s="1"/>
  <c r="Y54" i="17"/>
  <c r="AC54" i="17" s="1"/>
  <c r="Y527" i="17"/>
  <c r="AC527" i="17" s="1"/>
  <c r="Y512" i="17"/>
  <c r="AC512" i="17" s="1"/>
  <c r="Y534" i="17"/>
  <c r="AC534" i="17" s="1"/>
  <c r="Y555" i="17"/>
  <c r="AC555" i="17" s="1"/>
  <c r="Y609" i="17"/>
  <c r="AC609" i="17" s="1"/>
  <c r="Y730" i="17"/>
  <c r="AC730" i="17" s="1"/>
  <c r="Y602" i="17"/>
  <c r="AC602" i="17" s="1"/>
  <c r="Y645" i="17"/>
  <c r="AC645" i="17" s="1"/>
  <c r="Y680" i="17"/>
  <c r="AC680" i="17" s="1"/>
  <c r="Y622" i="17"/>
  <c r="AC622" i="17" s="1"/>
  <c r="Y641" i="17"/>
  <c r="AC641" i="17" s="1"/>
  <c r="Y691" i="17"/>
  <c r="AC691" i="17" s="1"/>
  <c r="Y717" i="17"/>
  <c r="AC717" i="17" s="1"/>
  <c r="Z13" i="17"/>
  <c r="AD13" i="17" s="1"/>
  <c r="Z9" i="17"/>
  <c r="AD9" i="17" s="1"/>
  <c r="Y976" i="17"/>
  <c r="AC976" i="17" s="1"/>
  <c r="Y875" i="17"/>
  <c r="AC875" i="17" s="1"/>
  <c r="Y864" i="17"/>
  <c r="AC864" i="17" s="1"/>
  <c r="Y880" i="17"/>
  <c r="AC880" i="17" s="1"/>
  <c r="Y885" i="17"/>
  <c r="AC885" i="17" s="1"/>
  <c r="Y901" i="17"/>
  <c r="AC901" i="17" s="1"/>
  <c r="Y935" i="17"/>
  <c r="AC935" i="17" s="1"/>
  <c r="Y219" i="17"/>
  <c r="AC219" i="17" s="1"/>
  <c r="Y173" i="17"/>
  <c r="AC173" i="17" s="1"/>
  <c r="Y221" i="17"/>
  <c r="AC221" i="17" s="1"/>
  <c r="Y178" i="17"/>
  <c r="AC178" i="17" s="1"/>
  <c r="Y202" i="17"/>
  <c r="AC202" i="17" s="1"/>
  <c r="Y251" i="17"/>
  <c r="AC251" i="17" s="1"/>
  <c r="Y273" i="17"/>
  <c r="AC273" i="17" s="1"/>
  <c r="Y261" i="17"/>
  <c r="AC261" i="17" s="1"/>
  <c r="Y278" i="17"/>
  <c r="AC278" i="17" s="1"/>
  <c r="Y282" i="17"/>
  <c r="AC282" i="17" s="1"/>
  <c r="Y286" i="17"/>
  <c r="AC286" i="17" s="1"/>
  <c r="Y290" i="17"/>
  <c r="AC290" i="17" s="1"/>
  <c r="Y294" i="17"/>
  <c r="AC294" i="17" s="1"/>
  <c r="Y298" i="17"/>
  <c r="AC298" i="17" s="1"/>
  <c r="Y302" i="17"/>
  <c r="AC302" i="17" s="1"/>
  <c r="Y306" i="17"/>
  <c r="AC306" i="17" s="1"/>
  <c r="Y310" i="17"/>
  <c r="AC310" i="17" s="1"/>
  <c r="Y314" i="17"/>
  <c r="AC314" i="17" s="1"/>
  <c r="Y318" i="17"/>
  <c r="AC318" i="17" s="1"/>
  <c r="Y322" i="17"/>
  <c r="AC322" i="17" s="1"/>
  <c r="Y326" i="17"/>
  <c r="AC326" i="17" s="1"/>
  <c r="Y330" i="17"/>
  <c r="AC330" i="17" s="1"/>
  <c r="Y334" i="17"/>
  <c r="AC334" i="17" s="1"/>
  <c r="Y338" i="17"/>
  <c r="AC338" i="17" s="1"/>
  <c r="Y356" i="17"/>
  <c r="AC356" i="17" s="1"/>
  <c r="Y380" i="17"/>
  <c r="AC380" i="17" s="1"/>
  <c r="Y386" i="17"/>
  <c r="AC386" i="17" s="1"/>
  <c r="Y402" i="17"/>
  <c r="AC402" i="17" s="1"/>
  <c r="Y426" i="17"/>
  <c r="AC426" i="17" s="1"/>
  <c r="Y374" i="17"/>
  <c r="AC374" i="17" s="1"/>
  <c r="Y384" i="17"/>
  <c r="AC384" i="17" s="1"/>
  <c r="Y400" i="17"/>
  <c r="AC400" i="17" s="1"/>
  <c r="Y372" i="17"/>
  <c r="AC372" i="17" s="1"/>
  <c r="Y376" i="17"/>
  <c r="AC376" i="17" s="1"/>
  <c r="Y390" i="17"/>
  <c r="AC390" i="17" s="1"/>
  <c r="Y369" i="17"/>
  <c r="AC369" i="17" s="1"/>
  <c r="Y373" i="17"/>
  <c r="AC373" i="17" s="1"/>
  <c r="Y377" i="17"/>
  <c r="AC377" i="17" s="1"/>
  <c r="Y381" i="17"/>
  <c r="AC381" i="17" s="1"/>
  <c r="Y385" i="17"/>
  <c r="AC385" i="17" s="1"/>
  <c r="Y389" i="17"/>
  <c r="AC389" i="17" s="1"/>
  <c r="Y393" i="17"/>
  <c r="AC393" i="17" s="1"/>
  <c r="Y397" i="17"/>
  <c r="AC397" i="17" s="1"/>
  <c r="Y401" i="17"/>
  <c r="AC401" i="17" s="1"/>
  <c r="Y434" i="17"/>
  <c r="AC434" i="17" s="1"/>
  <c r="Y444" i="17"/>
  <c r="AC444" i="17" s="1"/>
  <c r="Y457" i="17"/>
  <c r="AC457" i="17" s="1"/>
  <c r="Y461" i="17"/>
  <c r="AC461" i="17" s="1"/>
  <c r="Y453" i="17"/>
  <c r="AC453" i="17" s="1"/>
  <c r="Y467" i="17"/>
  <c r="AC467" i="17" s="1"/>
  <c r="Y471" i="17"/>
  <c r="AC471" i="17" s="1"/>
  <c r="Y475" i="17"/>
  <c r="AC475" i="17" s="1"/>
  <c r="Y479" i="17"/>
  <c r="AC479" i="17" s="1"/>
  <c r="Y464" i="17"/>
  <c r="AC464" i="17" s="1"/>
  <c r="Y468" i="17"/>
  <c r="AC468" i="17" s="1"/>
  <c r="Y472" i="17"/>
  <c r="AC472" i="17" s="1"/>
  <c r="Y476" i="17"/>
  <c r="AC476" i="17" s="1"/>
  <c r="Y480" i="17"/>
  <c r="AC480" i="17" s="1"/>
  <c r="Y764" i="17"/>
  <c r="AC764" i="17" s="1"/>
  <c r="Y742" i="17"/>
  <c r="AC742" i="17" s="1"/>
  <c r="Y830" i="17"/>
  <c r="AC830" i="17" s="1"/>
  <c r="Y736" i="17"/>
  <c r="AC736" i="17" s="1"/>
  <c r="Y799" i="17"/>
  <c r="AC799" i="17" s="1"/>
  <c r="Y814" i="17"/>
  <c r="AC814" i="17" s="1"/>
  <c r="Y733" i="17"/>
  <c r="AC733" i="17" s="1"/>
  <c r="Y749" i="17"/>
  <c r="AC749" i="17" s="1"/>
  <c r="Y765" i="17"/>
  <c r="AC765" i="17" s="1"/>
  <c r="Y789" i="17"/>
  <c r="AC789" i="17" s="1"/>
  <c r="Y783" i="17"/>
  <c r="AC783" i="17" s="1"/>
  <c r="Y820" i="17"/>
  <c r="AC820" i="17" s="1"/>
  <c r="Y778" i="17"/>
  <c r="AC778" i="17" s="1"/>
  <c r="Y782" i="17"/>
  <c r="AC782" i="17" s="1"/>
  <c r="Y788" i="17"/>
  <c r="AC788" i="17" s="1"/>
  <c r="Y808" i="17"/>
  <c r="AC808" i="17" s="1"/>
  <c r="Y826" i="17"/>
  <c r="AC826" i="17" s="1"/>
  <c r="Y834" i="17"/>
  <c r="AC834" i="17" s="1"/>
  <c r="Y813" i="17"/>
  <c r="AC813" i="17" s="1"/>
  <c r="Y825" i="17"/>
  <c r="AC825" i="17" s="1"/>
  <c r="Y831" i="17"/>
  <c r="AC831" i="17" s="1"/>
  <c r="Y837" i="17"/>
  <c r="AC837" i="17" s="1"/>
  <c r="Y856" i="17"/>
  <c r="AC856" i="17" s="1"/>
  <c r="Y843" i="17"/>
  <c r="AC843" i="17" s="1"/>
  <c r="Y855" i="17"/>
  <c r="AC855" i="17" s="1"/>
  <c r="Y607" i="17"/>
  <c r="AC607" i="17" s="1"/>
  <c r="Y500" i="17"/>
  <c r="AC500" i="17" s="1"/>
  <c r="Y21" i="17"/>
  <c r="AC21" i="17" s="1"/>
  <c r="Y498" i="17"/>
  <c r="AC498" i="17" s="1"/>
  <c r="Z18" i="17"/>
  <c r="AD18" i="17" s="1"/>
  <c r="Z52" i="17"/>
  <c r="AD52" i="17" s="1"/>
  <c r="Y497" i="17"/>
  <c r="AC497" i="17" s="1"/>
  <c r="Y507" i="17"/>
  <c r="AC507" i="17" s="1"/>
  <c r="Y620" i="17"/>
  <c r="AC620" i="17" s="1"/>
  <c r="Y26" i="17"/>
  <c r="AC26" i="17" s="1"/>
  <c r="Y35" i="17"/>
  <c r="AC35" i="17" s="1"/>
  <c r="Y49" i="17"/>
  <c r="AC49" i="17" s="1"/>
  <c r="Z33" i="17"/>
  <c r="AD33" i="17" s="1"/>
  <c r="Y495" i="17"/>
  <c r="AC495" i="17" s="1"/>
  <c r="Y515" i="17"/>
  <c r="AC515" i="17" s="1"/>
  <c r="Y580" i="17"/>
  <c r="AC580" i="17" s="1"/>
  <c r="Y546" i="17"/>
  <c r="AC546" i="17" s="1"/>
  <c r="Y623" i="17"/>
  <c r="AC623" i="17" s="1"/>
  <c r="Y634" i="17"/>
  <c r="AC634" i="17" s="1"/>
  <c r="Y628" i="17"/>
  <c r="AC628" i="17" s="1"/>
  <c r="Y658" i="17"/>
  <c r="AC658" i="17" s="1"/>
  <c r="Y616" i="17"/>
  <c r="AC616" i="17" s="1"/>
  <c r="Y633" i="17"/>
  <c r="AC633" i="17" s="1"/>
  <c r="Y655" i="17"/>
  <c r="AC655" i="17" s="1"/>
  <c r="Y721" i="17"/>
  <c r="AC721" i="17" s="1"/>
  <c r="Y706" i="17"/>
  <c r="AC706" i="17" s="1"/>
  <c r="Y720" i="17"/>
  <c r="AC720" i="17" s="1"/>
  <c r="Z14" i="17"/>
  <c r="AD14" i="17" s="1"/>
  <c r="Z11" i="17"/>
  <c r="AD11" i="17" s="1"/>
  <c r="Y970" i="17"/>
  <c r="AC970" i="17" s="1"/>
  <c r="Y975" i="17"/>
  <c r="AC975" i="17" s="1"/>
  <c r="Y980" i="17"/>
  <c r="AC980" i="17" s="1"/>
  <c r="Y869" i="17"/>
  <c r="AC869" i="17" s="1"/>
  <c r="Y930" i="17"/>
  <c r="AC930" i="17" s="1"/>
  <c r="Y921" i="17"/>
  <c r="AC921" i="17" s="1"/>
  <c r="Y941" i="17"/>
  <c r="AC941" i="17" s="1"/>
  <c r="Y951" i="17"/>
  <c r="AC951" i="17" s="1"/>
  <c r="Y944" i="17"/>
  <c r="AC944" i="17" s="1"/>
  <c r="Y203" i="17"/>
  <c r="AC203" i="17" s="1"/>
  <c r="Y271" i="17"/>
  <c r="AC271" i="17" s="1"/>
  <c r="Y205" i="17"/>
  <c r="AC205" i="17" s="1"/>
  <c r="Y243" i="17"/>
  <c r="AC243" i="17" s="1"/>
  <c r="Y186" i="17"/>
  <c r="AC186" i="17" s="1"/>
  <c r="Y210" i="17"/>
  <c r="AC210" i="17" s="1"/>
  <c r="Y241" i="17"/>
  <c r="AC241" i="17" s="1"/>
  <c r="Y245" i="17"/>
  <c r="AC245" i="17" s="1"/>
  <c r="Y18" i="17"/>
  <c r="AC18" i="17" s="1"/>
  <c r="Y50" i="17"/>
  <c r="AC50" i="17" s="1"/>
  <c r="Y526" i="17"/>
  <c r="AC526" i="17" s="1"/>
  <c r="Y48" i="17"/>
  <c r="AC48" i="17" s="1"/>
  <c r="Y578" i="17"/>
  <c r="AC578" i="17" s="1"/>
  <c r="Z36" i="17"/>
  <c r="AD36" i="17" s="1"/>
  <c r="Z45" i="17"/>
  <c r="AD45" i="17" s="1"/>
  <c r="Y487" i="17"/>
  <c r="AC487" i="17" s="1"/>
  <c r="Y488" i="17"/>
  <c r="AC488" i="17" s="1"/>
  <c r="Y509" i="17"/>
  <c r="AC509" i="17" s="1"/>
  <c r="Y520" i="17"/>
  <c r="AC520" i="17" s="1"/>
  <c r="Z42" i="17"/>
  <c r="AD42" i="17" s="1"/>
  <c r="Z51" i="17"/>
  <c r="AD51" i="17" s="1"/>
  <c r="Y521" i="17"/>
  <c r="AC521" i="17" s="1"/>
  <c r="Y548" i="17"/>
  <c r="AC548" i="17" s="1"/>
  <c r="Y564" i="17"/>
  <c r="AC564" i="17" s="1"/>
  <c r="Y585" i="17"/>
  <c r="AC585" i="17" s="1"/>
  <c r="Y611" i="17"/>
  <c r="AC611" i="17" s="1"/>
  <c r="Y648" i="17"/>
  <c r="AC648" i="17" s="1"/>
  <c r="Y665" i="17"/>
  <c r="AC665" i="17" s="1"/>
  <c r="Y583" i="17"/>
  <c r="AC583" i="17" s="1"/>
  <c r="Y667" i="17"/>
  <c r="AC667" i="17" s="1"/>
  <c r="Y568" i="17"/>
  <c r="AC568" i="17" s="1"/>
  <c r="Y581" i="17"/>
  <c r="AC581" i="17" s="1"/>
  <c r="Y696" i="17"/>
  <c r="AC696" i="17" s="1"/>
  <c r="Y729" i="17"/>
  <c r="AC729" i="17" s="1"/>
  <c r="Y711" i="17"/>
  <c r="AC711" i="17" s="1"/>
  <c r="Y649" i="17"/>
  <c r="AC649" i="17" s="1"/>
  <c r="Y675" i="17"/>
  <c r="AC675" i="17" s="1"/>
  <c r="Y697" i="17"/>
  <c r="AC697" i="17" s="1"/>
  <c r="Y668" i="17"/>
  <c r="AC668" i="17" s="1"/>
  <c r="Y710" i="17"/>
  <c r="AC710" i="17" s="1"/>
  <c r="Y679" i="17"/>
  <c r="AC679" i="17" s="1"/>
  <c r="Y687" i="17"/>
  <c r="AC687" i="17" s="1"/>
  <c r="Y701" i="17"/>
  <c r="AC701" i="17" s="1"/>
  <c r="Y725" i="17"/>
  <c r="AC725" i="17" s="1"/>
  <c r="Y731" i="17"/>
  <c r="AC731" i="17" s="1"/>
  <c r="Y14" i="17"/>
  <c r="AC14" i="17" s="1"/>
  <c r="Y971" i="17"/>
  <c r="AC971" i="17" s="1"/>
  <c r="Y959" i="17"/>
  <c r="AC959" i="17" s="1"/>
  <c r="Y979" i="17"/>
  <c r="AC979" i="17" s="1"/>
  <c r="Y859" i="17"/>
  <c r="AC859" i="17" s="1"/>
  <c r="Y865" i="17"/>
  <c r="AC865" i="17" s="1"/>
  <c r="Y871" i="17"/>
  <c r="AC871" i="17" s="1"/>
  <c r="Y881" i="17"/>
  <c r="AC881" i="17" s="1"/>
  <c r="Y870" i="17"/>
  <c r="AC870" i="17" s="1"/>
  <c r="Y891" i="17"/>
  <c r="AC891" i="17" s="1"/>
  <c r="Y894" i="17"/>
  <c r="AC894" i="17" s="1"/>
  <c r="Y904" i="17"/>
  <c r="AC904" i="17" s="1"/>
  <c r="Y910" i="17"/>
  <c r="AC910" i="17" s="1"/>
  <c r="Y916" i="17"/>
  <c r="AC916" i="17" s="1"/>
  <c r="Y926" i="17"/>
  <c r="AC926" i="17" s="1"/>
  <c r="Y929" i="17"/>
  <c r="AC929" i="17" s="1"/>
  <c r="Y936" i="17"/>
  <c r="AC936" i="17" s="1"/>
  <c r="Y950" i="17"/>
  <c r="AC950" i="17" s="1"/>
  <c r="Y175" i="17"/>
  <c r="AC175" i="17" s="1"/>
  <c r="Y191" i="17"/>
  <c r="AC191" i="17" s="1"/>
  <c r="Y207" i="17"/>
  <c r="AC207" i="17" s="1"/>
  <c r="Y223" i="17"/>
  <c r="AC223" i="17" s="1"/>
  <c r="Y177" i="17"/>
  <c r="AC177" i="17" s="1"/>
  <c r="Y193" i="17"/>
  <c r="AC193" i="17" s="1"/>
  <c r="Y209" i="17"/>
  <c r="AC209" i="17" s="1"/>
  <c r="Y225" i="17"/>
  <c r="AC225" i="17" s="1"/>
  <c r="Y59" i="17"/>
  <c r="AC59" i="17" s="1"/>
  <c r="Y63" i="17"/>
  <c r="AC63" i="17" s="1"/>
  <c r="Y67" i="17"/>
  <c r="AC67" i="17" s="1"/>
  <c r="Y71" i="17"/>
  <c r="AC71" i="17" s="1"/>
  <c r="Y75" i="17"/>
  <c r="AC75" i="17" s="1"/>
  <c r="Y79" i="17"/>
  <c r="AC79" i="17" s="1"/>
  <c r="Y83" i="17"/>
  <c r="AC83" i="17" s="1"/>
  <c r="Y87" i="17"/>
  <c r="AC87" i="17" s="1"/>
  <c r="Y91" i="17"/>
  <c r="AC91" i="17" s="1"/>
  <c r="Y95" i="17"/>
  <c r="AC95" i="17" s="1"/>
  <c r="Y99" i="17"/>
  <c r="AC99" i="17" s="1"/>
  <c r="Y103" i="17"/>
  <c r="AC103" i="17" s="1"/>
  <c r="Y107" i="17"/>
  <c r="AC107" i="17" s="1"/>
  <c r="Y111" i="17"/>
  <c r="AC111" i="17" s="1"/>
  <c r="Y115" i="17"/>
  <c r="AC115" i="17" s="1"/>
  <c r="Y119" i="17"/>
  <c r="AC119" i="17" s="1"/>
  <c r="Y123" i="17"/>
  <c r="AC123" i="17" s="1"/>
  <c r="Y127" i="17"/>
  <c r="AC127" i="17" s="1"/>
  <c r="Y131" i="17"/>
  <c r="AC131" i="17" s="1"/>
  <c r="Y135" i="17"/>
  <c r="AC135" i="17" s="1"/>
  <c r="Y139" i="17"/>
  <c r="AC139" i="17" s="1"/>
  <c r="Y143" i="17"/>
  <c r="AC143" i="17" s="1"/>
  <c r="Y147" i="17"/>
  <c r="AC147" i="17" s="1"/>
  <c r="Y151" i="17"/>
  <c r="AC151" i="17" s="1"/>
  <c r="Y155" i="17"/>
  <c r="AC155" i="17" s="1"/>
  <c r="Y159" i="17"/>
  <c r="AC159" i="17" s="1"/>
  <c r="Y163" i="17"/>
  <c r="AC163" i="17" s="1"/>
  <c r="Y167" i="17"/>
  <c r="AC167" i="17" s="1"/>
  <c r="Y171" i="17"/>
  <c r="AC171" i="17" s="1"/>
  <c r="Y164" i="17"/>
  <c r="AC164" i="17" s="1"/>
  <c r="Y172" i="17"/>
  <c r="AC172" i="17" s="1"/>
  <c r="Y180" i="17"/>
  <c r="AC180" i="17" s="1"/>
  <c r="Y188" i="17"/>
  <c r="AC188" i="17" s="1"/>
  <c r="Y196" i="17"/>
  <c r="AC196" i="17" s="1"/>
  <c r="Y204" i="17"/>
  <c r="AC204" i="17" s="1"/>
  <c r="Y212" i="17"/>
  <c r="AC212" i="17" s="1"/>
  <c r="Y220" i="17"/>
  <c r="AC220" i="17" s="1"/>
  <c r="Y247" i="17"/>
  <c r="AC247" i="17" s="1"/>
  <c r="Y58" i="17"/>
  <c r="AC58" i="17" s="1"/>
  <c r="Y62" i="17"/>
  <c r="AC62" i="17" s="1"/>
  <c r="Y66" i="17"/>
  <c r="AC66" i="17" s="1"/>
  <c r="Y70" i="17"/>
  <c r="AC70" i="17" s="1"/>
  <c r="Y74" i="17"/>
  <c r="AC74" i="17" s="1"/>
  <c r="Y78" i="17"/>
  <c r="AC78" i="17" s="1"/>
  <c r="Y82" i="17"/>
  <c r="AC82" i="17" s="1"/>
  <c r="Y86" i="17"/>
  <c r="AC86" i="17" s="1"/>
  <c r="Y90" i="17"/>
  <c r="AC90" i="17" s="1"/>
  <c r="Y94" i="17"/>
  <c r="AC94" i="17" s="1"/>
  <c r="Y98" i="17"/>
  <c r="AC98" i="17" s="1"/>
  <c r="Y102" i="17"/>
  <c r="AC102" i="17" s="1"/>
  <c r="Y106" i="17"/>
  <c r="AC106" i="17" s="1"/>
  <c r="Y110" i="17"/>
  <c r="AC110" i="17" s="1"/>
  <c r="Y114" i="17"/>
  <c r="AC114" i="17" s="1"/>
  <c r="Y118" i="17"/>
  <c r="AC118" i="17" s="1"/>
  <c r="Y122" i="17"/>
  <c r="AC122" i="17" s="1"/>
  <c r="Y126" i="17"/>
  <c r="AC126" i="17" s="1"/>
  <c r="Y130" i="17"/>
  <c r="AC130" i="17" s="1"/>
  <c r="Y134" i="17"/>
  <c r="AC134" i="17" s="1"/>
  <c r="Y138" i="17"/>
  <c r="AC138" i="17" s="1"/>
  <c r="Y142" i="17"/>
  <c r="AC142" i="17" s="1"/>
  <c r="Y146" i="17"/>
  <c r="AC146" i="17" s="1"/>
  <c r="Y150" i="17"/>
  <c r="AC150" i="17" s="1"/>
  <c r="Y154" i="17"/>
  <c r="AC154" i="17" s="1"/>
  <c r="Y158" i="17"/>
  <c r="AC158" i="17" s="1"/>
  <c r="Y162" i="17"/>
  <c r="AC162" i="17" s="1"/>
  <c r="Y228" i="17"/>
  <c r="AC228" i="17" s="1"/>
  <c r="Y232" i="17"/>
  <c r="AC232" i="17" s="1"/>
  <c r="Y236" i="17"/>
  <c r="AC236" i="17" s="1"/>
  <c r="Y240" i="17"/>
  <c r="AC240" i="17" s="1"/>
  <c r="Y244" i="17"/>
  <c r="AC244" i="17" s="1"/>
  <c r="Y248" i="17"/>
  <c r="AC248" i="17" s="1"/>
  <c r="Y252" i="17"/>
  <c r="AC252" i="17" s="1"/>
  <c r="Y256" i="17"/>
  <c r="AC256" i="17" s="1"/>
  <c r="Y260" i="17"/>
  <c r="AC260" i="17" s="1"/>
  <c r="Y264" i="17"/>
  <c r="AC264" i="17" s="1"/>
  <c r="Y268" i="17"/>
  <c r="AC268" i="17" s="1"/>
  <c r="Y272" i="17"/>
  <c r="AC272" i="17" s="1"/>
  <c r="Y276" i="17"/>
  <c r="AC276" i="17" s="1"/>
  <c r="Y342" i="17"/>
  <c r="AC342" i="17" s="1"/>
  <c r="Y340" i="17"/>
  <c r="AC340" i="17" s="1"/>
  <c r="Y354" i="17"/>
  <c r="AC354" i="17" s="1"/>
  <c r="Y388" i="17"/>
  <c r="AC388" i="17" s="1"/>
  <c r="Y281" i="17"/>
  <c r="AC281" i="17" s="1"/>
  <c r="Y285" i="17"/>
  <c r="AC285" i="17" s="1"/>
  <c r="Y289" i="17"/>
  <c r="AC289" i="17" s="1"/>
  <c r="Y293" i="17"/>
  <c r="AC293" i="17" s="1"/>
  <c r="Y297" i="17"/>
  <c r="AC297" i="17" s="1"/>
  <c r="Y301" i="17"/>
  <c r="AC301" i="17" s="1"/>
  <c r="Y305" i="17"/>
  <c r="AC305" i="17" s="1"/>
  <c r="Y309" i="17"/>
  <c r="AC309" i="17" s="1"/>
  <c r="Y313" i="17"/>
  <c r="AC313" i="17" s="1"/>
  <c r="Y317" i="17"/>
  <c r="AC317" i="17" s="1"/>
  <c r="Y321" i="17"/>
  <c r="AC321" i="17" s="1"/>
  <c r="Y325" i="17"/>
  <c r="AC325" i="17" s="1"/>
  <c r="Y329" i="17"/>
  <c r="AC329" i="17" s="1"/>
  <c r="Y333" i="17"/>
  <c r="AC333" i="17" s="1"/>
  <c r="Y337" i="17"/>
  <c r="AC337" i="17" s="1"/>
  <c r="Y352" i="17"/>
  <c r="AC352" i="17" s="1"/>
  <c r="Y368" i="17"/>
  <c r="AC368" i="17" s="1"/>
  <c r="Y396" i="17"/>
  <c r="AC396" i="17" s="1"/>
  <c r="Y404" i="17"/>
  <c r="AC404" i="17" s="1"/>
  <c r="Y341" i="17"/>
  <c r="AC341" i="17" s="1"/>
  <c r="Y345" i="17"/>
  <c r="AC345" i="17" s="1"/>
  <c r="Y349" i="17"/>
  <c r="AC349" i="17" s="1"/>
  <c r="Y353" i="17"/>
  <c r="AC353" i="17" s="1"/>
  <c r="Y357" i="17"/>
  <c r="AC357" i="17" s="1"/>
  <c r="Y361" i="17"/>
  <c r="AC361" i="17" s="1"/>
  <c r="Y365" i="17"/>
  <c r="AC365" i="17" s="1"/>
  <c r="Y412" i="17"/>
  <c r="AC412" i="17" s="1"/>
  <c r="Y410" i="17"/>
  <c r="AC410" i="17" s="1"/>
  <c r="Y424" i="17"/>
  <c r="AC424" i="17" s="1"/>
  <c r="Y408" i="17"/>
  <c r="AC408" i="17" s="1"/>
  <c r="Y414" i="17"/>
  <c r="AC414" i="17" s="1"/>
  <c r="Y432" i="17"/>
  <c r="AC432" i="17" s="1"/>
  <c r="Y438" i="17"/>
  <c r="AC438" i="17" s="1"/>
  <c r="Y405" i="17"/>
  <c r="AC405" i="17" s="1"/>
  <c r="Y409" i="17"/>
  <c r="AC409" i="17" s="1"/>
  <c r="Y413" i="17"/>
  <c r="AC413" i="17" s="1"/>
  <c r="Y417" i="17"/>
  <c r="AC417" i="17" s="1"/>
  <c r="Y421" i="17"/>
  <c r="AC421" i="17" s="1"/>
  <c r="Y425" i="17"/>
  <c r="AC425" i="17" s="1"/>
  <c r="Y430" i="17"/>
  <c r="AC430" i="17" s="1"/>
  <c r="Y428" i="17"/>
  <c r="AC428" i="17" s="1"/>
  <c r="Y442" i="17"/>
  <c r="AC442" i="17" s="1"/>
  <c r="Y429" i="17"/>
  <c r="AC429" i="17" s="1"/>
  <c r="Y433" i="17"/>
  <c r="AC433" i="17" s="1"/>
  <c r="Y437" i="17"/>
  <c r="AC437" i="17" s="1"/>
  <c r="Y441" i="17"/>
  <c r="AC441" i="17" s="1"/>
  <c r="Y445" i="17"/>
  <c r="AC445" i="17" s="1"/>
  <c r="Y449" i="17"/>
  <c r="AC449" i="17" s="1"/>
  <c r="Y452" i="17"/>
  <c r="AC452" i="17" s="1"/>
  <c r="Y456" i="17"/>
  <c r="AC456" i="17" s="1"/>
  <c r="Y460" i="17"/>
  <c r="AC460" i="17" s="1"/>
  <c r="Y748" i="17"/>
  <c r="AC748" i="17" s="1"/>
  <c r="Y793" i="17"/>
  <c r="AC793" i="17" s="1"/>
  <c r="Y762" i="17"/>
  <c r="AC762" i="17" s="1"/>
  <c r="Y770" i="17"/>
  <c r="AC770" i="17" s="1"/>
  <c r="Y774" i="17"/>
  <c r="AC774" i="17" s="1"/>
  <c r="Y776" i="17"/>
  <c r="AC776" i="17" s="1"/>
  <c r="Y807" i="17"/>
  <c r="AC807" i="17" s="1"/>
  <c r="Y735" i="17"/>
  <c r="AC735" i="17" s="1"/>
  <c r="Y739" i="17"/>
  <c r="AC739" i="17" s="1"/>
  <c r="Y743" i="17"/>
  <c r="AC743" i="17" s="1"/>
  <c r="Y751" i="17"/>
  <c r="AC751" i="17" s="1"/>
  <c r="Y755" i="17"/>
  <c r="AC755" i="17" s="1"/>
  <c r="Y759" i="17"/>
  <c r="AC759" i="17" s="1"/>
  <c r="Y767" i="17"/>
  <c r="AC767" i="17" s="1"/>
  <c r="Y771" i="17"/>
  <c r="AC771" i="17" s="1"/>
  <c r="Y775" i="17"/>
  <c r="AC775" i="17" s="1"/>
  <c r="Y781" i="17"/>
  <c r="AC781" i="17" s="1"/>
  <c r="Y803" i="17"/>
  <c r="AC803" i="17" s="1"/>
  <c r="Y811" i="17"/>
  <c r="AC811" i="17" s="1"/>
  <c r="Y838" i="17"/>
  <c r="AC838" i="17" s="1"/>
  <c r="Y784" i="17"/>
  <c r="AC784" i="17" s="1"/>
  <c r="Y790" i="17"/>
  <c r="AC790" i="17" s="1"/>
  <c r="Y798" i="17"/>
  <c r="AC798" i="17" s="1"/>
  <c r="Y802" i="17"/>
  <c r="AC802" i="17" s="1"/>
  <c r="Y810" i="17"/>
  <c r="AC810" i="17" s="1"/>
  <c r="Y846" i="17"/>
  <c r="AC846" i="17" s="1"/>
  <c r="Y824" i="17"/>
  <c r="AC824" i="17" s="1"/>
  <c r="Y832" i="17"/>
  <c r="AC832" i="17" s="1"/>
  <c r="Y844" i="17"/>
  <c r="AC844" i="17" s="1"/>
  <c r="Y815" i="17"/>
  <c r="AC815" i="17" s="1"/>
  <c r="Y819" i="17"/>
  <c r="AC819" i="17" s="1"/>
  <c r="Y833" i="17"/>
  <c r="AC833" i="17" s="1"/>
  <c r="Y850" i="17"/>
  <c r="AC850" i="17" s="1"/>
  <c r="Y845" i="17"/>
  <c r="AC845" i="17" s="1"/>
  <c r="Y851" i="17"/>
  <c r="AC851" i="17" s="1"/>
  <c r="Y732" i="17"/>
  <c r="AC732" i="17" s="1"/>
  <c r="Z38" i="17"/>
  <c r="AD38" i="17" s="1"/>
  <c r="Y22" i="17"/>
  <c r="Y34" i="17"/>
  <c r="AC34" i="17" s="1"/>
  <c r="Y55" i="17"/>
  <c r="AC55" i="17" s="1"/>
  <c r="Y494" i="17"/>
  <c r="AC494" i="17" s="1"/>
  <c r="Y522" i="17"/>
  <c r="AC522" i="17" s="1"/>
  <c r="Z20" i="17"/>
  <c r="AD20" i="17" s="1"/>
  <c r="Y491" i="17"/>
  <c r="AC491" i="17" s="1"/>
  <c r="Y503" i="17"/>
  <c r="AC503" i="17" s="1"/>
  <c r="Y558" i="17"/>
  <c r="AC558" i="17" s="1"/>
  <c r="Y32" i="17"/>
  <c r="AC32" i="17" s="1"/>
  <c r="Z21" i="17"/>
  <c r="AD21" i="17" s="1"/>
  <c r="Z25" i="17"/>
  <c r="AD25" i="17" s="1"/>
  <c r="Y46" i="17"/>
  <c r="AC46" i="17" s="1"/>
  <c r="Z50" i="17"/>
  <c r="AD50" i="17" s="1"/>
  <c r="Z55" i="17"/>
  <c r="AD55" i="17" s="1"/>
  <c r="Y561" i="17"/>
  <c r="AC561" i="17" s="1"/>
  <c r="Y596" i="17"/>
  <c r="AC596" i="17" s="1"/>
  <c r="Y24" i="17"/>
  <c r="AC24" i="17" s="1"/>
  <c r="Y29" i="17"/>
  <c r="AC29" i="17" s="1"/>
  <c r="Y33" i="17"/>
  <c r="AC33" i="17" s="1"/>
  <c r="Y37" i="17"/>
  <c r="AC37" i="17" s="1"/>
  <c r="Y47" i="17"/>
  <c r="AC47" i="17" s="1"/>
  <c r="Y51" i="17"/>
  <c r="AC51" i="17" s="1"/>
  <c r="Y483" i="17"/>
  <c r="AC483" i="17" s="1"/>
  <c r="Y524" i="17"/>
  <c r="AC524" i="17" s="1"/>
  <c r="Y538" i="17"/>
  <c r="AC538" i="17" s="1"/>
  <c r="Y565" i="17"/>
  <c r="AC565" i="17" s="1"/>
  <c r="Z26" i="17"/>
  <c r="AD26" i="17" s="1"/>
  <c r="Z31" i="17"/>
  <c r="AD31" i="17" s="1"/>
  <c r="Z35" i="17"/>
  <c r="AD35" i="17" s="1"/>
  <c r="Z56" i="17"/>
  <c r="AD56" i="17" s="1"/>
  <c r="Y493" i="17"/>
  <c r="AC493" i="17" s="1"/>
  <c r="Y508" i="17"/>
  <c r="AC508" i="17" s="1"/>
  <c r="Y540" i="17"/>
  <c r="AC540" i="17" s="1"/>
  <c r="Y552" i="17"/>
  <c r="AC552" i="17" s="1"/>
  <c r="Y559" i="17"/>
  <c r="AC559" i="17" s="1"/>
  <c r="Y571" i="17"/>
  <c r="AC571" i="17" s="1"/>
  <c r="Y516" i="17"/>
  <c r="AC516" i="17" s="1"/>
  <c r="Y523" i="17"/>
  <c r="AC523" i="17" s="1"/>
  <c r="Y530" i="17"/>
  <c r="AC530" i="17" s="1"/>
  <c r="Y537" i="17"/>
  <c r="AC537" i="17" s="1"/>
  <c r="Y543" i="17"/>
  <c r="AC543" i="17" s="1"/>
  <c r="Y566" i="17"/>
  <c r="AC566" i="17" s="1"/>
  <c r="Y635" i="17"/>
  <c r="AC635" i="17" s="1"/>
  <c r="Y501" i="17"/>
  <c r="AC501" i="17" s="1"/>
  <c r="Y535" i="17"/>
  <c r="AC535" i="17" s="1"/>
  <c r="Y573" i="17"/>
  <c r="AC573" i="17" s="1"/>
  <c r="Y587" i="17"/>
  <c r="AC587" i="17" s="1"/>
  <c r="Y592" i="17"/>
  <c r="AC592" i="17" s="1"/>
  <c r="Y671" i="17"/>
  <c r="AC671" i="17" s="1"/>
  <c r="Y690" i="17"/>
  <c r="AC690" i="17" s="1"/>
  <c r="Y567" i="17"/>
  <c r="AC567" i="17" s="1"/>
  <c r="Y597" i="17"/>
  <c r="AC597" i="17" s="1"/>
  <c r="Y638" i="17"/>
  <c r="AC638" i="17" s="1"/>
  <c r="Y669" i="17"/>
  <c r="AC669" i="17" s="1"/>
  <c r="Y593" i="17"/>
  <c r="AC593" i="17" s="1"/>
  <c r="Y599" i="17"/>
  <c r="AC599" i="17" s="1"/>
  <c r="Y606" i="17"/>
  <c r="AC606" i="17" s="1"/>
  <c r="Y614" i="17"/>
  <c r="AC614" i="17" s="1"/>
  <c r="Y626" i="17"/>
  <c r="AC626" i="17" s="1"/>
  <c r="Y685" i="17"/>
  <c r="AC685" i="17" s="1"/>
  <c r="Y699" i="17"/>
  <c r="AC699" i="17" s="1"/>
  <c r="Y674" i="17"/>
  <c r="AC674" i="17" s="1"/>
  <c r="Y619" i="17"/>
  <c r="AC619" i="17" s="1"/>
  <c r="Y624" i="17"/>
  <c r="AC624" i="17" s="1"/>
  <c r="Y652" i="17"/>
  <c r="AC652" i="17" s="1"/>
  <c r="Y670" i="17"/>
  <c r="AC670" i="17" s="1"/>
  <c r="Y688" i="17"/>
  <c r="AC688" i="17" s="1"/>
  <c r="Y702" i="17"/>
  <c r="AC702" i="17" s="1"/>
  <c r="Y643" i="17"/>
  <c r="AC643" i="17" s="1"/>
  <c r="Y651" i="17"/>
  <c r="AC651" i="17" s="1"/>
  <c r="Y673" i="17"/>
  <c r="AC673" i="17" s="1"/>
  <c r="Y684" i="17"/>
  <c r="AC684" i="17" s="1"/>
  <c r="Y692" i="17"/>
  <c r="AC692" i="17" s="1"/>
  <c r="Y703" i="17"/>
  <c r="AC703" i="17" s="1"/>
  <c r="Y723" i="17"/>
  <c r="AC723" i="17" s="1"/>
  <c r="Y704" i="17"/>
  <c r="AC704" i="17" s="1"/>
  <c r="Y708" i="17"/>
  <c r="AC708" i="17" s="1"/>
  <c r="Y718" i="17"/>
  <c r="AC718" i="17" s="1"/>
  <c r="Y722" i="17"/>
  <c r="AC722" i="17" s="1"/>
  <c r="Y16" i="17"/>
  <c r="AC16" i="17" s="1"/>
  <c r="Z16" i="17"/>
  <c r="AD16" i="17" s="1"/>
  <c r="Y12" i="17"/>
  <c r="AC12" i="17" s="1"/>
  <c r="Y11" i="17"/>
  <c r="AC11" i="17" s="1"/>
  <c r="Y965" i="17"/>
  <c r="AC965" i="17" s="1"/>
  <c r="Y966" i="17"/>
  <c r="AC966" i="17" s="1"/>
  <c r="Y861" i="17"/>
  <c r="AC861" i="17" s="1"/>
  <c r="Y860" i="17"/>
  <c r="AC860" i="17" s="1"/>
  <c r="Y866" i="17"/>
  <c r="AC866" i="17" s="1"/>
  <c r="Y876" i="17"/>
  <c r="AC876" i="17" s="1"/>
  <c r="Y899" i="17"/>
  <c r="AC899" i="17" s="1"/>
  <c r="Y909" i="17"/>
  <c r="AC909" i="17" s="1"/>
  <c r="Y949" i="17"/>
  <c r="AC949" i="17" s="1"/>
  <c r="Y884" i="17"/>
  <c r="AC884" i="17" s="1"/>
  <c r="Y890" i="17"/>
  <c r="AC890" i="17" s="1"/>
  <c r="Y900" i="17"/>
  <c r="AC900" i="17" s="1"/>
  <c r="Y919" i="17"/>
  <c r="AC919" i="17" s="1"/>
  <c r="Y945" i="17"/>
  <c r="AC945" i="17" s="1"/>
  <c r="Y940" i="17"/>
  <c r="AC940" i="17" s="1"/>
  <c r="Y946" i="17"/>
  <c r="AC946" i="17" s="1"/>
  <c r="Y956" i="17"/>
  <c r="AC956" i="17" s="1"/>
  <c r="Y179" i="17"/>
  <c r="AC179" i="17" s="1"/>
  <c r="Y195" i="17"/>
  <c r="AC195" i="17" s="1"/>
  <c r="Y211" i="17"/>
  <c r="AC211" i="17" s="1"/>
  <c r="Y255" i="17"/>
  <c r="AC255" i="17" s="1"/>
  <c r="Y181" i="17"/>
  <c r="AC181" i="17" s="1"/>
  <c r="Y197" i="17"/>
  <c r="AC197" i="17" s="1"/>
  <c r="Y213" i="17"/>
  <c r="AC213" i="17" s="1"/>
  <c r="Y259" i="17"/>
  <c r="AC259" i="17" s="1"/>
  <c r="Y166" i="17"/>
  <c r="AC166" i="17" s="1"/>
  <c r="Y174" i="17"/>
  <c r="AC174" i="17" s="1"/>
  <c r="Y182" i="17"/>
  <c r="AC182" i="17" s="1"/>
  <c r="Y190" i="17"/>
  <c r="AC190" i="17" s="1"/>
  <c r="Y198" i="17"/>
  <c r="AC198" i="17" s="1"/>
  <c r="Y206" i="17"/>
  <c r="AC206" i="17" s="1"/>
  <c r="Y214" i="17"/>
  <c r="AC214" i="17" s="1"/>
  <c r="Y222" i="17"/>
  <c r="AC222" i="17" s="1"/>
  <c r="Y229" i="17"/>
  <c r="AC229" i="17" s="1"/>
  <c r="Y235" i="17"/>
  <c r="AC235" i="17" s="1"/>
  <c r="Y267" i="17"/>
  <c r="AC267" i="17" s="1"/>
  <c r="Y227" i="17"/>
  <c r="AC227" i="17" s="1"/>
  <c r="Y233" i="17"/>
  <c r="AC233" i="17" s="1"/>
  <c r="Y249" i="17"/>
  <c r="AC249" i="17" s="1"/>
  <c r="Y265" i="17"/>
  <c r="AC265" i="17" s="1"/>
  <c r="Y237" i="17"/>
  <c r="AC237" i="17" s="1"/>
  <c r="Y253" i="17"/>
  <c r="AC253" i="17" s="1"/>
  <c r="Y269" i="17"/>
  <c r="AC269" i="17" s="1"/>
  <c r="Y358" i="17"/>
  <c r="AC358" i="17" s="1"/>
  <c r="Y280" i="17"/>
  <c r="AC280" i="17" s="1"/>
  <c r="Y284" i="17"/>
  <c r="AC284" i="17" s="1"/>
  <c r="Y288" i="17"/>
  <c r="AC288" i="17" s="1"/>
  <c r="Y292" i="17"/>
  <c r="AC292" i="17" s="1"/>
  <c r="Y296" i="17"/>
  <c r="AC296" i="17" s="1"/>
  <c r="Y300" i="17"/>
  <c r="AC300" i="17" s="1"/>
  <c r="Y304" i="17"/>
  <c r="AC304" i="17" s="1"/>
  <c r="Y308" i="17"/>
  <c r="AC308" i="17" s="1"/>
  <c r="Y312" i="17"/>
  <c r="AC312" i="17" s="1"/>
  <c r="Y316" i="17"/>
  <c r="AC316" i="17" s="1"/>
  <c r="Y320" i="17"/>
  <c r="AC320" i="17" s="1"/>
  <c r="Y324" i="17"/>
  <c r="AC324" i="17" s="1"/>
  <c r="Y328" i="17"/>
  <c r="AC328" i="17" s="1"/>
  <c r="Y332" i="17"/>
  <c r="AC332" i="17" s="1"/>
  <c r="Y336" i="17"/>
  <c r="AC336" i="17" s="1"/>
  <c r="Y348" i="17"/>
  <c r="AC348" i="17" s="1"/>
  <c r="Y364" i="17"/>
  <c r="AC364" i="17" s="1"/>
  <c r="Y418" i="17"/>
  <c r="AC418" i="17" s="1"/>
  <c r="Y344" i="17"/>
  <c r="AC344" i="17" s="1"/>
  <c r="Y370" i="17"/>
  <c r="AC370" i="17" s="1"/>
  <c r="Y378" i="17"/>
  <c r="AC378" i="17" s="1"/>
  <c r="Y394" i="17"/>
  <c r="AC394" i="17" s="1"/>
  <c r="Y448" i="17"/>
  <c r="AC448" i="17" s="1"/>
  <c r="Y392" i="17"/>
  <c r="AC392" i="17" s="1"/>
  <c r="Y382" i="17"/>
  <c r="AC382" i="17" s="1"/>
  <c r="Y398" i="17"/>
  <c r="AC398" i="17" s="1"/>
  <c r="Y371" i="17"/>
  <c r="AC371" i="17" s="1"/>
  <c r="Y375" i="17"/>
  <c r="AC375" i="17" s="1"/>
  <c r="Y379" i="17"/>
  <c r="AC379" i="17" s="1"/>
  <c r="Y383" i="17"/>
  <c r="AC383" i="17" s="1"/>
  <c r="Y387" i="17"/>
  <c r="AC387" i="17" s="1"/>
  <c r="Y391" i="17"/>
  <c r="AC391" i="17" s="1"/>
  <c r="Y395" i="17"/>
  <c r="AC395" i="17" s="1"/>
  <c r="Y399" i="17"/>
  <c r="AC399" i="17" s="1"/>
  <c r="Y420" i="17"/>
  <c r="AC420" i="17" s="1"/>
  <c r="Y440" i="17"/>
  <c r="AC440" i="17" s="1"/>
  <c r="Y455" i="17"/>
  <c r="AC455" i="17" s="1"/>
  <c r="Y459" i="17"/>
  <c r="AC459" i="17" s="1"/>
  <c r="Y465" i="17"/>
  <c r="AC465" i="17" s="1"/>
  <c r="Y469" i="17"/>
  <c r="AC469" i="17" s="1"/>
  <c r="Y473" i="17"/>
  <c r="AC473" i="17" s="1"/>
  <c r="Y477" i="17"/>
  <c r="AC477" i="17" s="1"/>
  <c r="Y481" i="17"/>
  <c r="AC481" i="17" s="1"/>
  <c r="Y466" i="17"/>
  <c r="AC466" i="17" s="1"/>
  <c r="Y470" i="17"/>
  <c r="AC470" i="17" s="1"/>
  <c r="Y474" i="17"/>
  <c r="AC474" i="17" s="1"/>
  <c r="Y478" i="17"/>
  <c r="AC478" i="17" s="1"/>
  <c r="Y766" i="17"/>
  <c r="AC766" i="17" s="1"/>
  <c r="Y740" i="17"/>
  <c r="AC740" i="17" s="1"/>
  <c r="Y746" i="17"/>
  <c r="AC746" i="17" s="1"/>
  <c r="Y754" i="17"/>
  <c r="AC754" i="17" s="1"/>
  <c r="Y734" i="17"/>
  <c r="AC734" i="17" s="1"/>
  <c r="Y758" i="17"/>
  <c r="AC758" i="17" s="1"/>
  <c r="Y756" i="17"/>
  <c r="AC756" i="17" s="1"/>
  <c r="Y760" i="17"/>
  <c r="AC760" i="17" s="1"/>
  <c r="Y768" i="17"/>
  <c r="AC768" i="17" s="1"/>
  <c r="Y745" i="17"/>
  <c r="AC745" i="17" s="1"/>
  <c r="Y761" i="17"/>
  <c r="AC761" i="17" s="1"/>
  <c r="Y777" i="17"/>
  <c r="AC777" i="17" s="1"/>
  <c r="Y805" i="17"/>
  <c r="AC805" i="17" s="1"/>
  <c r="Y779" i="17"/>
  <c r="AC779" i="17" s="1"/>
  <c r="Y787" i="17"/>
  <c r="AC787" i="17" s="1"/>
  <c r="Y795" i="17"/>
  <c r="AC795" i="17" s="1"/>
  <c r="Y797" i="17"/>
  <c r="AC797" i="17" s="1"/>
  <c r="Y828" i="17"/>
  <c r="AC828" i="17" s="1"/>
  <c r="Y780" i="17"/>
  <c r="AC780" i="17" s="1"/>
  <c r="Y792" i="17"/>
  <c r="AC792" i="17" s="1"/>
  <c r="Y809" i="17"/>
  <c r="AC809" i="17" s="1"/>
  <c r="Y804" i="17"/>
  <c r="AC804" i="17" s="1"/>
  <c r="Y840" i="17"/>
  <c r="AC840" i="17" s="1"/>
  <c r="Y852" i="17"/>
  <c r="AC852" i="17" s="1"/>
  <c r="Y821" i="17"/>
  <c r="AC821" i="17" s="1"/>
  <c r="Y827" i="17"/>
  <c r="AC827" i="17" s="1"/>
  <c r="Y839" i="17"/>
  <c r="AC839" i="17" s="1"/>
  <c r="Y847" i="17"/>
  <c r="AC847" i="17" s="1"/>
  <c r="Z23" i="17"/>
  <c r="AD23" i="17" s="1"/>
  <c r="Z27" i="17"/>
  <c r="AD27" i="17" s="1"/>
  <c r="Z48" i="17"/>
  <c r="AD48" i="17" s="1"/>
  <c r="Y550" i="17"/>
  <c r="AC550" i="17" s="1"/>
  <c r="Y517" i="17"/>
  <c r="AC517" i="17" s="1"/>
  <c r="Y547" i="17"/>
  <c r="AC547" i="17" s="1"/>
  <c r="Z24" i="17"/>
  <c r="AD24" i="17" s="1"/>
  <c r="Z37" i="17"/>
  <c r="AD37" i="17" s="1"/>
  <c r="Y563" i="17"/>
  <c r="AC563" i="17" s="1"/>
  <c r="Y605" i="17"/>
  <c r="AC605" i="17" s="1"/>
  <c r="Y562" i="17"/>
  <c r="AC562" i="17" s="1"/>
  <c r="Y629" i="17"/>
  <c r="AC629" i="17" s="1"/>
  <c r="Y644" i="17"/>
  <c r="AC644" i="17" s="1"/>
  <c r="Y610" i="17"/>
  <c r="AC610" i="17" s="1"/>
  <c r="Y683" i="17"/>
  <c r="AC683" i="17" s="1"/>
  <c r="Y678" i="17"/>
  <c r="AC678" i="17" s="1"/>
  <c r="Y695" i="17"/>
  <c r="AC695" i="17" s="1"/>
  <c r="Y637" i="17"/>
  <c r="AC637" i="17" s="1"/>
  <c r="Y666" i="17"/>
  <c r="AC666" i="17" s="1"/>
  <c r="Y709" i="17"/>
  <c r="AC709" i="17" s="1"/>
  <c r="Y726" i="17"/>
  <c r="AC726" i="17" s="1"/>
  <c r="Y724" i="17"/>
  <c r="AC724" i="17" s="1"/>
  <c r="Y974" i="17"/>
  <c r="AC974" i="17" s="1"/>
  <c r="Y964" i="17"/>
  <c r="AC964" i="17" s="1"/>
  <c r="Y969" i="17"/>
  <c r="AC969" i="17" s="1"/>
  <c r="Y874" i="17"/>
  <c r="AC874" i="17" s="1"/>
  <c r="Y911" i="17"/>
  <c r="AC911" i="17" s="1"/>
  <c r="Y920" i="17"/>
  <c r="AC920" i="17" s="1"/>
  <c r="Y915" i="17"/>
  <c r="AC915" i="17" s="1"/>
  <c r="Y934" i="17"/>
  <c r="AC934" i="17" s="1"/>
  <c r="Y954" i="17"/>
  <c r="AC954" i="17" s="1"/>
  <c r="Y239" i="17"/>
  <c r="AC239" i="17" s="1"/>
  <c r="Y187" i="17"/>
  <c r="AC187" i="17" s="1"/>
  <c r="Y189" i="17"/>
  <c r="AC189" i="17" s="1"/>
  <c r="Y275" i="17"/>
  <c r="AC275" i="17" s="1"/>
  <c r="Y170" i="17"/>
  <c r="AC170" i="17" s="1"/>
  <c r="Y194" i="17"/>
  <c r="AC194" i="17" s="1"/>
  <c r="Y218" i="17"/>
  <c r="AC218" i="17" s="1"/>
  <c r="Y257" i="17"/>
  <c r="AC257" i="17" s="1"/>
  <c r="Y231" i="17"/>
  <c r="AC231" i="17" s="1"/>
  <c r="Y277" i="17"/>
  <c r="AC277" i="17" s="1"/>
  <c r="Y45" i="17"/>
  <c r="AC45" i="17" s="1"/>
  <c r="Y486" i="17"/>
  <c r="AC486" i="17" s="1"/>
  <c r="Y27" i="17"/>
  <c r="AC27" i="17" s="1"/>
  <c r="Y28" i="17"/>
  <c r="AC28" i="17" s="1"/>
  <c r="Z32" i="17"/>
  <c r="AD32" i="17" s="1"/>
  <c r="Z41" i="17"/>
  <c r="AD41" i="17" s="1"/>
  <c r="Y554" i="17"/>
  <c r="AC554" i="17" s="1"/>
  <c r="Y640" i="17"/>
  <c r="AC640" i="17" s="1"/>
  <c r="Y19" i="17"/>
  <c r="AC19" i="17" s="1"/>
  <c r="Z28" i="17"/>
  <c r="AD28" i="17" s="1"/>
  <c r="Y40" i="17"/>
  <c r="AC40" i="17" s="1"/>
  <c r="Z46" i="17"/>
  <c r="AD46" i="17" s="1"/>
  <c r="Y56" i="17"/>
  <c r="AC56" i="17" s="1"/>
  <c r="Y492" i="17"/>
  <c r="AC492" i="17" s="1"/>
  <c r="Y551" i="17"/>
  <c r="AC551" i="17" s="1"/>
  <c r="Z17" i="17"/>
  <c r="AD17" i="17" s="1"/>
  <c r="Z30" i="17"/>
  <c r="AD30" i="17" s="1"/>
  <c r="Y38" i="17"/>
  <c r="AC38" i="17" s="1"/>
  <c r="Z47" i="17"/>
  <c r="AD47" i="17" s="1"/>
  <c r="Y496" i="17"/>
  <c r="AC496" i="17" s="1"/>
  <c r="Y502" i="17"/>
  <c r="AC502" i="17" s="1"/>
  <c r="Y541" i="17"/>
  <c r="AC541" i="17" s="1"/>
  <c r="Y582" i="17"/>
  <c r="AC582" i="17" s="1"/>
  <c r="Y608" i="17"/>
  <c r="AC608" i="17" s="1"/>
  <c r="Y514" i="17"/>
  <c r="AC514" i="17" s="1"/>
  <c r="Y528" i="17"/>
  <c r="AC528" i="17" s="1"/>
  <c r="Y542" i="17"/>
  <c r="AC542" i="17" s="1"/>
  <c r="Y557" i="17"/>
  <c r="AC557" i="17" s="1"/>
  <c r="Y663" i="17"/>
  <c r="AC663" i="17" s="1"/>
  <c r="Y591" i="17"/>
  <c r="AC591" i="17" s="1"/>
  <c r="Y656" i="17"/>
  <c r="AC656" i="17" s="1"/>
  <c r="Y693" i="17"/>
  <c r="AC693" i="17" s="1"/>
  <c r="Y572" i="17"/>
  <c r="AC572" i="17" s="1"/>
  <c r="Y577" i="17"/>
  <c r="AC577" i="17" s="1"/>
  <c r="Y586" i="17"/>
  <c r="AC586" i="17" s="1"/>
  <c r="Y598" i="17"/>
  <c r="AC598" i="17" s="1"/>
  <c r="Y604" i="17"/>
  <c r="AC604" i="17" s="1"/>
  <c r="Y646" i="17"/>
  <c r="AC646" i="17" s="1"/>
  <c r="Y661" i="17"/>
  <c r="AC661" i="17" s="1"/>
  <c r="Y647" i="17"/>
  <c r="AC647" i="17" s="1"/>
  <c r="Y612" i="17"/>
  <c r="AC612" i="17" s="1"/>
  <c r="Y617" i="17"/>
  <c r="AC617" i="17" s="1"/>
  <c r="Y659" i="17"/>
  <c r="AC659" i="17" s="1"/>
  <c r="Y727" i="17"/>
  <c r="AC727" i="17" s="1"/>
  <c r="Y713" i="17"/>
  <c r="AC713" i="17" s="1"/>
  <c r="Y681" i="17"/>
  <c r="AC681" i="17" s="1"/>
  <c r="Y712" i="17"/>
  <c r="AC712" i="17" s="1"/>
  <c r="Y9" i="17"/>
  <c r="AC9" i="17" s="1"/>
  <c r="Z12" i="17"/>
  <c r="AD12" i="17" s="1"/>
  <c r="Y41" i="17"/>
  <c r="AC41" i="17" s="1"/>
  <c r="Y545" i="17"/>
  <c r="AC545" i="17" s="1"/>
  <c r="Y484" i="17"/>
  <c r="AC484" i="17" s="1"/>
  <c r="Y536" i="17"/>
  <c r="AC536" i="17" s="1"/>
  <c r="Y23" i="17"/>
  <c r="AC23" i="17" s="1"/>
  <c r="Y39" i="17"/>
  <c r="AC39" i="17" s="1"/>
  <c r="Z54" i="17"/>
  <c r="AD54" i="17" s="1"/>
  <c r="Y505" i="17"/>
  <c r="AC505" i="17" s="1"/>
  <c r="Y594" i="17"/>
  <c r="AC594" i="17" s="1"/>
  <c r="Y52" i="17"/>
  <c r="AC52" i="17" s="1"/>
  <c r="Y531" i="17"/>
  <c r="AC531" i="17" s="1"/>
  <c r="Y36" i="17"/>
  <c r="AC36" i="17" s="1"/>
  <c r="Y482" i="17"/>
  <c r="AC482" i="17" s="1"/>
  <c r="Y510" i="17"/>
  <c r="AC510" i="17" s="1"/>
  <c r="Z22" i="17"/>
  <c r="Z34" i="17"/>
  <c r="AD34" i="17" s="1"/>
  <c r="Z39" i="17"/>
  <c r="AD39" i="17" s="1"/>
  <c r="Z43" i="17"/>
  <c r="AD43" i="17" s="1"/>
  <c r="Y504" i="17"/>
  <c r="AC504" i="17" s="1"/>
  <c r="Y511" i="17"/>
  <c r="AC511" i="17" s="1"/>
  <c r="Y603" i="17"/>
  <c r="AC603" i="17" s="1"/>
  <c r="Y17" i="17"/>
  <c r="AC17" i="17" s="1"/>
  <c r="Y30" i="17"/>
  <c r="AC30" i="17" s="1"/>
  <c r="Y42" i="17"/>
  <c r="AC42" i="17" s="1"/>
  <c r="Y53" i="17"/>
  <c r="AC53" i="17" s="1"/>
  <c r="Y485" i="17"/>
  <c r="AC485" i="17" s="1"/>
  <c r="Y490" i="17"/>
  <c r="AC490" i="17" s="1"/>
  <c r="Y499" i="17"/>
  <c r="AC499" i="17" s="1"/>
  <c r="Y506" i="17"/>
  <c r="AC506" i="17" s="1"/>
  <c r="Y529" i="17"/>
  <c r="AC529" i="17" s="1"/>
  <c r="Y569" i="17"/>
  <c r="AC569" i="17" s="1"/>
  <c r="Y590" i="17"/>
  <c r="AC590" i="17" s="1"/>
  <c r="Z19" i="17"/>
  <c r="AD19" i="17" s="1"/>
  <c r="Z40" i="17"/>
  <c r="AD40" i="17" s="1"/>
  <c r="Z44" i="17"/>
  <c r="AD44" i="17" s="1"/>
  <c r="Z49" i="17"/>
  <c r="AD49" i="17" s="1"/>
  <c r="Z53" i="17"/>
  <c r="AD53" i="17" s="1"/>
  <c r="Y556" i="17"/>
  <c r="AC556" i="17" s="1"/>
  <c r="Y631" i="17"/>
  <c r="AC631" i="17" s="1"/>
  <c r="Y618" i="17"/>
  <c r="AC618" i="17" s="1"/>
  <c r="Y518" i="17"/>
  <c r="AC518" i="17" s="1"/>
  <c r="Y525" i="17"/>
  <c r="AC525" i="17" s="1"/>
  <c r="Y532" i="17"/>
  <c r="AC532" i="17" s="1"/>
  <c r="Y539" i="17"/>
  <c r="AC539" i="17" s="1"/>
  <c r="Y544" i="17"/>
  <c r="AC544" i="17" s="1"/>
  <c r="Y553" i="17"/>
  <c r="AC553" i="17" s="1"/>
  <c r="Y560" i="17"/>
  <c r="AC560" i="17" s="1"/>
  <c r="Y636" i="17"/>
  <c r="AC636" i="17" s="1"/>
  <c r="Y519" i="17"/>
  <c r="AC519" i="17" s="1"/>
  <c r="Y549" i="17"/>
  <c r="AC549" i="17" s="1"/>
  <c r="Y576" i="17"/>
  <c r="AC576" i="17" s="1"/>
  <c r="Y601" i="17"/>
  <c r="AC601" i="17" s="1"/>
  <c r="Y639" i="17"/>
  <c r="AC639" i="17" s="1"/>
  <c r="Y650" i="17"/>
  <c r="AC650" i="17" s="1"/>
  <c r="Y613" i="17"/>
  <c r="AC613" i="17" s="1"/>
  <c r="Y642" i="17"/>
  <c r="AC642" i="17" s="1"/>
  <c r="Y660" i="17"/>
  <c r="AC660" i="17" s="1"/>
  <c r="Y570" i="17"/>
  <c r="AC570" i="17" s="1"/>
  <c r="Y574" i="17"/>
  <c r="AC574" i="17" s="1"/>
  <c r="Y579" i="17"/>
  <c r="AC579" i="17" s="1"/>
  <c r="Y584" i="17"/>
  <c r="AC584" i="17" s="1"/>
  <c r="Y588" i="17"/>
  <c r="AC588" i="17" s="1"/>
  <c r="Y595" i="17"/>
  <c r="AC595" i="17" s="1"/>
  <c r="Y600" i="17"/>
  <c r="AC600" i="17" s="1"/>
  <c r="Y627" i="17"/>
  <c r="AC627" i="17" s="1"/>
  <c r="Y677" i="17"/>
  <c r="AC677" i="17" s="1"/>
  <c r="Y657" i="17"/>
  <c r="AC657" i="17" s="1"/>
  <c r="Y662" i="17"/>
  <c r="AC662" i="17" s="1"/>
  <c r="Y676" i="17"/>
  <c r="AC676" i="17" s="1"/>
  <c r="Y719" i="17"/>
  <c r="AC719" i="17" s="1"/>
  <c r="Y615" i="17"/>
  <c r="AC615" i="17" s="1"/>
  <c r="Y621" i="17"/>
  <c r="AC621" i="17" s="1"/>
  <c r="Y625" i="17"/>
  <c r="AC625" i="17" s="1"/>
  <c r="Y630" i="17"/>
  <c r="AC630" i="17" s="1"/>
  <c r="Y654" i="17"/>
  <c r="AC654" i="17" s="1"/>
  <c r="Y672" i="17"/>
  <c r="AC672" i="17" s="1"/>
  <c r="Y682" i="17"/>
  <c r="AC682" i="17" s="1"/>
  <c r="Y689" i="17"/>
  <c r="AC689" i="17" s="1"/>
  <c r="Y632" i="17"/>
  <c r="AC632" i="17" s="1"/>
  <c r="Y653" i="17"/>
  <c r="AC653" i="17" s="1"/>
  <c r="Y664" i="17"/>
  <c r="AC664" i="17" s="1"/>
  <c r="Y686" i="17"/>
  <c r="AC686" i="17" s="1"/>
  <c r="Y707" i="17"/>
  <c r="AC707" i="17" s="1"/>
  <c r="Y715" i="17"/>
  <c r="AC715" i="17" s="1"/>
  <c r="Y694" i="17"/>
  <c r="AC694" i="17" s="1"/>
  <c r="Y705" i="17"/>
  <c r="AC705" i="17" s="1"/>
  <c r="Y716" i="17"/>
  <c r="AC716" i="17" s="1"/>
  <c r="Y698" i="17"/>
  <c r="AC698" i="17" s="1"/>
  <c r="Y700" i="17"/>
  <c r="AC700" i="17" s="1"/>
  <c r="Y714" i="17"/>
  <c r="AC714" i="17" s="1"/>
  <c r="Y728" i="17"/>
  <c r="AC728" i="17" s="1"/>
  <c r="Y13" i="17"/>
  <c r="AC13" i="17" s="1"/>
  <c r="Y15" i="17"/>
  <c r="AC15" i="17" s="1"/>
  <c r="Z15" i="17"/>
  <c r="AD15" i="17" s="1"/>
  <c r="Y961" i="17"/>
  <c r="AC961" i="17" s="1"/>
  <c r="Y960" i="17"/>
  <c r="AC960" i="17" s="1"/>
  <c r="Y981" i="17"/>
  <c r="AC981" i="17" s="1"/>
  <c r="Y879" i="17"/>
  <c r="AC879" i="17" s="1"/>
  <c r="Y889" i="17"/>
  <c r="AC889" i="17" s="1"/>
  <c r="Y895" i="17"/>
  <c r="AC895" i="17" s="1"/>
  <c r="Y905" i="17"/>
  <c r="AC905" i="17" s="1"/>
  <c r="Y886" i="17"/>
  <c r="AC886" i="17" s="1"/>
  <c r="Y896" i="17"/>
  <c r="AC896" i="17" s="1"/>
  <c r="Y906" i="17"/>
  <c r="AC906" i="17" s="1"/>
  <c r="Y914" i="17"/>
  <c r="AC914" i="17" s="1"/>
  <c r="Y924" i="17"/>
  <c r="AC924" i="17" s="1"/>
  <c r="Y925" i="17"/>
  <c r="AC925" i="17" s="1"/>
  <c r="Y931" i="17"/>
  <c r="AC931" i="17" s="1"/>
  <c r="Y939" i="17"/>
  <c r="AC939" i="17" s="1"/>
  <c r="Y955" i="17"/>
  <c r="AC955" i="17" s="1"/>
  <c r="Y183" i="17"/>
  <c r="AC183" i="17" s="1"/>
  <c r="Y199" i="17"/>
  <c r="AC199" i="17" s="1"/>
  <c r="Y215" i="17"/>
  <c r="AC215" i="17" s="1"/>
  <c r="Y185" i="17"/>
  <c r="AC185" i="17" s="1"/>
  <c r="Y201" i="17"/>
  <c r="AC201" i="17" s="1"/>
  <c r="Y217" i="17"/>
  <c r="AC217" i="17" s="1"/>
  <c r="Y57" i="17"/>
  <c r="AC57" i="17" s="1"/>
  <c r="Y61" i="17"/>
  <c r="AC61" i="17" s="1"/>
  <c r="Y65" i="17"/>
  <c r="AC65" i="17" s="1"/>
  <c r="Y69" i="17"/>
  <c r="AC69" i="17" s="1"/>
  <c r="Y73" i="17"/>
  <c r="AC73" i="17" s="1"/>
  <c r="Y77" i="17"/>
  <c r="AC77" i="17" s="1"/>
  <c r="Y81" i="17"/>
  <c r="AC81" i="17" s="1"/>
  <c r="Y85" i="17"/>
  <c r="AC85" i="17" s="1"/>
  <c r="Y89" i="17"/>
  <c r="AC89" i="17" s="1"/>
  <c r="Y93" i="17"/>
  <c r="AC93" i="17" s="1"/>
  <c r="Y97" i="17"/>
  <c r="AC97" i="17" s="1"/>
  <c r="Y101" i="17"/>
  <c r="AC101" i="17" s="1"/>
  <c r="Y105" i="17"/>
  <c r="AC105" i="17" s="1"/>
  <c r="Y109" i="17"/>
  <c r="AC109" i="17" s="1"/>
  <c r="Y113" i="17"/>
  <c r="AC113" i="17" s="1"/>
  <c r="Y117" i="17"/>
  <c r="AC117" i="17" s="1"/>
  <c r="Y121" i="17"/>
  <c r="AC121" i="17" s="1"/>
  <c r="Y125" i="17"/>
  <c r="AC125" i="17" s="1"/>
  <c r="Y129" i="17"/>
  <c r="AC129" i="17" s="1"/>
  <c r="Y133" i="17"/>
  <c r="AC133" i="17" s="1"/>
  <c r="Y137" i="17"/>
  <c r="AC137" i="17" s="1"/>
  <c r="Y141" i="17"/>
  <c r="AC141" i="17" s="1"/>
  <c r="Y145" i="17"/>
  <c r="AC145" i="17" s="1"/>
  <c r="Y149" i="17"/>
  <c r="AC149" i="17" s="1"/>
  <c r="Y153" i="17"/>
  <c r="AC153" i="17" s="1"/>
  <c r="Y157" i="17"/>
  <c r="AC157" i="17" s="1"/>
  <c r="Y161" i="17"/>
  <c r="AC161" i="17" s="1"/>
  <c r="Y165" i="17"/>
  <c r="AC165" i="17" s="1"/>
  <c r="Y169" i="17"/>
  <c r="AC169" i="17" s="1"/>
  <c r="Y168" i="17"/>
  <c r="AC168" i="17" s="1"/>
  <c r="Y176" i="17"/>
  <c r="AC176" i="17" s="1"/>
  <c r="Y184" i="17"/>
  <c r="AC184" i="17" s="1"/>
  <c r="Y192" i="17"/>
  <c r="AC192" i="17" s="1"/>
  <c r="Y200" i="17"/>
  <c r="AC200" i="17" s="1"/>
  <c r="Y208" i="17"/>
  <c r="AC208" i="17" s="1"/>
  <c r="Y216" i="17"/>
  <c r="AC216" i="17" s="1"/>
  <c r="Y224" i="17"/>
  <c r="AC224" i="17" s="1"/>
  <c r="Y263" i="17"/>
  <c r="AC263" i="17" s="1"/>
  <c r="Y60" i="17"/>
  <c r="AC60" i="17" s="1"/>
  <c r="Y64" i="17"/>
  <c r="AC64" i="17" s="1"/>
  <c r="Y68" i="17"/>
  <c r="AC68" i="17" s="1"/>
  <c r="Y72" i="17"/>
  <c r="AC72" i="17" s="1"/>
  <c r="Y76" i="17"/>
  <c r="AC76" i="17" s="1"/>
  <c r="Y80" i="17"/>
  <c r="AC80" i="17" s="1"/>
  <c r="Y84" i="17"/>
  <c r="AC84" i="17" s="1"/>
  <c r="Y88" i="17"/>
  <c r="AC88" i="17" s="1"/>
  <c r="Y92" i="17"/>
  <c r="AC92" i="17" s="1"/>
  <c r="Y96" i="17"/>
  <c r="AC96" i="17" s="1"/>
  <c r="Y100" i="17"/>
  <c r="AC100" i="17" s="1"/>
  <c r="Y104" i="17"/>
  <c r="AC104" i="17" s="1"/>
  <c r="Y108" i="17"/>
  <c r="AC108" i="17" s="1"/>
  <c r="Y112" i="17"/>
  <c r="AC112" i="17" s="1"/>
  <c r="Y116" i="17"/>
  <c r="AC116" i="17" s="1"/>
  <c r="Y120" i="17"/>
  <c r="AC120" i="17" s="1"/>
  <c r="Y124" i="17"/>
  <c r="AC124" i="17" s="1"/>
  <c r="Y128" i="17"/>
  <c r="AC128" i="17" s="1"/>
  <c r="Y132" i="17"/>
  <c r="AC132" i="17" s="1"/>
  <c r="Y136" i="17"/>
  <c r="AC136" i="17" s="1"/>
  <c r="Y140" i="17"/>
  <c r="AC140" i="17" s="1"/>
  <c r="Y144" i="17"/>
  <c r="AC144" i="17" s="1"/>
  <c r="Y148" i="17"/>
  <c r="AC148" i="17" s="1"/>
  <c r="Y152" i="17"/>
  <c r="AC152" i="17" s="1"/>
  <c r="Y156" i="17"/>
  <c r="AC156" i="17" s="1"/>
  <c r="Y160" i="17"/>
  <c r="AC160" i="17" s="1"/>
  <c r="Y350" i="17"/>
  <c r="AC350" i="17" s="1"/>
  <c r="Y226" i="17"/>
  <c r="AC226" i="17" s="1"/>
  <c r="Y230" i="17"/>
  <c r="AC230" i="17" s="1"/>
  <c r="Y234" i="17"/>
  <c r="AC234" i="17" s="1"/>
  <c r="Y238" i="17"/>
  <c r="AC238" i="17" s="1"/>
  <c r="Y242" i="17"/>
  <c r="AC242" i="17" s="1"/>
  <c r="Y246" i="17"/>
  <c r="AC246" i="17" s="1"/>
  <c r="Y250" i="17"/>
  <c r="AC250" i="17" s="1"/>
  <c r="Y254" i="17"/>
  <c r="AC254" i="17" s="1"/>
  <c r="Y258" i="17"/>
  <c r="AC258" i="17" s="1"/>
  <c r="Y262" i="17"/>
  <c r="AC262" i="17" s="1"/>
  <c r="Y266" i="17"/>
  <c r="AC266" i="17" s="1"/>
  <c r="Y270" i="17"/>
  <c r="AC270" i="17" s="1"/>
  <c r="Y274" i="17"/>
  <c r="AC274" i="17" s="1"/>
  <c r="Y366" i="17"/>
  <c r="AC366" i="17" s="1"/>
  <c r="Y346" i="17"/>
  <c r="AC346" i="17" s="1"/>
  <c r="Y362" i="17"/>
  <c r="AC362" i="17" s="1"/>
  <c r="Y279" i="17"/>
  <c r="AC279" i="17" s="1"/>
  <c r="Y283" i="17"/>
  <c r="AC283" i="17" s="1"/>
  <c r="Y287" i="17"/>
  <c r="AC287" i="17" s="1"/>
  <c r="Y291" i="17"/>
  <c r="AC291" i="17" s="1"/>
  <c r="Y295" i="17"/>
  <c r="AC295" i="17" s="1"/>
  <c r="Y299" i="17"/>
  <c r="AC299" i="17" s="1"/>
  <c r="Y303" i="17"/>
  <c r="AC303" i="17" s="1"/>
  <c r="Y307" i="17"/>
  <c r="AC307" i="17" s="1"/>
  <c r="Y311" i="17"/>
  <c r="AC311" i="17" s="1"/>
  <c r="Y315" i="17"/>
  <c r="AC315" i="17" s="1"/>
  <c r="Y319" i="17"/>
  <c r="AC319" i="17" s="1"/>
  <c r="Y323" i="17"/>
  <c r="AC323" i="17" s="1"/>
  <c r="Y327" i="17"/>
  <c r="AC327" i="17" s="1"/>
  <c r="Y331" i="17"/>
  <c r="AC331" i="17" s="1"/>
  <c r="Y335" i="17"/>
  <c r="AC335" i="17" s="1"/>
  <c r="Y360" i="17"/>
  <c r="AC360" i="17" s="1"/>
  <c r="Y339" i="17"/>
  <c r="AC339" i="17" s="1"/>
  <c r="Y343" i="17"/>
  <c r="AC343" i="17" s="1"/>
  <c r="Y347" i="17"/>
  <c r="AC347" i="17" s="1"/>
  <c r="Y351" i="17"/>
  <c r="AC351" i="17" s="1"/>
  <c r="Y355" i="17"/>
  <c r="AC355" i="17" s="1"/>
  <c r="Y359" i="17"/>
  <c r="AC359" i="17" s="1"/>
  <c r="Y363" i="17"/>
  <c r="AC363" i="17" s="1"/>
  <c r="Y367" i="17"/>
  <c r="AC367" i="17" s="1"/>
  <c r="Y416" i="17"/>
  <c r="AC416" i="17" s="1"/>
  <c r="Y422" i="17"/>
  <c r="AC422" i="17" s="1"/>
  <c r="Y406" i="17"/>
  <c r="AC406" i="17" s="1"/>
  <c r="Y446" i="17"/>
  <c r="AC446" i="17" s="1"/>
  <c r="Y403" i="17"/>
  <c r="AC403" i="17" s="1"/>
  <c r="Y407" i="17"/>
  <c r="AC407" i="17" s="1"/>
  <c r="Y411" i="17"/>
  <c r="AC411" i="17" s="1"/>
  <c r="Y415" i="17"/>
  <c r="AC415" i="17" s="1"/>
  <c r="Y419" i="17"/>
  <c r="AC419" i="17" s="1"/>
  <c r="Y423" i="17"/>
  <c r="AC423" i="17" s="1"/>
  <c r="Y427" i="17"/>
  <c r="AC427" i="17" s="1"/>
  <c r="Y436" i="17"/>
  <c r="AC436" i="17" s="1"/>
  <c r="Y450" i="17"/>
  <c r="AC450" i="17" s="1"/>
  <c r="Y463" i="17"/>
  <c r="AC463" i="17" s="1"/>
  <c r="Y431" i="17"/>
  <c r="AC431" i="17" s="1"/>
  <c r="Y435" i="17"/>
  <c r="AC435" i="17" s="1"/>
  <c r="Y439" i="17"/>
  <c r="AC439" i="17" s="1"/>
  <c r="Y443" i="17"/>
  <c r="AC443" i="17" s="1"/>
  <c r="Y447" i="17"/>
  <c r="AC447" i="17" s="1"/>
  <c r="Y451" i="17"/>
  <c r="AC451" i="17" s="1"/>
  <c r="Y454" i="17"/>
  <c r="AC454" i="17" s="1"/>
  <c r="Y458" i="17"/>
  <c r="AC458" i="17" s="1"/>
  <c r="Y462" i="17"/>
  <c r="AC462" i="17" s="1"/>
  <c r="Y772" i="17"/>
  <c r="AC772" i="17" s="1"/>
  <c r="Y738" i="17"/>
  <c r="AC738" i="17" s="1"/>
  <c r="Y750" i="17"/>
  <c r="AC750" i="17" s="1"/>
  <c r="Y785" i="17"/>
  <c r="AC785" i="17" s="1"/>
  <c r="Y744" i="17"/>
  <c r="AC744" i="17" s="1"/>
  <c r="Y752" i="17"/>
  <c r="AC752" i="17" s="1"/>
  <c r="Y737" i="17"/>
  <c r="AC737" i="17" s="1"/>
  <c r="Y741" i="17"/>
  <c r="AC741" i="17" s="1"/>
  <c r="Y747" i="17"/>
  <c r="AC747" i="17" s="1"/>
  <c r="Y753" i="17"/>
  <c r="AC753" i="17" s="1"/>
  <c r="Y757" i="17"/>
  <c r="AC757" i="17" s="1"/>
  <c r="Y763" i="17"/>
  <c r="AC763" i="17" s="1"/>
  <c r="Y769" i="17"/>
  <c r="AC769" i="17" s="1"/>
  <c r="Y773" i="17"/>
  <c r="AC773" i="17" s="1"/>
  <c r="Y791" i="17"/>
  <c r="AC791" i="17" s="1"/>
  <c r="Y836" i="17"/>
  <c r="AC836" i="17" s="1"/>
  <c r="Y822" i="17"/>
  <c r="AC822" i="17" s="1"/>
  <c r="Y848" i="17"/>
  <c r="AC848" i="17" s="1"/>
  <c r="Y786" i="17"/>
  <c r="AC786" i="17" s="1"/>
  <c r="Y794" i="17"/>
  <c r="AC794" i="17" s="1"/>
  <c r="Y801" i="17"/>
  <c r="AC801" i="17" s="1"/>
  <c r="Y796" i="17"/>
  <c r="AC796" i="17" s="1"/>
  <c r="Y800" i="17"/>
  <c r="AC800" i="17" s="1"/>
  <c r="Y806" i="17"/>
  <c r="AC806" i="17" s="1"/>
  <c r="Y812" i="17"/>
  <c r="AC812" i="17" s="1"/>
  <c r="Y818" i="17"/>
  <c r="AC818" i="17" s="1"/>
  <c r="Y816" i="17"/>
  <c r="AC816" i="17" s="1"/>
  <c r="Y817" i="17"/>
  <c r="AC817" i="17" s="1"/>
  <c r="Y823" i="17"/>
  <c r="AC823" i="17" s="1"/>
  <c r="Y829" i="17"/>
  <c r="AC829" i="17" s="1"/>
  <c r="Y835" i="17"/>
  <c r="AC835" i="17" s="1"/>
  <c r="Y842" i="17"/>
  <c r="AC842" i="17" s="1"/>
  <c r="Y854" i="17"/>
  <c r="AC854" i="17" s="1"/>
  <c r="Y841" i="17"/>
  <c r="AC841" i="17" s="1"/>
  <c r="Y849" i="17"/>
  <c r="AC849" i="17" s="1"/>
  <c r="Y853" i="17"/>
  <c r="AC853" i="17" s="1"/>
  <c r="X10" i="17"/>
  <c r="T5" i="17"/>
  <c r="D19" i="16" s="1"/>
  <c r="Z10" i="17"/>
  <c r="W10" i="17"/>
  <c r="AA10" i="17" s="1"/>
  <c r="S5" i="17"/>
  <c r="D18" i="16" s="1"/>
  <c r="Y10" i="17"/>
  <c r="AC10" i="17" s="1"/>
  <c r="U5" i="17"/>
  <c r="D20" i="16" s="1"/>
  <c r="AN607" i="17"/>
  <c r="AT607" i="17" s="1"/>
  <c r="AP607" i="17"/>
  <c r="AO607" i="17"/>
  <c r="AN732" i="17"/>
  <c r="AT732" i="17" s="1"/>
  <c r="AO732" i="17"/>
  <c r="AP732" i="17"/>
  <c r="AO857" i="17"/>
  <c r="AN857" i="17"/>
  <c r="AP857" i="17"/>
  <c r="AP734" i="17"/>
  <c r="AN761" i="17"/>
  <c r="AT761" i="17" s="1"/>
  <c r="AP774" i="17"/>
  <c r="AN735" i="17"/>
  <c r="AT735" i="17" s="1"/>
  <c r="AP756" i="17"/>
  <c r="AP785" i="17"/>
  <c r="AP738" i="17"/>
  <c r="AN749" i="17"/>
  <c r="AT749" i="17" s="1"/>
  <c r="AO759" i="17"/>
  <c r="AP770" i="17"/>
  <c r="AP793" i="17"/>
  <c r="AN737" i="17"/>
  <c r="AT737" i="17" s="1"/>
  <c r="AN753" i="17"/>
  <c r="AT753" i="17" s="1"/>
  <c r="AN817" i="17"/>
  <c r="AT817" i="17" s="1"/>
  <c r="AN751" i="17"/>
  <c r="AT751" i="17" s="1"/>
  <c r="AP764" i="17"/>
  <c r="AP736" i="17"/>
  <c r="AN747" i="17"/>
  <c r="AT747" i="17" s="1"/>
  <c r="AO757" i="17"/>
  <c r="AP768" i="17"/>
  <c r="AO779" i="17"/>
  <c r="AP805" i="17"/>
  <c r="AP791" i="17"/>
  <c r="AO802" i="17"/>
  <c r="AN734" i="17"/>
  <c r="AT734" i="17" s="1"/>
  <c r="AN738" i="17"/>
  <c r="AT738" i="17" s="1"/>
  <c r="AN742" i="17"/>
  <c r="AT742" i="17" s="1"/>
  <c r="AN746" i="17"/>
  <c r="AT746" i="17" s="1"/>
  <c r="AN750" i="17"/>
  <c r="AT750" i="17" s="1"/>
  <c r="AN754" i="17"/>
  <c r="AT754" i="17" s="1"/>
  <c r="AN758" i="17"/>
  <c r="AT758" i="17" s="1"/>
  <c r="AN762" i="17"/>
  <c r="AT762" i="17" s="1"/>
  <c r="AN766" i="17"/>
  <c r="AT766" i="17" s="1"/>
  <c r="AN770" i="17"/>
  <c r="AT770" i="17" s="1"/>
  <c r="AN774" i="17"/>
  <c r="AT774" i="17" s="1"/>
  <c r="AN778" i="17"/>
  <c r="AT778" i="17" s="1"/>
  <c r="AN790" i="17"/>
  <c r="AT790" i="17" s="1"/>
  <c r="AN810" i="17"/>
  <c r="AT810" i="17" s="1"/>
  <c r="AO789" i="17"/>
  <c r="AO740" i="17"/>
  <c r="AO748" i="17"/>
  <c r="AO756" i="17"/>
  <c r="AO764" i="17"/>
  <c r="AO772" i="17"/>
  <c r="AO781" i="17"/>
  <c r="AO793" i="17"/>
  <c r="AN808" i="17"/>
  <c r="AT808" i="17" s="1"/>
  <c r="AN827" i="17"/>
  <c r="AT827" i="17" s="1"/>
  <c r="AO788" i="17"/>
  <c r="AO796" i="17"/>
  <c r="AN806" i="17"/>
  <c r="AT806" i="17" s="1"/>
  <c r="AN819" i="17"/>
  <c r="AT819" i="17" s="1"/>
  <c r="AN837" i="17"/>
  <c r="AT837" i="17" s="1"/>
  <c r="AN779" i="17"/>
  <c r="AT779" i="17" s="1"/>
  <c r="AN783" i="17"/>
  <c r="AT783" i="17" s="1"/>
  <c r="AN787" i="17"/>
  <c r="AT787" i="17" s="1"/>
  <c r="AN791" i="17"/>
  <c r="AT791" i="17" s="1"/>
  <c r="AN795" i="17"/>
  <c r="AT795" i="17" s="1"/>
  <c r="AN804" i="17"/>
  <c r="AT804" i="17" s="1"/>
  <c r="AO813" i="17"/>
  <c r="AN825" i="17"/>
  <c r="AT825" i="17" s="1"/>
  <c r="AO839" i="17"/>
  <c r="AP796" i="17"/>
  <c r="AP800" i="17"/>
  <c r="AP804" i="17"/>
  <c r="AP808" i="17"/>
  <c r="AP812" i="17"/>
  <c r="AO820" i="17"/>
  <c r="AO832" i="17"/>
  <c r="AP848" i="17"/>
  <c r="AO807" i="17"/>
  <c r="AO815" i="17"/>
  <c r="AO823" i="17"/>
  <c r="AN833" i="17"/>
  <c r="AT833" i="17" s="1"/>
  <c r="AN849" i="17"/>
  <c r="AT849" i="17" s="1"/>
  <c r="AO833" i="17"/>
  <c r="AP840" i="17"/>
  <c r="AO850" i="17"/>
  <c r="AN814" i="17"/>
  <c r="AT814" i="17" s="1"/>
  <c r="AN818" i="17"/>
  <c r="AT818" i="17" s="1"/>
  <c r="AN822" i="17"/>
  <c r="AT822" i="17" s="1"/>
  <c r="AN826" i="17"/>
  <c r="AT826" i="17" s="1"/>
  <c r="AN830" i="17"/>
  <c r="AT830" i="17" s="1"/>
  <c r="AN834" i="17"/>
  <c r="AT834" i="17" s="1"/>
  <c r="AP838" i="17"/>
  <c r="AP846" i="17"/>
  <c r="AN851" i="17"/>
  <c r="AT851" i="17" s="1"/>
  <c r="AP856" i="17"/>
  <c r="AO855" i="17"/>
  <c r="AP841" i="17"/>
  <c r="AP845" i="17"/>
  <c r="AP849" i="17"/>
  <c r="AP853" i="17"/>
  <c r="AP742" i="17"/>
  <c r="AO763" i="17"/>
  <c r="AN786" i="17"/>
  <c r="AT786" i="17" s="1"/>
  <c r="AO737" i="17"/>
  <c r="AN767" i="17"/>
  <c r="AT767" i="17" s="1"/>
  <c r="AN794" i="17"/>
  <c r="AT794" i="17" s="1"/>
  <c r="AN741" i="17"/>
  <c r="AT741" i="17" s="1"/>
  <c r="AO751" i="17"/>
  <c r="AP762" i="17"/>
  <c r="AN773" i="17"/>
  <c r="AT773" i="17" s="1"/>
  <c r="AO816" i="17"/>
  <c r="AO739" i="17"/>
  <c r="AO755" i="17"/>
  <c r="AO821" i="17"/>
  <c r="AO753" i="17"/>
  <c r="AP772" i="17"/>
  <c r="AN739" i="17"/>
  <c r="AT739" i="17" s="1"/>
  <c r="AO749" i="17"/>
  <c r="AP760" i="17"/>
  <c r="AN771" i="17"/>
  <c r="AT771" i="17" s="1"/>
  <c r="AP781" i="17"/>
  <c r="AO777" i="17"/>
  <c r="AN792" i="17"/>
  <c r="AT792" i="17" s="1"/>
  <c r="AO812" i="17"/>
  <c r="AP735" i="17"/>
  <c r="AP739" i="17"/>
  <c r="AP743" i="17"/>
  <c r="AP747" i="17"/>
  <c r="AP751" i="17"/>
  <c r="AP755" i="17"/>
  <c r="AP759" i="17"/>
  <c r="AP763" i="17"/>
  <c r="AP767" i="17"/>
  <c r="AP771" i="17"/>
  <c r="AP775" i="17"/>
  <c r="AO780" i="17"/>
  <c r="AO795" i="17"/>
  <c r="AP779" i="17"/>
  <c r="AO734" i="17"/>
  <c r="AO742" i="17"/>
  <c r="AO750" i="17"/>
  <c r="AO758" i="17"/>
  <c r="AO766" i="17"/>
  <c r="AO774" i="17"/>
  <c r="AO785" i="17"/>
  <c r="AP795" i="17"/>
  <c r="AO810" i="17"/>
  <c r="AP828" i="17"/>
  <c r="AO790" i="17"/>
  <c r="AO799" i="17"/>
  <c r="AO808" i="17"/>
  <c r="AP826" i="17"/>
  <c r="AP842" i="17"/>
  <c r="AP780" i="17"/>
  <c r="AP784" i="17"/>
  <c r="AP788" i="17"/>
  <c r="AP792" i="17"/>
  <c r="AO797" i="17"/>
  <c r="AO806" i="17"/>
  <c r="AO814" i="17"/>
  <c r="AO828" i="17"/>
  <c r="AO840" i="17"/>
  <c r="AN797" i="17"/>
  <c r="AT797" i="17" s="1"/>
  <c r="AN801" i="17"/>
  <c r="AT801" i="17" s="1"/>
  <c r="AN805" i="17"/>
  <c r="AT805" i="17" s="1"/>
  <c r="AN809" i="17"/>
  <c r="AT809" i="17" s="1"/>
  <c r="AP814" i="17"/>
  <c r="AP822" i="17"/>
  <c r="AP834" i="17"/>
  <c r="AO801" i="17"/>
  <c r="AO809" i="17"/>
  <c r="AO818" i="17"/>
  <c r="AO826" i="17"/>
  <c r="AO842" i="17"/>
  <c r="AO852" i="17"/>
  <c r="AO835" i="17"/>
  <c r="AN841" i="17"/>
  <c r="AT841" i="17" s="1"/>
  <c r="AP852" i="17"/>
  <c r="AP815" i="17"/>
  <c r="AP819" i="17"/>
  <c r="AP823" i="17"/>
  <c r="AP827" i="17"/>
  <c r="AP831" i="17"/>
  <c r="AP835" i="17"/>
  <c r="AN839" i="17"/>
  <c r="AT839" i="17" s="1"/>
  <c r="AN847" i="17"/>
  <c r="AT847" i="17" s="1"/>
  <c r="AN853" i="17"/>
  <c r="AT853" i="17" s="1"/>
  <c r="AO849" i="17"/>
  <c r="AN838" i="17"/>
  <c r="AT838" i="17" s="1"/>
  <c r="AN842" i="17"/>
  <c r="AT842" i="17" s="1"/>
  <c r="AN846" i="17"/>
  <c r="AT846" i="17" s="1"/>
  <c r="AN850" i="17"/>
  <c r="AT850" i="17" s="1"/>
  <c r="AN854" i="17"/>
  <c r="AT854" i="17" s="1"/>
  <c r="AP750" i="17"/>
  <c r="AN769" i="17"/>
  <c r="AT769" i="17" s="1"/>
  <c r="AO798" i="17"/>
  <c r="AN743" i="17"/>
  <c r="AT743" i="17" s="1"/>
  <c r="AO769" i="17"/>
  <c r="AN802" i="17"/>
  <c r="AT802" i="17" s="1"/>
  <c r="AO743" i="17"/>
  <c r="AP754" i="17"/>
  <c r="AN765" i="17"/>
  <c r="AT765" i="17" s="1"/>
  <c r="AO775" i="17"/>
  <c r="AO822" i="17"/>
  <c r="AN745" i="17"/>
  <c r="AT745" i="17" s="1"/>
  <c r="AP766" i="17"/>
  <c r="AP740" i="17"/>
  <c r="AN759" i="17"/>
  <c r="AT759" i="17" s="1"/>
  <c r="AN733" i="17"/>
  <c r="AT733" i="17" s="1"/>
  <c r="AO741" i="17"/>
  <c r="AP752" i="17"/>
  <c r="AN763" i="17"/>
  <c r="AT763" i="17" s="1"/>
  <c r="AO773" i="17"/>
  <c r="AN782" i="17"/>
  <c r="AT782" i="17" s="1"/>
  <c r="AN780" i="17"/>
  <c r="AT780" i="17" s="1"/>
  <c r="AP797" i="17"/>
  <c r="AN829" i="17"/>
  <c r="AT829" i="17" s="1"/>
  <c r="AN736" i="17"/>
  <c r="AT736" i="17" s="1"/>
  <c r="AN740" i="17"/>
  <c r="AT740" i="17" s="1"/>
  <c r="AN744" i="17"/>
  <c r="AT744" i="17" s="1"/>
  <c r="AN748" i="17"/>
  <c r="AT748" i="17" s="1"/>
  <c r="AN752" i="17"/>
  <c r="AT752" i="17" s="1"/>
  <c r="AN756" i="17"/>
  <c r="AT756" i="17" s="1"/>
  <c r="AN760" i="17"/>
  <c r="AT760" i="17" s="1"/>
  <c r="AN764" i="17"/>
  <c r="AT764" i="17" s="1"/>
  <c r="AN768" i="17"/>
  <c r="AT768" i="17" s="1"/>
  <c r="AN772" i="17"/>
  <c r="AT772" i="17" s="1"/>
  <c r="AN776" i="17"/>
  <c r="AT776" i="17" s="1"/>
  <c r="AO787" i="17"/>
  <c r="AN796" i="17"/>
  <c r="AT796" i="17" s="1"/>
  <c r="AO782" i="17"/>
  <c r="AO736" i="17"/>
  <c r="AO744" i="17"/>
  <c r="AO752" i="17"/>
  <c r="AO760" i="17"/>
  <c r="AO768" i="17"/>
  <c r="AO776" i="17"/>
  <c r="AP787" i="17"/>
  <c r="AN798" i="17"/>
  <c r="AT798" i="17" s="1"/>
  <c r="AP818" i="17"/>
  <c r="AO784" i="17"/>
  <c r="AO792" i="17"/>
  <c r="AO800" i="17"/>
  <c r="AP811" i="17"/>
  <c r="AP830" i="17"/>
  <c r="AN845" i="17"/>
  <c r="AT845" i="17" s="1"/>
  <c r="AN781" i="17"/>
  <c r="AT781" i="17" s="1"/>
  <c r="AN785" i="17"/>
  <c r="AT785" i="17" s="1"/>
  <c r="AN789" i="17"/>
  <c r="AT789" i="17" s="1"/>
  <c r="AN793" i="17"/>
  <c r="AT793" i="17" s="1"/>
  <c r="AP799" i="17"/>
  <c r="AP809" i="17"/>
  <c r="AO819" i="17"/>
  <c r="AN831" i="17"/>
  <c r="AT831" i="17" s="1"/>
  <c r="AO845" i="17"/>
  <c r="AP798" i="17"/>
  <c r="AP802" i="17"/>
  <c r="AP806" i="17"/>
  <c r="AP810" i="17"/>
  <c r="AN815" i="17"/>
  <c r="AT815" i="17" s="1"/>
  <c r="AN823" i="17"/>
  <c r="AT823" i="17" s="1"/>
  <c r="AN835" i="17"/>
  <c r="AT835" i="17" s="1"/>
  <c r="AO803" i="17"/>
  <c r="AO811" i="17"/>
  <c r="AP820" i="17"/>
  <c r="AO830" i="17"/>
  <c r="AN843" i="17"/>
  <c r="AT843" i="17" s="1"/>
  <c r="AO829" i="17"/>
  <c r="AO837" i="17"/>
  <c r="AO843" i="17"/>
  <c r="AO856" i="17"/>
  <c r="AN816" i="17"/>
  <c r="AT816" i="17" s="1"/>
  <c r="AN820" i="17"/>
  <c r="AT820" i="17" s="1"/>
  <c r="AN824" i="17"/>
  <c r="AT824" i="17" s="1"/>
  <c r="AN828" i="17"/>
  <c r="AT828" i="17" s="1"/>
  <c r="AN832" i="17"/>
  <c r="AT832" i="17" s="1"/>
  <c r="AN836" i="17"/>
  <c r="AT836" i="17" s="1"/>
  <c r="AO841" i="17"/>
  <c r="AO848" i="17"/>
  <c r="AP854" i="17"/>
  <c r="AO851" i="17"/>
  <c r="AP839" i="17"/>
  <c r="AP843" i="17"/>
  <c r="AP847" i="17"/>
  <c r="AP851" i="17"/>
  <c r="AP855" i="17"/>
  <c r="AP758" i="17"/>
  <c r="AO771" i="17"/>
  <c r="AO827" i="17"/>
  <c r="AO745" i="17"/>
  <c r="AN775" i="17"/>
  <c r="AT775" i="17" s="1"/>
  <c r="AO735" i="17"/>
  <c r="AP746" i="17"/>
  <c r="AN757" i="17"/>
  <c r="AT757" i="17" s="1"/>
  <c r="AO767" i="17"/>
  <c r="AN777" i="17"/>
  <c r="AT777" i="17" s="1"/>
  <c r="AO836" i="17"/>
  <c r="AO747" i="17"/>
  <c r="AO791" i="17"/>
  <c r="AP748" i="17"/>
  <c r="AO761" i="17"/>
  <c r="AO733" i="17"/>
  <c r="AP744" i="17"/>
  <c r="AN755" i="17"/>
  <c r="AT755" i="17" s="1"/>
  <c r="AO765" i="17"/>
  <c r="AP776" i="17"/>
  <c r="AO783" i="17"/>
  <c r="AP783" i="17"/>
  <c r="AN800" i="17"/>
  <c r="AT800" i="17" s="1"/>
  <c r="AP733" i="17"/>
  <c r="AP737" i="17"/>
  <c r="AP741" i="17"/>
  <c r="AP745" i="17"/>
  <c r="AP749" i="17"/>
  <c r="AP753" i="17"/>
  <c r="AP757" i="17"/>
  <c r="AP761" i="17"/>
  <c r="AP765" i="17"/>
  <c r="AP769" i="17"/>
  <c r="AP773" i="17"/>
  <c r="AP777" i="17"/>
  <c r="AP789" i="17"/>
  <c r="AP807" i="17"/>
  <c r="AN784" i="17"/>
  <c r="AT784" i="17" s="1"/>
  <c r="AO738" i="17"/>
  <c r="AO746" i="17"/>
  <c r="AO754" i="17"/>
  <c r="AO762" i="17"/>
  <c r="AO770" i="17"/>
  <c r="AO778" i="17"/>
  <c r="AN788" i="17"/>
  <c r="AT788" i="17" s="1"/>
  <c r="AO804" i="17"/>
  <c r="AP824" i="17"/>
  <c r="AO786" i="17"/>
  <c r="AO794" i="17"/>
  <c r="AP803" i="17"/>
  <c r="AP816" i="17"/>
  <c r="AP836" i="17"/>
  <c r="AP778" i="17"/>
  <c r="AP782" i="17"/>
  <c r="AP786" i="17"/>
  <c r="AP790" i="17"/>
  <c r="AP794" i="17"/>
  <c r="AP801" i="17"/>
  <c r="AN812" i="17"/>
  <c r="AT812" i="17" s="1"/>
  <c r="AO824" i="17"/>
  <c r="AO834" i="17"/>
  <c r="AO854" i="17"/>
  <c r="AN799" i="17"/>
  <c r="AT799" i="17" s="1"/>
  <c r="AN803" i="17"/>
  <c r="AT803" i="17" s="1"/>
  <c r="AN807" i="17"/>
  <c r="AT807" i="17" s="1"/>
  <c r="AN811" i="17"/>
  <c r="AT811" i="17" s="1"/>
  <c r="AO817" i="17"/>
  <c r="AO825" i="17"/>
  <c r="AP844" i="17"/>
  <c r="AO805" i="17"/>
  <c r="AN813" i="17"/>
  <c r="AT813" i="17" s="1"/>
  <c r="AN821" i="17"/>
  <c r="AT821" i="17" s="1"/>
  <c r="AP832" i="17"/>
  <c r="AO847" i="17"/>
  <c r="AO831" i="17"/>
  <c r="AO838" i="17"/>
  <c r="AO846" i="17"/>
  <c r="AP813" i="17"/>
  <c r="AP817" i="17"/>
  <c r="AP821" i="17"/>
  <c r="AP825" i="17"/>
  <c r="AP829" i="17"/>
  <c r="AP833" i="17"/>
  <c r="AP837" i="17"/>
  <c r="AO844" i="17"/>
  <c r="AP850" i="17"/>
  <c r="AN855" i="17"/>
  <c r="AT855" i="17" s="1"/>
  <c r="AO853" i="17"/>
  <c r="AN840" i="17"/>
  <c r="AT840" i="17" s="1"/>
  <c r="AN844" i="17"/>
  <c r="AT844" i="17" s="1"/>
  <c r="AN848" i="17"/>
  <c r="AT848" i="17" s="1"/>
  <c r="AN852" i="17"/>
  <c r="AT852" i="17" s="1"/>
  <c r="AN856" i="17"/>
  <c r="AT856" i="17" s="1"/>
  <c r="AO133" i="17"/>
  <c r="AO149" i="17"/>
  <c r="AP173" i="17"/>
  <c r="AP189" i="17"/>
  <c r="AP205" i="17"/>
  <c r="AP221" i="17"/>
  <c r="AP267" i="17"/>
  <c r="AO61" i="17"/>
  <c r="AP166" i="17"/>
  <c r="AO81" i="17"/>
  <c r="AO113" i="17"/>
  <c r="AO91" i="17"/>
  <c r="AO123" i="17"/>
  <c r="AO139" i="17"/>
  <c r="AO155" i="17"/>
  <c r="AP183" i="17"/>
  <c r="AP199" i="17"/>
  <c r="AP215" i="17"/>
  <c r="AP235" i="17"/>
  <c r="AO68" i="17"/>
  <c r="AO105" i="17"/>
  <c r="AO71" i="17"/>
  <c r="AO87" i="17"/>
  <c r="AO119" i="17"/>
  <c r="AP251" i="17"/>
  <c r="AP59" i="17"/>
  <c r="AP63" i="17"/>
  <c r="AP67" i="17"/>
  <c r="AP71" i="17"/>
  <c r="AP75" i="17"/>
  <c r="AP79" i="17"/>
  <c r="AP83" i="17"/>
  <c r="AP87" i="17"/>
  <c r="AP91" i="17"/>
  <c r="AP95" i="17"/>
  <c r="AP99" i="17"/>
  <c r="AP103" i="17"/>
  <c r="AP107" i="17"/>
  <c r="AP111" i="17"/>
  <c r="AP115" i="17"/>
  <c r="AP119" i="17"/>
  <c r="AP123" i="17"/>
  <c r="AP127" i="17"/>
  <c r="AP131" i="17"/>
  <c r="AP135" i="17"/>
  <c r="AP139" i="17"/>
  <c r="AP143" i="17"/>
  <c r="AP147" i="17"/>
  <c r="AP151" i="17"/>
  <c r="AP155" i="17"/>
  <c r="AP159" i="17"/>
  <c r="AN163" i="17"/>
  <c r="AT163" i="17" s="1"/>
  <c r="AN171" i="17"/>
  <c r="AT171" i="17" s="1"/>
  <c r="AN178" i="17"/>
  <c r="AT178" i="17" s="1"/>
  <c r="AN186" i="17"/>
  <c r="AT186" i="17" s="1"/>
  <c r="AN194" i="17"/>
  <c r="AT194" i="17" s="1"/>
  <c r="AN202" i="17"/>
  <c r="AT202" i="17" s="1"/>
  <c r="AN210" i="17"/>
  <c r="AT210" i="17" s="1"/>
  <c r="AN218" i="17"/>
  <c r="AT218" i="17" s="1"/>
  <c r="AN230" i="17"/>
  <c r="AT230" i="17" s="1"/>
  <c r="AN254" i="17"/>
  <c r="AT254" i="17" s="1"/>
  <c r="AO70" i="17"/>
  <c r="AO78" i="17"/>
  <c r="AO86" i="17"/>
  <c r="AO94" i="17"/>
  <c r="AO102" i="17"/>
  <c r="AO110" i="17"/>
  <c r="AO118" i="17"/>
  <c r="AO126" i="17"/>
  <c r="AO134" i="17"/>
  <c r="AO142" i="17"/>
  <c r="AO150" i="17"/>
  <c r="AO158" i="17"/>
  <c r="AO165" i="17"/>
  <c r="AP172" i="17"/>
  <c r="AP180" i="17"/>
  <c r="AP188" i="17"/>
  <c r="AP196" i="17"/>
  <c r="AP204" i="17"/>
  <c r="AP212" i="17"/>
  <c r="AP220" i="17"/>
  <c r="AN242" i="17"/>
  <c r="AT242" i="17" s="1"/>
  <c r="AN274" i="17"/>
  <c r="AT274" i="17" s="1"/>
  <c r="AO318" i="17"/>
  <c r="AO334" i="17"/>
  <c r="AP58" i="17"/>
  <c r="AP62" i="17"/>
  <c r="AP66" i="17"/>
  <c r="AP70" i="17"/>
  <c r="AP74" i="17"/>
  <c r="AP78" i="17"/>
  <c r="AP82" i="17"/>
  <c r="AP86" i="17"/>
  <c r="AP90" i="17"/>
  <c r="AP94" i="17"/>
  <c r="AP98" i="17"/>
  <c r="AP102" i="17"/>
  <c r="AP106" i="17"/>
  <c r="AP110" i="17"/>
  <c r="AP114" i="17"/>
  <c r="AP118" i="17"/>
  <c r="AP122" i="17"/>
  <c r="AP126" i="17"/>
  <c r="AP130" i="17"/>
  <c r="AP134" i="17"/>
  <c r="AP138" i="17"/>
  <c r="AP142" i="17"/>
  <c r="AP146" i="17"/>
  <c r="AP150" i="17"/>
  <c r="AP154" i="17"/>
  <c r="AP158" i="17"/>
  <c r="AP162" i="17"/>
  <c r="AN166" i="17"/>
  <c r="AT166" i="17" s="1"/>
  <c r="AN170" i="17"/>
  <c r="AT170" i="17" s="1"/>
  <c r="AN177" i="17"/>
  <c r="AT177" i="17" s="1"/>
  <c r="AN185" i="17"/>
  <c r="AT185" i="17" s="1"/>
  <c r="AN193" i="17"/>
  <c r="AT193" i="17" s="1"/>
  <c r="AN201" i="17"/>
  <c r="AT201" i="17" s="1"/>
  <c r="AN209" i="17"/>
  <c r="AT209" i="17" s="1"/>
  <c r="AN217" i="17"/>
  <c r="AT217" i="17" s="1"/>
  <c r="AN225" i="17"/>
  <c r="AT225" i="17" s="1"/>
  <c r="AN262" i="17"/>
  <c r="AT262" i="17" s="1"/>
  <c r="AO177" i="17"/>
  <c r="AO185" i="17"/>
  <c r="AO193" i="17"/>
  <c r="AO201" i="17"/>
  <c r="AO209" i="17"/>
  <c r="AO217" i="17"/>
  <c r="AO225" i="17"/>
  <c r="AN232" i="17"/>
  <c r="AT232" i="17" s="1"/>
  <c r="AN248" i="17"/>
  <c r="AT248" i="17" s="1"/>
  <c r="AN264" i="17"/>
  <c r="AT264" i="17" s="1"/>
  <c r="AO369" i="17"/>
  <c r="AO168" i="17"/>
  <c r="AO176" i="17"/>
  <c r="AO184" i="17"/>
  <c r="AO192" i="17"/>
  <c r="AO200" i="17"/>
  <c r="AO208" i="17"/>
  <c r="AO216" i="17"/>
  <c r="AO224" i="17"/>
  <c r="AP233" i="17"/>
  <c r="AP249" i="17"/>
  <c r="AP265" i="17"/>
  <c r="AO280" i="17"/>
  <c r="AO296" i="17"/>
  <c r="AN387" i="17"/>
  <c r="AT387" i="17" s="1"/>
  <c r="AO238" i="17"/>
  <c r="AO246" i="17"/>
  <c r="AO254" i="17"/>
  <c r="AO262" i="17"/>
  <c r="AO270" i="17"/>
  <c r="AO281" i="17"/>
  <c r="AO297" i="17"/>
  <c r="AN345" i="17"/>
  <c r="AT345" i="17" s="1"/>
  <c r="AP228" i="17"/>
  <c r="AP232" i="17"/>
  <c r="AP236" i="17"/>
  <c r="AP240" i="17"/>
  <c r="AP244" i="17"/>
  <c r="AP248" i="17"/>
  <c r="AP252" i="17"/>
  <c r="AP256" i="17"/>
  <c r="AP260" i="17"/>
  <c r="AP264" i="17"/>
  <c r="AP268" i="17"/>
  <c r="AP272" i="17"/>
  <c r="AP276" i="17"/>
  <c r="AO286" i="17"/>
  <c r="AO302" i="17"/>
  <c r="AO316" i="17"/>
  <c r="AO332" i="17"/>
  <c r="AO233" i="17"/>
  <c r="AO241" i="17"/>
  <c r="AO249" i="17"/>
  <c r="AO257" i="17"/>
  <c r="AO265" i="17"/>
  <c r="AO273" i="17"/>
  <c r="AO283" i="17"/>
  <c r="AO299" i="17"/>
  <c r="AP278" i="17"/>
  <c r="AP282" i="17"/>
  <c r="AP286" i="17"/>
  <c r="AP290" i="17"/>
  <c r="AP294" i="17"/>
  <c r="AP298" i="17"/>
  <c r="AP302" i="17"/>
  <c r="AP306" i="17"/>
  <c r="AP310" i="17"/>
  <c r="AP314" i="17"/>
  <c r="AP318" i="17"/>
  <c r="AP322" i="17"/>
  <c r="AP326" i="17"/>
  <c r="AP330" i="17"/>
  <c r="AP334" i="17"/>
  <c r="AO339" i="17"/>
  <c r="AN347" i="17"/>
  <c r="AT347" i="17" s="1"/>
  <c r="AN363" i="17"/>
  <c r="AT363" i="17" s="1"/>
  <c r="AN395" i="17"/>
  <c r="AT395" i="17" s="1"/>
  <c r="AO315" i="17"/>
  <c r="AO323" i="17"/>
  <c r="AO331" i="17"/>
  <c r="AO340" i="17"/>
  <c r="AN353" i="17"/>
  <c r="AT353" i="17" s="1"/>
  <c r="AP384" i="17"/>
  <c r="AP281" i="17"/>
  <c r="AP285" i="17"/>
  <c r="AP289" i="17"/>
  <c r="AP293" i="17"/>
  <c r="AP297" i="17"/>
  <c r="AP301" i="17"/>
  <c r="AP305" i="17"/>
  <c r="AP309" i="17"/>
  <c r="AP313" i="17"/>
  <c r="AP317" i="17"/>
  <c r="AP321" i="17"/>
  <c r="AP325" i="17"/>
  <c r="AP329" i="17"/>
  <c r="AP333" i="17"/>
  <c r="AP337" i="17"/>
  <c r="AO343" i="17"/>
  <c r="AN359" i="17"/>
  <c r="AT359" i="17" s="1"/>
  <c r="AP392" i="17"/>
  <c r="AO351" i="17"/>
  <c r="AO359" i="17"/>
  <c r="AO367" i="17"/>
  <c r="AN377" i="17"/>
  <c r="AT377" i="17" s="1"/>
  <c r="AN393" i="17"/>
  <c r="AT393" i="17" s="1"/>
  <c r="AO428" i="17"/>
  <c r="AN340" i="17"/>
  <c r="AT340" i="17" s="1"/>
  <c r="AN344" i="17"/>
  <c r="AT344" i="17" s="1"/>
  <c r="AN348" i="17"/>
  <c r="AT348" i="17" s="1"/>
  <c r="AN352" i="17"/>
  <c r="AT352" i="17" s="1"/>
  <c r="AN356" i="17"/>
  <c r="AT356" i="17" s="1"/>
  <c r="AN360" i="17"/>
  <c r="AT360" i="17" s="1"/>
  <c r="AN364" i="17"/>
  <c r="AT364" i="17" s="1"/>
  <c r="AO368" i="17"/>
  <c r="AO376" i="17"/>
  <c r="AN391" i="17"/>
  <c r="AT391" i="17" s="1"/>
  <c r="AN417" i="17"/>
  <c r="AT417" i="17" s="1"/>
  <c r="AO350" i="17"/>
  <c r="AO358" i="17"/>
  <c r="AO366" i="17"/>
  <c r="AO374" i="17"/>
  <c r="AP386" i="17"/>
  <c r="AO406" i="17"/>
  <c r="AP412" i="17"/>
  <c r="AP444" i="17"/>
  <c r="AO381" i="17"/>
  <c r="AO389" i="17"/>
  <c r="AO397" i="17"/>
  <c r="AP406" i="17"/>
  <c r="AP420" i="17"/>
  <c r="AN439" i="17"/>
  <c r="AT439" i="17" s="1"/>
  <c r="AP371" i="17"/>
  <c r="AP375" i="17"/>
  <c r="AP379" i="17"/>
  <c r="AP383" i="17"/>
  <c r="AP387" i="17"/>
  <c r="AP391" i="17"/>
  <c r="AP395" i="17"/>
  <c r="AP399" i="17"/>
  <c r="AP404" i="17"/>
  <c r="AN413" i="17"/>
  <c r="AT413" i="17" s="1"/>
  <c r="AN447" i="17"/>
  <c r="AT447" i="17" s="1"/>
  <c r="AO382" i="17"/>
  <c r="AO390" i="17"/>
  <c r="AO398" i="17"/>
  <c r="AO405" i="17"/>
  <c r="AO412" i="17"/>
  <c r="AN427" i="17"/>
  <c r="AT427" i="17" s="1"/>
  <c r="AO419" i="17"/>
  <c r="AO427" i="17"/>
  <c r="AO434" i="17"/>
  <c r="AP450" i="17"/>
  <c r="AN404" i="17"/>
  <c r="AT404" i="17" s="1"/>
  <c r="AN408" i="17"/>
  <c r="AT408" i="17" s="1"/>
  <c r="AN412" i="17"/>
  <c r="AT412" i="17" s="1"/>
  <c r="AN416" i="17"/>
  <c r="AT416" i="17" s="1"/>
  <c r="AN420" i="17"/>
  <c r="AT420" i="17" s="1"/>
  <c r="AN424" i="17"/>
  <c r="AT424" i="17" s="1"/>
  <c r="AO429" i="17"/>
  <c r="AP440" i="17"/>
  <c r="AO470" i="17"/>
  <c r="AO420" i="17"/>
  <c r="AO430" i="17"/>
  <c r="AN437" i="17"/>
  <c r="AT437" i="17" s="1"/>
  <c r="AN449" i="17"/>
  <c r="AT449" i="17" s="1"/>
  <c r="AO443" i="17"/>
  <c r="AO451" i="17"/>
  <c r="AP459" i="17"/>
  <c r="AN430" i="17"/>
  <c r="AT430" i="17" s="1"/>
  <c r="AN434" i="17"/>
  <c r="AT434" i="17" s="1"/>
  <c r="AN438" i="17"/>
  <c r="AT438" i="17" s="1"/>
  <c r="AN442" i="17"/>
  <c r="AT442" i="17" s="1"/>
  <c r="AN446" i="17"/>
  <c r="AT446" i="17" s="1"/>
  <c r="AN450" i="17"/>
  <c r="AT450" i="17" s="1"/>
  <c r="AP455" i="17"/>
  <c r="AO440" i="17"/>
  <c r="AO448" i="17"/>
  <c r="AO479" i="17"/>
  <c r="AO462" i="17"/>
  <c r="AO475" i="17"/>
  <c r="AN455" i="17"/>
  <c r="AT455" i="17" s="1"/>
  <c r="AN459" i="17"/>
  <c r="AT459" i="17" s="1"/>
  <c r="AO464" i="17"/>
  <c r="AO481" i="17"/>
  <c r="AO465" i="17"/>
  <c r="AN464" i="17"/>
  <c r="AT464" i="17" s="1"/>
  <c r="AN468" i="17"/>
  <c r="AT468" i="17" s="1"/>
  <c r="AN472" i="17"/>
  <c r="AT472" i="17" s="1"/>
  <c r="AN476" i="17"/>
  <c r="AT476" i="17" s="1"/>
  <c r="AN480" i="17"/>
  <c r="AT480" i="17" s="1"/>
  <c r="AO480" i="17"/>
  <c r="AP466" i="17"/>
  <c r="AP470" i="17"/>
  <c r="AP474" i="17"/>
  <c r="AP478" i="17"/>
  <c r="AO73" i="17"/>
  <c r="AO137" i="17"/>
  <c r="AO153" i="17"/>
  <c r="AP177" i="17"/>
  <c r="AP193" i="17"/>
  <c r="AP209" i="17"/>
  <c r="AP225" i="17"/>
  <c r="AN339" i="17"/>
  <c r="AT339" i="17" s="1"/>
  <c r="AO65" i="17"/>
  <c r="AP168" i="17"/>
  <c r="AO85" i="17"/>
  <c r="AO125" i="17"/>
  <c r="AO99" i="17"/>
  <c r="AO127" i="17"/>
  <c r="AO143" i="17"/>
  <c r="AO159" i="17"/>
  <c r="AP187" i="17"/>
  <c r="AP203" i="17"/>
  <c r="AP219" i="17"/>
  <c r="AN266" i="17"/>
  <c r="AT266" i="17" s="1"/>
  <c r="AO77" i="17"/>
  <c r="AO117" i="17"/>
  <c r="AO75" i="17"/>
  <c r="AO95" i="17"/>
  <c r="AO59" i="17"/>
  <c r="AO341" i="17"/>
  <c r="AN60" i="17"/>
  <c r="AT60" i="17" s="1"/>
  <c r="AN64" i="17"/>
  <c r="AT64" i="17" s="1"/>
  <c r="AN68" i="17"/>
  <c r="AT68" i="17" s="1"/>
  <c r="AN72" i="17"/>
  <c r="AT72" i="17" s="1"/>
  <c r="AN76" i="17"/>
  <c r="AT76" i="17" s="1"/>
  <c r="AN80" i="17"/>
  <c r="AT80" i="17" s="1"/>
  <c r="AN84" i="17"/>
  <c r="AT84" i="17" s="1"/>
  <c r="AN88" i="17"/>
  <c r="AT88" i="17" s="1"/>
  <c r="AN92" i="17"/>
  <c r="AT92" i="17" s="1"/>
  <c r="AN96" i="17"/>
  <c r="AT96" i="17" s="1"/>
  <c r="AN100" i="17"/>
  <c r="AT100" i="17" s="1"/>
  <c r="AN104" i="17"/>
  <c r="AT104" i="17" s="1"/>
  <c r="AN108" i="17"/>
  <c r="AT108" i="17" s="1"/>
  <c r="AN112" i="17"/>
  <c r="AT112" i="17" s="1"/>
  <c r="AN116" i="17"/>
  <c r="AT116" i="17" s="1"/>
  <c r="AN120" i="17"/>
  <c r="AT120" i="17" s="1"/>
  <c r="AN124" i="17"/>
  <c r="AT124" i="17" s="1"/>
  <c r="AN128" i="17"/>
  <c r="AT128" i="17" s="1"/>
  <c r="AN132" i="17"/>
  <c r="AT132" i="17" s="1"/>
  <c r="AN136" i="17"/>
  <c r="AT136" i="17" s="1"/>
  <c r="AN140" i="17"/>
  <c r="AT140" i="17" s="1"/>
  <c r="AN144" i="17"/>
  <c r="AT144" i="17" s="1"/>
  <c r="AN148" i="17"/>
  <c r="AT148" i="17" s="1"/>
  <c r="AN152" i="17"/>
  <c r="AT152" i="17" s="1"/>
  <c r="AN156" i="17"/>
  <c r="AT156" i="17" s="1"/>
  <c r="AN160" i="17"/>
  <c r="AT160" i="17" s="1"/>
  <c r="AN165" i="17"/>
  <c r="AT165" i="17" s="1"/>
  <c r="AN172" i="17"/>
  <c r="AT172" i="17" s="1"/>
  <c r="AN180" i="17"/>
  <c r="AT180" i="17" s="1"/>
  <c r="AN188" i="17"/>
  <c r="AT188" i="17" s="1"/>
  <c r="AN196" i="17"/>
  <c r="AT196" i="17" s="1"/>
  <c r="AN204" i="17"/>
  <c r="AT204" i="17" s="1"/>
  <c r="AN212" i="17"/>
  <c r="AT212" i="17" s="1"/>
  <c r="AN220" i="17"/>
  <c r="AT220" i="17" s="1"/>
  <c r="AO231" i="17"/>
  <c r="AP255" i="17"/>
  <c r="AO72" i="17"/>
  <c r="AO80" i="17"/>
  <c r="AO88" i="17"/>
  <c r="AO96" i="17"/>
  <c r="AO104" i="17"/>
  <c r="AO112" i="17"/>
  <c r="AO120" i="17"/>
  <c r="AO128" i="17"/>
  <c r="AO136" i="17"/>
  <c r="AO144" i="17"/>
  <c r="AO152" i="17"/>
  <c r="AO160" i="17"/>
  <c r="AO167" i="17"/>
  <c r="AP174" i="17"/>
  <c r="AP182" i="17"/>
  <c r="AP190" i="17"/>
  <c r="AP198" i="17"/>
  <c r="AP206" i="17"/>
  <c r="AP214" i="17"/>
  <c r="AP222" i="17"/>
  <c r="AP243" i="17"/>
  <c r="AP275" i="17"/>
  <c r="AO322" i="17"/>
  <c r="AP338" i="17"/>
  <c r="AN59" i="17"/>
  <c r="AT59" i="17" s="1"/>
  <c r="AN63" i="17"/>
  <c r="AT63" i="17" s="1"/>
  <c r="AN67" i="17"/>
  <c r="AT67" i="17" s="1"/>
  <c r="AN71" i="17"/>
  <c r="AT71" i="17" s="1"/>
  <c r="AN75" i="17"/>
  <c r="AT75" i="17" s="1"/>
  <c r="AN79" i="17"/>
  <c r="AT79" i="17" s="1"/>
  <c r="AN83" i="17"/>
  <c r="AT83" i="17" s="1"/>
  <c r="AN87" i="17"/>
  <c r="AT87" i="17" s="1"/>
  <c r="AN91" i="17"/>
  <c r="AT91" i="17" s="1"/>
  <c r="AN95" i="17"/>
  <c r="AT95" i="17" s="1"/>
  <c r="AN99" i="17"/>
  <c r="AT99" i="17" s="1"/>
  <c r="AN103" i="17"/>
  <c r="AT103" i="17" s="1"/>
  <c r="AN107" i="17"/>
  <c r="AT107" i="17" s="1"/>
  <c r="AN111" i="17"/>
  <c r="AT111" i="17" s="1"/>
  <c r="AN115" i="17"/>
  <c r="AT115" i="17" s="1"/>
  <c r="AN119" i="17"/>
  <c r="AT119" i="17" s="1"/>
  <c r="AN123" i="17"/>
  <c r="AT123" i="17" s="1"/>
  <c r="AN127" i="17"/>
  <c r="AT127" i="17" s="1"/>
  <c r="AN131" i="17"/>
  <c r="AT131" i="17" s="1"/>
  <c r="AN135" i="17"/>
  <c r="AT135" i="17" s="1"/>
  <c r="AN139" i="17"/>
  <c r="AT139" i="17" s="1"/>
  <c r="AN143" i="17"/>
  <c r="AT143" i="17" s="1"/>
  <c r="AN147" i="17"/>
  <c r="AT147" i="17" s="1"/>
  <c r="AN151" i="17"/>
  <c r="AT151" i="17" s="1"/>
  <c r="AN155" i="17"/>
  <c r="AT155" i="17" s="1"/>
  <c r="AN159" i="17"/>
  <c r="AT159" i="17" s="1"/>
  <c r="AP163" i="17"/>
  <c r="AP167" i="17"/>
  <c r="AP171" i="17"/>
  <c r="AN179" i="17"/>
  <c r="AT179" i="17" s="1"/>
  <c r="AN187" i="17"/>
  <c r="AT187" i="17" s="1"/>
  <c r="AN195" i="17"/>
  <c r="AT195" i="17" s="1"/>
  <c r="AN203" i="17"/>
  <c r="AT203" i="17" s="1"/>
  <c r="AN211" i="17"/>
  <c r="AT211" i="17" s="1"/>
  <c r="AN219" i="17"/>
  <c r="AT219" i="17" s="1"/>
  <c r="AO228" i="17"/>
  <c r="AP263" i="17"/>
  <c r="AO179" i="17"/>
  <c r="AO187" i="17"/>
  <c r="AO195" i="17"/>
  <c r="AO203" i="17"/>
  <c r="AO211" i="17"/>
  <c r="AO219" i="17"/>
  <c r="AO226" i="17"/>
  <c r="AP237" i="17"/>
  <c r="AP253" i="17"/>
  <c r="AP269" i="17"/>
  <c r="AP400" i="17"/>
  <c r="AO170" i="17"/>
  <c r="AO178" i="17"/>
  <c r="AO186" i="17"/>
  <c r="AO194" i="17"/>
  <c r="AO202" i="17"/>
  <c r="AO210" i="17"/>
  <c r="AO218" i="17"/>
  <c r="AP227" i="17"/>
  <c r="AN236" i="17"/>
  <c r="AT236" i="17" s="1"/>
  <c r="AN252" i="17"/>
  <c r="AT252" i="17" s="1"/>
  <c r="AN268" i="17"/>
  <c r="AT268" i="17" s="1"/>
  <c r="AO284" i="17"/>
  <c r="AO300" i="17"/>
  <c r="AO232" i="17"/>
  <c r="AO240" i="17"/>
  <c r="AO248" i="17"/>
  <c r="AO256" i="17"/>
  <c r="AO264" i="17"/>
  <c r="AO272" i="17"/>
  <c r="AO285" i="17"/>
  <c r="AO301" i="17"/>
  <c r="AP354" i="17"/>
  <c r="AN229" i="17"/>
  <c r="AT229" i="17" s="1"/>
  <c r="AN233" i="17"/>
  <c r="AT233" i="17" s="1"/>
  <c r="AN237" i="17"/>
  <c r="AT237" i="17" s="1"/>
  <c r="AN241" i="17"/>
  <c r="AT241" i="17" s="1"/>
  <c r="AN245" i="17"/>
  <c r="AT245" i="17" s="1"/>
  <c r="AN249" i="17"/>
  <c r="AT249" i="17" s="1"/>
  <c r="AN253" i="17"/>
  <c r="AT253" i="17" s="1"/>
  <c r="AN257" i="17"/>
  <c r="AT257" i="17" s="1"/>
  <c r="AN261" i="17"/>
  <c r="AT261" i="17" s="1"/>
  <c r="AN265" i="17"/>
  <c r="AT265" i="17" s="1"/>
  <c r="AN269" i="17"/>
  <c r="AT269" i="17" s="1"/>
  <c r="AN273" i="17"/>
  <c r="AT273" i="17" s="1"/>
  <c r="AN277" i="17"/>
  <c r="AT277" i="17" s="1"/>
  <c r="AO290" i="17"/>
  <c r="AO306" i="17"/>
  <c r="AO320" i="17"/>
  <c r="AO336" i="17"/>
  <c r="AO235" i="17"/>
  <c r="AO243" i="17"/>
  <c r="AO251" i="17"/>
  <c r="AO259" i="17"/>
  <c r="AO267" i="17"/>
  <c r="AO275" i="17"/>
  <c r="AO287" i="17"/>
  <c r="AO303" i="17"/>
  <c r="AN279" i="17"/>
  <c r="AT279" i="17" s="1"/>
  <c r="AN283" i="17"/>
  <c r="AT283" i="17" s="1"/>
  <c r="AN287" i="17"/>
  <c r="AT287" i="17" s="1"/>
  <c r="AN291" i="17"/>
  <c r="AT291" i="17" s="1"/>
  <c r="AN295" i="17"/>
  <c r="AT295" i="17" s="1"/>
  <c r="AN299" i="17"/>
  <c r="AT299" i="17" s="1"/>
  <c r="AN303" i="17"/>
  <c r="AT303" i="17" s="1"/>
  <c r="AN307" i="17"/>
  <c r="AT307" i="17" s="1"/>
  <c r="AN311" i="17"/>
  <c r="AT311" i="17" s="1"/>
  <c r="AN315" i="17"/>
  <c r="AT315" i="17" s="1"/>
  <c r="AN319" i="17"/>
  <c r="AT319" i="17" s="1"/>
  <c r="AN323" i="17"/>
  <c r="AT323" i="17" s="1"/>
  <c r="AN327" i="17"/>
  <c r="AT327" i="17" s="1"/>
  <c r="AN331" i="17"/>
  <c r="AT331" i="17" s="1"/>
  <c r="AN335" i="17"/>
  <c r="AT335" i="17" s="1"/>
  <c r="AO342" i="17"/>
  <c r="AP352" i="17"/>
  <c r="AO372" i="17"/>
  <c r="AO309" i="17"/>
  <c r="AO317" i="17"/>
  <c r="AO325" i="17"/>
  <c r="AO333" i="17"/>
  <c r="AP342" i="17"/>
  <c r="AP358" i="17"/>
  <c r="AN278" i="17"/>
  <c r="AT278" i="17" s="1"/>
  <c r="AN282" i="17"/>
  <c r="AT282" i="17" s="1"/>
  <c r="AN286" i="17"/>
  <c r="AT286" i="17" s="1"/>
  <c r="AN290" i="17"/>
  <c r="AT290" i="17" s="1"/>
  <c r="AN294" i="17"/>
  <c r="AT294" i="17" s="1"/>
  <c r="AN298" i="17"/>
  <c r="AT298" i="17" s="1"/>
  <c r="AN302" i="17"/>
  <c r="AT302" i="17" s="1"/>
  <c r="AN306" i="17"/>
  <c r="AT306" i="17" s="1"/>
  <c r="AN310" i="17"/>
  <c r="AT310" i="17" s="1"/>
  <c r="AN314" i="17"/>
  <c r="AT314" i="17" s="1"/>
  <c r="AN318" i="17"/>
  <c r="AT318" i="17" s="1"/>
  <c r="AN322" i="17"/>
  <c r="AT322" i="17" s="1"/>
  <c r="AN326" i="17"/>
  <c r="AT326" i="17" s="1"/>
  <c r="AN330" i="17"/>
  <c r="AT330" i="17" s="1"/>
  <c r="AN334" i="17"/>
  <c r="AT334" i="17" s="1"/>
  <c r="AO338" i="17"/>
  <c r="AP348" i="17"/>
  <c r="AP364" i="17"/>
  <c r="AP414" i="17"/>
  <c r="AO353" i="17"/>
  <c r="AO361" i="17"/>
  <c r="AO370" i="17"/>
  <c r="AP382" i="17"/>
  <c r="AP398" i="17"/>
  <c r="AP430" i="17"/>
  <c r="AP341" i="17"/>
  <c r="AP345" i="17"/>
  <c r="AP349" i="17"/>
  <c r="AP353" i="17"/>
  <c r="AP357" i="17"/>
  <c r="AP361" i="17"/>
  <c r="AP365" i="17"/>
  <c r="AP370" i="17"/>
  <c r="AP380" i="17"/>
  <c r="AP396" i="17"/>
  <c r="AP461" i="17"/>
  <c r="AO352" i="17"/>
  <c r="AO360" i="17"/>
  <c r="AP368" i="17"/>
  <c r="AP376" i="17"/>
  <c r="AN389" i="17"/>
  <c r="AT389" i="17" s="1"/>
  <c r="AP408" i="17"/>
  <c r="AN425" i="17"/>
  <c r="AT425" i="17" s="1"/>
  <c r="AO375" i="17"/>
  <c r="AO383" i="17"/>
  <c r="AO391" i="17"/>
  <c r="AO399" i="17"/>
  <c r="AN407" i="17"/>
  <c r="AT407" i="17" s="1"/>
  <c r="AN423" i="17"/>
  <c r="AT423" i="17" s="1"/>
  <c r="AN368" i="17"/>
  <c r="AT368" i="17" s="1"/>
  <c r="AN372" i="17"/>
  <c r="AT372" i="17" s="1"/>
  <c r="AN376" i="17"/>
  <c r="AT376" i="17" s="1"/>
  <c r="AN380" i="17"/>
  <c r="AT380" i="17" s="1"/>
  <c r="AN384" i="17"/>
  <c r="AT384" i="17" s="1"/>
  <c r="AN388" i="17"/>
  <c r="AT388" i="17" s="1"/>
  <c r="AN392" i="17"/>
  <c r="AT392" i="17" s="1"/>
  <c r="AN396" i="17"/>
  <c r="AT396" i="17" s="1"/>
  <c r="AN400" i="17"/>
  <c r="AT400" i="17" s="1"/>
  <c r="AN405" i="17"/>
  <c r="AT405" i="17" s="1"/>
  <c r="AP418" i="17"/>
  <c r="AO466" i="17"/>
  <c r="AO384" i="17"/>
  <c r="AO392" i="17"/>
  <c r="AO400" i="17"/>
  <c r="AO408" i="17"/>
  <c r="AP416" i="17"/>
  <c r="AO413" i="17"/>
  <c r="AO421" i="17"/>
  <c r="AP428" i="17"/>
  <c r="AP436" i="17"/>
  <c r="AN456" i="17"/>
  <c r="AT456" i="17" s="1"/>
  <c r="AP405" i="17"/>
  <c r="AP409" i="17"/>
  <c r="AP413" i="17"/>
  <c r="AP417" i="17"/>
  <c r="AP421" i="17"/>
  <c r="AP425" i="17"/>
  <c r="AO432" i="17"/>
  <c r="AN443" i="17"/>
  <c r="AT443" i="17" s="1"/>
  <c r="AO414" i="17"/>
  <c r="AO422" i="17"/>
  <c r="AP432" i="17"/>
  <c r="AP438" i="17"/>
  <c r="AO453" i="17"/>
  <c r="AO445" i="17"/>
  <c r="AP453" i="17"/>
  <c r="AN462" i="17"/>
  <c r="AT462" i="17" s="1"/>
  <c r="AP431" i="17"/>
  <c r="AP435" i="17"/>
  <c r="AP439" i="17"/>
  <c r="AP443" i="17"/>
  <c r="AP447" i="17"/>
  <c r="AP451" i="17"/>
  <c r="AP457" i="17"/>
  <c r="AO442" i="17"/>
  <c r="AO450" i="17"/>
  <c r="AO456" i="17"/>
  <c r="AO463" i="17"/>
  <c r="AP452" i="17"/>
  <c r="AP456" i="17"/>
  <c r="AP460" i="17"/>
  <c r="AO468" i="17"/>
  <c r="AO457" i="17"/>
  <c r="AO469" i="17"/>
  <c r="AP465" i="17"/>
  <c r="AP469" i="17"/>
  <c r="AP473" i="17"/>
  <c r="AP477" i="17"/>
  <c r="AP481" i="17"/>
  <c r="AN463" i="17"/>
  <c r="AT463" i="17" s="1"/>
  <c r="AN467" i="17"/>
  <c r="AT467" i="17" s="1"/>
  <c r="AN471" i="17"/>
  <c r="AT471" i="17" s="1"/>
  <c r="AN475" i="17"/>
  <c r="AT475" i="17" s="1"/>
  <c r="AN479" i="17"/>
  <c r="AT479" i="17" s="1"/>
  <c r="AO109" i="17"/>
  <c r="AO141" i="17"/>
  <c r="AO157" i="17"/>
  <c r="AP181" i="17"/>
  <c r="AP197" i="17"/>
  <c r="AP213" i="17"/>
  <c r="AO227" i="17"/>
  <c r="AO474" i="17"/>
  <c r="AO69" i="17"/>
  <c r="AP170" i="17"/>
  <c r="AO89" i="17"/>
  <c r="AO58" i="17"/>
  <c r="AO107" i="17"/>
  <c r="AO131" i="17"/>
  <c r="AO147" i="17"/>
  <c r="AP175" i="17"/>
  <c r="AP191" i="17"/>
  <c r="AP207" i="17"/>
  <c r="AP223" i="17"/>
  <c r="AO60" i="17"/>
  <c r="AO93" i="17"/>
  <c r="AO121" i="17"/>
  <c r="AO79" i="17"/>
  <c r="AO103" i="17"/>
  <c r="AO63" i="17"/>
  <c r="AP57" i="17"/>
  <c r="AP61" i="17"/>
  <c r="AP65" i="17"/>
  <c r="AP69" i="17"/>
  <c r="AP73" i="17"/>
  <c r="AP77" i="17"/>
  <c r="AP81" i="17"/>
  <c r="AP85" i="17"/>
  <c r="AP89" i="17"/>
  <c r="AP93" i="17"/>
  <c r="AP97" i="17"/>
  <c r="AP101" i="17"/>
  <c r="AP105" i="17"/>
  <c r="AP109" i="17"/>
  <c r="AP113" i="17"/>
  <c r="AP117" i="17"/>
  <c r="AP121" i="17"/>
  <c r="AP125" i="17"/>
  <c r="AP129" i="17"/>
  <c r="AP133" i="17"/>
  <c r="AP137" i="17"/>
  <c r="AP141" i="17"/>
  <c r="AP145" i="17"/>
  <c r="AP149" i="17"/>
  <c r="AP153" i="17"/>
  <c r="AP157" i="17"/>
  <c r="AP161" i="17"/>
  <c r="AN167" i="17"/>
  <c r="AT167" i="17" s="1"/>
  <c r="AN174" i="17"/>
  <c r="AT174" i="17" s="1"/>
  <c r="AN182" i="17"/>
  <c r="AT182" i="17" s="1"/>
  <c r="AN190" i="17"/>
  <c r="AT190" i="17" s="1"/>
  <c r="AN198" i="17"/>
  <c r="AT198" i="17" s="1"/>
  <c r="AN206" i="17"/>
  <c r="AT206" i="17" s="1"/>
  <c r="AN214" i="17"/>
  <c r="AT214" i="17" s="1"/>
  <c r="AN222" i="17"/>
  <c r="AT222" i="17" s="1"/>
  <c r="AN238" i="17"/>
  <c r="AT238" i="17" s="1"/>
  <c r="AN270" i="17"/>
  <c r="AT270" i="17" s="1"/>
  <c r="AO74" i="17"/>
  <c r="AO82" i="17"/>
  <c r="AO90" i="17"/>
  <c r="AO98" i="17"/>
  <c r="AO106" i="17"/>
  <c r="AO114" i="17"/>
  <c r="AO122" i="17"/>
  <c r="AO130" i="17"/>
  <c r="AO138" i="17"/>
  <c r="AO146" i="17"/>
  <c r="AO154" i="17"/>
  <c r="AO162" i="17"/>
  <c r="AO169" i="17"/>
  <c r="AP176" i="17"/>
  <c r="AP184" i="17"/>
  <c r="AP192" i="17"/>
  <c r="AP200" i="17"/>
  <c r="AP208" i="17"/>
  <c r="AP216" i="17"/>
  <c r="AP224" i="17"/>
  <c r="AN258" i="17"/>
  <c r="AT258" i="17" s="1"/>
  <c r="AO310" i="17"/>
  <c r="AO326" i="17"/>
  <c r="AP346" i="17"/>
  <c r="AP60" i="17"/>
  <c r="AP64" i="17"/>
  <c r="AP68" i="17"/>
  <c r="AP72" i="17"/>
  <c r="AP76" i="17"/>
  <c r="AP80" i="17"/>
  <c r="AP84" i="17"/>
  <c r="AP88" i="17"/>
  <c r="AP92" i="17"/>
  <c r="AP96" i="17"/>
  <c r="AP100" i="17"/>
  <c r="AP104" i="17"/>
  <c r="AP108" i="17"/>
  <c r="AP112" i="17"/>
  <c r="AP116" i="17"/>
  <c r="AP120" i="17"/>
  <c r="AP124" i="17"/>
  <c r="AP128" i="17"/>
  <c r="AP132" i="17"/>
  <c r="AP136" i="17"/>
  <c r="AP140" i="17"/>
  <c r="AP144" i="17"/>
  <c r="AP148" i="17"/>
  <c r="AP152" i="17"/>
  <c r="AP156" i="17"/>
  <c r="AP160" i="17"/>
  <c r="AN164" i="17"/>
  <c r="AT164" i="17" s="1"/>
  <c r="AN168" i="17"/>
  <c r="AT168" i="17" s="1"/>
  <c r="AN173" i="17"/>
  <c r="AT173" i="17" s="1"/>
  <c r="AN181" i="17"/>
  <c r="AT181" i="17" s="1"/>
  <c r="AN189" i="17"/>
  <c r="AT189" i="17" s="1"/>
  <c r="AN197" i="17"/>
  <c r="AT197" i="17" s="1"/>
  <c r="AN205" i="17"/>
  <c r="AT205" i="17" s="1"/>
  <c r="AN213" i="17"/>
  <c r="AT213" i="17" s="1"/>
  <c r="AN221" i="17"/>
  <c r="AT221" i="17" s="1"/>
  <c r="AN246" i="17"/>
  <c r="AT246" i="17" s="1"/>
  <c r="AO173" i="17"/>
  <c r="AO181" i="17"/>
  <c r="AO189" i="17"/>
  <c r="AO197" i="17"/>
  <c r="AO205" i="17"/>
  <c r="AO213" i="17"/>
  <c r="AO221" i="17"/>
  <c r="AO229" i="17"/>
  <c r="AN240" i="17"/>
  <c r="AT240" i="17" s="1"/>
  <c r="AN256" i="17"/>
  <c r="AT256" i="17" s="1"/>
  <c r="AN272" i="17"/>
  <c r="AT272" i="17" s="1"/>
  <c r="AO164" i="17"/>
  <c r="AO172" i="17"/>
  <c r="AO180" i="17"/>
  <c r="AO188" i="17"/>
  <c r="AO196" i="17"/>
  <c r="AO204" i="17"/>
  <c r="AO212" i="17"/>
  <c r="AO220" i="17"/>
  <c r="AN228" i="17"/>
  <c r="AT228" i="17" s="1"/>
  <c r="AP241" i="17"/>
  <c r="AP257" i="17"/>
  <c r="AP273" i="17"/>
  <c r="AO288" i="17"/>
  <c r="AO304" i="17"/>
  <c r="AO234" i="17"/>
  <c r="AO242" i="17"/>
  <c r="AO250" i="17"/>
  <c r="AO258" i="17"/>
  <c r="AO266" i="17"/>
  <c r="AO274" i="17"/>
  <c r="AO289" i="17"/>
  <c r="AO305" i="17"/>
  <c r="AP226" i="17"/>
  <c r="AP230" i="17"/>
  <c r="AP234" i="17"/>
  <c r="AP238" i="17"/>
  <c r="AP242" i="17"/>
  <c r="AP246" i="17"/>
  <c r="AP250" i="17"/>
  <c r="AP254" i="17"/>
  <c r="AP258" i="17"/>
  <c r="AP262" i="17"/>
  <c r="AP266" i="17"/>
  <c r="AP270" i="17"/>
  <c r="AP274" i="17"/>
  <c r="AO278" i="17"/>
  <c r="AO294" i="17"/>
  <c r="AO308" i="17"/>
  <c r="AO324" i="17"/>
  <c r="AN349" i="17"/>
  <c r="AT349" i="17" s="1"/>
  <c r="AO237" i="17"/>
  <c r="AO245" i="17"/>
  <c r="AO253" i="17"/>
  <c r="AO261" i="17"/>
  <c r="AO269" i="17"/>
  <c r="AO277" i="17"/>
  <c r="AO291" i="17"/>
  <c r="AO307" i="17"/>
  <c r="AP280" i="17"/>
  <c r="AP284" i="17"/>
  <c r="AP288" i="17"/>
  <c r="AP292" i="17"/>
  <c r="AP296" i="17"/>
  <c r="AP300" i="17"/>
  <c r="AP304" i="17"/>
  <c r="AP308" i="17"/>
  <c r="AP312" i="17"/>
  <c r="AP316" i="17"/>
  <c r="AP320" i="17"/>
  <c r="AP324" i="17"/>
  <c r="AP328" i="17"/>
  <c r="AP332" i="17"/>
  <c r="AP336" i="17"/>
  <c r="AP344" i="17"/>
  <c r="AN355" i="17"/>
  <c r="AT355" i="17" s="1"/>
  <c r="AP374" i="17"/>
  <c r="AO311" i="17"/>
  <c r="AO319" i="17"/>
  <c r="AO327" i="17"/>
  <c r="AO335" i="17"/>
  <c r="AN343" i="17"/>
  <c r="AT343" i="17" s="1"/>
  <c r="AN361" i="17"/>
  <c r="AT361" i="17" s="1"/>
  <c r="AP279" i="17"/>
  <c r="AP283" i="17"/>
  <c r="AP287" i="17"/>
  <c r="AP291" i="17"/>
  <c r="AP295" i="17"/>
  <c r="AP299" i="17"/>
  <c r="AP303" i="17"/>
  <c r="AP307" i="17"/>
  <c r="AP311" i="17"/>
  <c r="AP315" i="17"/>
  <c r="AP319" i="17"/>
  <c r="AP323" i="17"/>
  <c r="AP327" i="17"/>
  <c r="AP331" i="17"/>
  <c r="AP335" i="17"/>
  <c r="AP340" i="17"/>
  <c r="AN351" i="17"/>
  <c r="AT351" i="17" s="1"/>
  <c r="AN367" i="17"/>
  <c r="AT367" i="17" s="1"/>
  <c r="AO347" i="17"/>
  <c r="AO355" i="17"/>
  <c r="AO363" i="17"/>
  <c r="AP372" i="17"/>
  <c r="AN385" i="17"/>
  <c r="AT385" i="17" s="1"/>
  <c r="AN401" i="17"/>
  <c r="AT401" i="17" s="1"/>
  <c r="AN338" i="17"/>
  <c r="AT338" i="17" s="1"/>
  <c r="AN342" i="17"/>
  <c r="AT342" i="17" s="1"/>
  <c r="AN346" i="17"/>
  <c r="AT346" i="17" s="1"/>
  <c r="AN350" i="17"/>
  <c r="AT350" i="17" s="1"/>
  <c r="AN354" i="17"/>
  <c r="AT354" i="17" s="1"/>
  <c r="AN358" i="17"/>
  <c r="AT358" i="17" s="1"/>
  <c r="AN362" i="17"/>
  <c r="AT362" i="17" s="1"/>
  <c r="AN366" i="17"/>
  <c r="AT366" i="17" s="1"/>
  <c r="AN371" i="17"/>
  <c r="AT371" i="17" s="1"/>
  <c r="AN383" i="17"/>
  <c r="AT383" i="17" s="1"/>
  <c r="AN399" i="17"/>
  <c r="AT399" i="17" s="1"/>
  <c r="AO346" i="17"/>
  <c r="AO354" i="17"/>
  <c r="AO362" i="17"/>
  <c r="AN369" i="17"/>
  <c r="AT369" i="17" s="1"/>
  <c r="AP378" i="17"/>
  <c r="AP394" i="17"/>
  <c r="AN409" i="17"/>
  <c r="AT409" i="17" s="1"/>
  <c r="AN431" i="17"/>
  <c r="AT431" i="17" s="1"/>
  <c r="AO377" i="17"/>
  <c r="AO385" i="17"/>
  <c r="AO393" i="17"/>
  <c r="AO401" i="17"/>
  <c r="AO409" i="17"/>
  <c r="AO436" i="17"/>
  <c r="AP369" i="17"/>
  <c r="AP373" i="17"/>
  <c r="AP377" i="17"/>
  <c r="AP381" i="17"/>
  <c r="AP385" i="17"/>
  <c r="AP389" i="17"/>
  <c r="AP393" i="17"/>
  <c r="AP397" i="17"/>
  <c r="AP401" i="17"/>
  <c r="AO407" i="17"/>
  <c r="AN421" i="17"/>
  <c r="AT421" i="17" s="1"/>
  <c r="AO378" i="17"/>
  <c r="AO386" i="17"/>
  <c r="AO394" i="17"/>
  <c r="AP402" i="17"/>
  <c r="AP410" i="17"/>
  <c r="AN419" i="17"/>
  <c r="AT419" i="17" s="1"/>
  <c r="AO415" i="17"/>
  <c r="AO423" i="17"/>
  <c r="AN429" i="17"/>
  <c r="AT429" i="17" s="1"/>
  <c r="AP442" i="17"/>
  <c r="AN402" i="17"/>
  <c r="AT402" i="17" s="1"/>
  <c r="AN406" i="17"/>
  <c r="AT406" i="17" s="1"/>
  <c r="AN410" i="17"/>
  <c r="AT410" i="17" s="1"/>
  <c r="AN414" i="17"/>
  <c r="AT414" i="17" s="1"/>
  <c r="AN418" i="17"/>
  <c r="AT418" i="17" s="1"/>
  <c r="AN422" i="17"/>
  <c r="AT422" i="17" s="1"/>
  <c r="AN426" i="17"/>
  <c r="AT426" i="17" s="1"/>
  <c r="AP434" i="17"/>
  <c r="AP448" i="17"/>
  <c r="AO416" i="17"/>
  <c r="AO424" i="17"/>
  <c r="AN433" i="17"/>
  <c r="AT433" i="17" s="1"/>
  <c r="AN441" i="17"/>
  <c r="AT441" i="17" s="1"/>
  <c r="AO439" i="17"/>
  <c r="AO447" i="17"/>
  <c r="AN454" i="17"/>
  <c r="AT454" i="17" s="1"/>
  <c r="AN428" i="17"/>
  <c r="AT428" i="17" s="1"/>
  <c r="AN432" i="17"/>
  <c r="AT432" i="17" s="1"/>
  <c r="AN436" i="17"/>
  <c r="AT436" i="17" s="1"/>
  <c r="AN440" i="17"/>
  <c r="AT440" i="17" s="1"/>
  <c r="AN444" i="17"/>
  <c r="AT444" i="17" s="1"/>
  <c r="AN448" i="17"/>
  <c r="AT448" i="17" s="1"/>
  <c r="AN452" i="17"/>
  <c r="AT452" i="17" s="1"/>
  <c r="AN460" i="17"/>
  <c r="AT460" i="17" s="1"/>
  <c r="AO444" i="17"/>
  <c r="AO452" i="17"/>
  <c r="AO458" i="17"/>
  <c r="AO467" i="17"/>
  <c r="AN453" i="17"/>
  <c r="AT453" i="17" s="1"/>
  <c r="AN457" i="17"/>
  <c r="AT457" i="17" s="1"/>
  <c r="AN461" i="17"/>
  <c r="AT461" i="17" s="1"/>
  <c r="AO472" i="17"/>
  <c r="AO459" i="17"/>
  <c r="AO473" i="17"/>
  <c r="AN466" i="17"/>
  <c r="AT466" i="17" s="1"/>
  <c r="AN470" i="17"/>
  <c r="AT470" i="17" s="1"/>
  <c r="AN474" i="17"/>
  <c r="AT474" i="17" s="1"/>
  <c r="AN478" i="17"/>
  <c r="AT478" i="17" s="1"/>
  <c r="AO476" i="17"/>
  <c r="AP464" i="17"/>
  <c r="AP468" i="17"/>
  <c r="AP472" i="17"/>
  <c r="AP476" i="17"/>
  <c r="AP480" i="17"/>
  <c r="AO129" i="17"/>
  <c r="AO145" i="17"/>
  <c r="AO161" i="17"/>
  <c r="AP185" i="17"/>
  <c r="AP201" i="17"/>
  <c r="AP217" i="17"/>
  <c r="AN234" i="17"/>
  <c r="AT234" i="17" s="1"/>
  <c r="AO57" i="17"/>
  <c r="AP164" i="17"/>
  <c r="AN250" i="17"/>
  <c r="AT250" i="17" s="1"/>
  <c r="AO101" i="17"/>
  <c r="AO66" i="17"/>
  <c r="AO115" i="17"/>
  <c r="AO135" i="17"/>
  <c r="AO151" i="17"/>
  <c r="AP179" i="17"/>
  <c r="AP195" i="17"/>
  <c r="AP211" i="17"/>
  <c r="AN226" i="17"/>
  <c r="AT226" i="17" s="1"/>
  <c r="AO64" i="17"/>
  <c r="AO97" i="17"/>
  <c r="AO62" i="17"/>
  <c r="AO83" i="17"/>
  <c r="AO111" i="17"/>
  <c r="AO67" i="17"/>
  <c r="AN58" i="17"/>
  <c r="AT58" i="17" s="1"/>
  <c r="AN62" i="17"/>
  <c r="AT62" i="17" s="1"/>
  <c r="AN66" i="17"/>
  <c r="AT66" i="17" s="1"/>
  <c r="AN70" i="17"/>
  <c r="AT70" i="17" s="1"/>
  <c r="AN74" i="17"/>
  <c r="AT74" i="17" s="1"/>
  <c r="AN78" i="17"/>
  <c r="AT78" i="17" s="1"/>
  <c r="AN82" i="17"/>
  <c r="AT82" i="17" s="1"/>
  <c r="AN86" i="17"/>
  <c r="AT86" i="17" s="1"/>
  <c r="AN90" i="17"/>
  <c r="AT90" i="17" s="1"/>
  <c r="AN94" i="17"/>
  <c r="AT94" i="17" s="1"/>
  <c r="AN98" i="17"/>
  <c r="AT98" i="17" s="1"/>
  <c r="AN102" i="17"/>
  <c r="AT102" i="17" s="1"/>
  <c r="AN106" i="17"/>
  <c r="AT106" i="17" s="1"/>
  <c r="AN110" i="17"/>
  <c r="AT110" i="17" s="1"/>
  <c r="AN114" i="17"/>
  <c r="AT114" i="17" s="1"/>
  <c r="AN118" i="17"/>
  <c r="AT118" i="17" s="1"/>
  <c r="AN122" i="17"/>
  <c r="AT122" i="17" s="1"/>
  <c r="AN126" i="17"/>
  <c r="AT126" i="17" s="1"/>
  <c r="AN130" i="17"/>
  <c r="AT130" i="17" s="1"/>
  <c r="AN134" i="17"/>
  <c r="AT134" i="17" s="1"/>
  <c r="AN138" i="17"/>
  <c r="AT138" i="17" s="1"/>
  <c r="AN142" i="17"/>
  <c r="AT142" i="17" s="1"/>
  <c r="AN146" i="17"/>
  <c r="AT146" i="17" s="1"/>
  <c r="AN150" i="17"/>
  <c r="AT150" i="17" s="1"/>
  <c r="AN154" i="17"/>
  <c r="AT154" i="17" s="1"/>
  <c r="AN158" i="17"/>
  <c r="AT158" i="17" s="1"/>
  <c r="AN162" i="17"/>
  <c r="AT162" i="17" s="1"/>
  <c r="AN169" i="17"/>
  <c r="AT169" i="17" s="1"/>
  <c r="AN176" i="17"/>
  <c r="AT176" i="17" s="1"/>
  <c r="AN184" i="17"/>
  <c r="AT184" i="17" s="1"/>
  <c r="AN192" i="17"/>
  <c r="AT192" i="17" s="1"/>
  <c r="AN200" i="17"/>
  <c r="AT200" i="17" s="1"/>
  <c r="AN208" i="17"/>
  <c r="AT208" i="17" s="1"/>
  <c r="AN216" i="17"/>
  <c r="AT216" i="17" s="1"/>
  <c r="AN224" i="17"/>
  <c r="AT224" i="17" s="1"/>
  <c r="AP239" i="17"/>
  <c r="AP271" i="17"/>
  <c r="AO76" i="17"/>
  <c r="AO84" i="17"/>
  <c r="AO92" i="17"/>
  <c r="AO100" i="17"/>
  <c r="AO108" i="17"/>
  <c r="AO116" i="17"/>
  <c r="AO124" i="17"/>
  <c r="AO132" i="17"/>
  <c r="AO140" i="17"/>
  <c r="AO148" i="17"/>
  <c r="AO156" i="17"/>
  <c r="AO163" i="17"/>
  <c r="AO171" i="17"/>
  <c r="AP178" i="17"/>
  <c r="AP186" i="17"/>
  <c r="AP194" i="17"/>
  <c r="AP202" i="17"/>
  <c r="AP210" i="17"/>
  <c r="AP218" i="17"/>
  <c r="AP229" i="17"/>
  <c r="AP259" i="17"/>
  <c r="AO314" i="17"/>
  <c r="AO330" i="17"/>
  <c r="AN57" i="17"/>
  <c r="AT57" i="17" s="1"/>
  <c r="AN61" i="17"/>
  <c r="AT61" i="17" s="1"/>
  <c r="AN65" i="17"/>
  <c r="AT65" i="17" s="1"/>
  <c r="AN69" i="17"/>
  <c r="AT69" i="17" s="1"/>
  <c r="AN73" i="17"/>
  <c r="AT73" i="17" s="1"/>
  <c r="AN77" i="17"/>
  <c r="AT77" i="17" s="1"/>
  <c r="AN81" i="17"/>
  <c r="AT81" i="17" s="1"/>
  <c r="AN85" i="17"/>
  <c r="AT85" i="17" s="1"/>
  <c r="AN89" i="17"/>
  <c r="AT89" i="17" s="1"/>
  <c r="AN93" i="17"/>
  <c r="AT93" i="17" s="1"/>
  <c r="AN97" i="17"/>
  <c r="AT97" i="17" s="1"/>
  <c r="AN101" i="17"/>
  <c r="AT101" i="17" s="1"/>
  <c r="AN105" i="17"/>
  <c r="AT105" i="17" s="1"/>
  <c r="AN109" i="17"/>
  <c r="AT109" i="17" s="1"/>
  <c r="AN113" i="17"/>
  <c r="AT113" i="17" s="1"/>
  <c r="AN117" i="17"/>
  <c r="AT117" i="17" s="1"/>
  <c r="AN121" i="17"/>
  <c r="AT121" i="17" s="1"/>
  <c r="AN125" i="17"/>
  <c r="AT125" i="17" s="1"/>
  <c r="AN129" i="17"/>
  <c r="AT129" i="17" s="1"/>
  <c r="AN133" i="17"/>
  <c r="AT133" i="17" s="1"/>
  <c r="AN137" i="17"/>
  <c r="AT137" i="17" s="1"/>
  <c r="AN141" i="17"/>
  <c r="AT141" i="17" s="1"/>
  <c r="AN145" i="17"/>
  <c r="AT145" i="17" s="1"/>
  <c r="AN149" i="17"/>
  <c r="AT149" i="17" s="1"/>
  <c r="AN153" i="17"/>
  <c r="AT153" i="17" s="1"/>
  <c r="AN157" i="17"/>
  <c r="AT157" i="17" s="1"/>
  <c r="AN161" i="17"/>
  <c r="AT161" i="17" s="1"/>
  <c r="AP165" i="17"/>
  <c r="AP169" i="17"/>
  <c r="AN175" i="17"/>
  <c r="AT175" i="17" s="1"/>
  <c r="AN183" i="17"/>
  <c r="AT183" i="17" s="1"/>
  <c r="AN191" i="17"/>
  <c r="AT191" i="17" s="1"/>
  <c r="AN199" i="17"/>
  <c r="AT199" i="17" s="1"/>
  <c r="AN207" i="17"/>
  <c r="AT207" i="17" s="1"/>
  <c r="AN215" i="17"/>
  <c r="AT215" i="17" s="1"/>
  <c r="AN223" i="17"/>
  <c r="AT223" i="17" s="1"/>
  <c r="AP247" i="17"/>
  <c r="AO175" i="17"/>
  <c r="AO183" i="17"/>
  <c r="AO191" i="17"/>
  <c r="AO199" i="17"/>
  <c r="AO207" i="17"/>
  <c r="AO215" i="17"/>
  <c r="AO223" i="17"/>
  <c r="AP231" i="17"/>
  <c r="AP245" i="17"/>
  <c r="AP261" i="17"/>
  <c r="AP277" i="17"/>
  <c r="AO166" i="17"/>
  <c r="AO174" i="17"/>
  <c r="AO182" i="17"/>
  <c r="AO190" i="17"/>
  <c r="AO198" i="17"/>
  <c r="AO206" i="17"/>
  <c r="AO214" i="17"/>
  <c r="AO222" i="17"/>
  <c r="AO230" i="17"/>
  <c r="AN244" i="17"/>
  <c r="AT244" i="17" s="1"/>
  <c r="AN260" i="17"/>
  <c r="AT260" i="17" s="1"/>
  <c r="AN276" i="17"/>
  <c r="AT276" i="17" s="1"/>
  <c r="AO292" i="17"/>
  <c r="AN365" i="17"/>
  <c r="AT365" i="17" s="1"/>
  <c r="AO236" i="17"/>
  <c r="AO244" i="17"/>
  <c r="AO252" i="17"/>
  <c r="AO260" i="17"/>
  <c r="AO268" i="17"/>
  <c r="AO276" i="17"/>
  <c r="AO293" i="17"/>
  <c r="AO344" i="17"/>
  <c r="AN227" i="17"/>
  <c r="AT227" i="17" s="1"/>
  <c r="AN231" i="17"/>
  <c r="AT231" i="17" s="1"/>
  <c r="AN235" i="17"/>
  <c r="AT235" i="17" s="1"/>
  <c r="AN239" i="17"/>
  <c r="AT239" i="17" s="1"/>
  <c r="AN243" i="17"/>
  <c r="AT243" i="17" s="1"/>
  <c r="AN247" i="17"/>
  <c r="AT247" i="17" s="1"/>
  <c r="AN251" i="17"/>
  <c r="AT251" i="17" s="1"/>
  <c r="AN255" i="17"/>
  <c r="AT255" i="17" s="1"/>
  <c r="AN259" i="17"/>
  <c r="AT259" i="17" s="1"/>
  <c r="AN263" i="17"/>
  <c r="AT263" i="17" s="1"/>
  <c r="AN267" i="17"/>
  <c r="AT267" i="17" s="1"/>
  <c r="AN271" i="17"/>
  <c r="AT271" i="17" s="1"/>
  <c r="AN275" i="17"/>
  <c r="AT275" i="17" s="1"/>
  <c r="AO282" i="17"/>
  <c r="AO298" i="17"/>
  <c r="AO312" i="17"/>
  <c r="AO328" i="17"/>
  <c r="AP362" i="17"/>
  <c r="AO239" i="17"/>
  <c r="AO247" i="17"/>
  <c r="AO255" i="17"/>
  <c r="AO263" i="17"/>
  <c r="AO271" i="17"/>
  <c r="AO279" i="17"/>
  <c r="AO295" i="17"/>
  <c r="AN357" i="17"/>
  <c r="AT357" i="17" s="1"/>
  <c r="AN281" i="17"/>
  <c r="AT281" i="17" s="1"/>
  <c r="AN285" i="17"/>
  <c r="AT285" i="17" s="1"/>
  <c r="AN289" i="17"/>
  <c r="AT289" i="17" s="1"/>
  <c r="AN293" i="17"/>
  <c r="AT293" i="17" s="1"/>
  <c r="AN297" i="17"/>
  <c r="AT297" i="17" s="1"/>
  <c r="AN301" i="17"/>
  <c r="AT301" i="17" s="1"/>
  <c r="AN305" i="17"/>
  <c r="AT305" i="17" s="1"/>
  <c r="AN309" i="17"/>
  <c r="AT309" i="17" s="1"/>
  <c r="AN313" i="17"/>
  <c r="AT313" i="17" s="1"/>
  <c r="AN317" i="17"/>
  <c r="AT317" i="17" s="1"/>
  <c r="AN321" i="17"/>
  <c r="AT321" i="17" s="1"/>
  <c r="AN325" i="17"/>
  <c r="AT325" i="17" s="1"/>
  <c r="AN329" i="17"/>
  <c r="AT329" i="17" s="1"/>
  <c r="AN333" i="17"/>
  <c r="AT333" i="17" s="1"/>
  <c r="AN337" i="17"/>
  <c r="AT337" i="17" s="1"/>
  <c r="AO345" i="17"/>
  <c r="AP360" i="17"/>
  <c r="AN375" i="17"/>
  <c r="AT375" i="17" s="1"/>
  <c r="AO313" i="17"/>
  <c r="AO321" i="17"/>
  <c r="AO329" i="17"/>
  <c r="AO337" i="17"/>
  <c r="AP350" i="17"/>
  <c r="AP366" i="17"/>
  <c r="AN280" i="17"/>
  <c r="AT280" i="17" s="1"/>
  <c r="AN284" i="17"/>
  <c r="AT284" i="17" s="1"/>
  <c r="AN288" i="17"/>
  <c r="AT288" i="17" s="1"/>
  <c r="AN292" i="17"/>
  <c r="AT292" i="17" s="1"/>
  <c r="AN296" i="17"/>
  <c r="AT296" i="17" s="1"/>
  <c r="AN300" i="17"/>
  <c r="AT300" i="17" s="1"/>
  <c r="AN304" i="17"/>
  <c r="AT304" i="17" s="1"/>
  <c r="AN308" i="17"/>
  <c r="AT308" i="17" s="1"/>
  <c r="AN312" i="17"/>
  <c r="AT312" i="17" s="1"/>
  <c r="AN316" i="17"/>
  <c r="AT316" i="17" s="1"/>
  <c r="AN320" i="17"/>
  <c r="AT320" i="17" s="1"/>
  <c r="AN324" i="17"/>
  <c r="AT324" i="17" s="1"/>
  <c r="AN328" i="17"/>
  <c r="AT328" i="17" s="1"/>
  <c r="AN332" i="17"/>
  <c r="AT332" i="17" s="1"/>
  <c r="AN336" i="17"/>
  <c r="AT336" i="17" s="1"/>
  <c r="AN341" i="17"/>
  <c r="AT341" i="17" s="1"/>
  <c r="AP356" i="17"/>
  <c r="AN379" i="17"/>
  <c r="AT379" i="17" s="1"/>
  <c r="AO349" i="17"/>
  <c r="AO357" i="17"/>
  <c r="AO365" i="17"/>
  <c r="AN373" i="17"/>
  <c r="AT373" i="17" s="1"/>
  <c r="AP390" i="17"/>
  <c r="AP422" i="17"/>
  <c r="AP339" i="17"/>
  <c r="AP343" i="17"/>
  <c r="AP347" i="17"/>
  <c r="AP351" i="17"/>
  <c r="AP355" i="17"/>
  <c r="AP359" i="17"/>
  <c r="AP363" i="17"/>
  <c r="AP367" i="17"/>
  <c r="AO373" i="17"/>
  <c r="AP388" i="17"/>
  <c r="AO403" i="17"/>
  <c r="AO348" i="17"/>
  <c r="AO356" i="17"/>
  <c r="AO364" i="17"/>
  <c r="AO371" i="17"/>
  <c r="AN381" i="17"/>
  <c r="AT381" i="17" s="1"/>
  <c r="AN397" i="17"/>
  <c r="AT397" i="17" s="1"/>
  <c r="AO411" i="17"/>
  <c r="AO433" i="17"/>
  <c r="AO379" i="17"/>
  <c r="AO387" i="17"/>
  <c r="AO395" i="17"/>
  <c r="AO404" i="17"/>
  <c r="AN415" i="17"/>
  <c r="AT415" i="17" s="1"/>
  <c r="AO437" i="17"/>
  <c r="AN370" i="17"/>
  <c r="AT370" i="17" s="1"/>
  <c r="AN374" i="17"/>
  <c r="AT374" i="17" s="1"/>
  <c r="AN378" i="17"/>
  <c r="AT378" i="17" s="1"/>
  <c r="AN382" i="17"/>
  <c r="AT382" i="17" s="1"/>
  <c r="AN386" i="17"/>
  <c r="AT386" i="17" s="1"/>
  <c r="AN390" i="17"/>
  <c r="AT390" i="17" s="1"/>
  <c r="AN394" i="17"/>
  <c r="AT394" i="17" s="1"/>
  <c r="AN398" i="17"/>
  <c r="AT398" i="17" s="1"/>
  <c r="AO402" i="17"/>
  <c r="AO410" i="17"/>
  <c r="AP426" i="17"/>
  <c r="AO380" i="17"/>
  <c r="AO388" i="17"/>
  <c r="AO396" i="17"/>
  <c r="AN403" i="17"/>
  <c r="AT403" i="17" s="1"/>
  <c r="AN411" i="17"/>
  <c r="AT411" i="17" s="1"/>
  <c r="AP424" i="17"/>
  <c r="AO417" i="17"/>
  <c r="AO425" i="17"/>
  <c r="AO431" i="17"/>
  <c r="AN445" i="17"/>
  <c r="AT445" i="17" s="1"/>
  <c r="AP403" i="17"/>
  <c r="AP407" i="17"/>
  <c r="AP411" i="17"/>
  <c r="AP415" i="17"/>
  <c r="AP419" i="17"/>
  <c r="AP423" i="17"/>
  <c r="AP427" i="17"/>
  <c r="AN435" i="17"/>
  <c r="AT435" i="17" s="1"/>
  <c r="AN451" i="17"/>
  <c r="AT451" i="17" s="1"/>
  <c r="AO418" i="17"/>
  <c r="AO426" i="17"/>
  <c r="AO435" i="17"/>
  <c r="AP446" i="17"/>
  <c r="AO441" i="17"/>
  <c r="AO449" i="17"/>
  <c r="AO455" i="17"/>
  <c r="AP429" i="17"/>
  <c r="AP433" i="17"/>
  <c r="AP437" i="17"/>
  <c r="AP441" i="17"/>
  <c r="AP445" i="17"/>
  <c r="AP449" i="17"/>
  <c r="AO454" i="17"/>
  <c r="AO438" i="17"/>
  <c r="AO446" i="17"/>
  <c r="AN458" i="17"/>
  <c r="AT458" i="17" s="1"/>
  <c r="AO460" i="17"/>
  <c r="AO471" i="17"/>
  <c r="AP454" i="17"/>
  <c r="AP458" i="17"/>
  <c r="AP462" i="17"/>
  <c r="AO477" i="17"/>
  <c r="AO461" i="17"/>
  <c r="AP463" i="17"/>
  <c r="AP467" i="17"/>
  <c r="AP471" i="17"/>
  <c r="AP475" i="17"/>
  <c r="AP479" i="17"/>
  <c r="AO478" i="17"/>
  <c r="AN465" i="17"/>
  <c r="AT465" i="17" s="1"/>
  <c r="AN469" i="17"/>
  <c r="AT469" i="17" s="1"/>
  <c r="AN473" i="17"/>
  <c r="AT473" i="17" s="1"/>
  <c r="AN477" i="17"/>
  <c r="AT477" i="17" s="1"/>
  <c r="AN481" i="17"/>
  <c r="AT481" i="17" s="1"/>
  <c r="AN9" i="17"/>
  <c r="AT9" i="17" s="1"/>
  <c r="AO865" i="17"/>
  <c r="AO867" i="17"/>
  <c r="AN858" i="17"/>
  <c r="AN870" i="17"/>
  <c r="AT870" i="17" s="1"/>
  <c r="AO884" i="17"/>
  <c r="AO872" i="17"/>
  <c r="AO899" i="17"/>
  <c r="AO864" i="17"/>
  <c r="AP864" i="17"/>
  <c r="AP872" i="17"/>
  <c r="AP880" i="17"/>
  <c r="AN886" i="17"/>
  <c r="AT886" i="17" s="1"/>
  <c r="AN894" i="17"/>
  <c r="AT894" i="17" s="1"/>
  <c r="AN902" i="17"/>
  <c r="AN910" i="17"/>
  <c r="AT910" i="17" s="1"/>
  <c r="AO890" i="17"/>
  <c r="AO906" i="17"/>
  <c r="AN885" i="17"/>
  <c r="AT885" i="17" s="1"/>
  <c r="AN893" i="17"/>
  <c r="AN901" i="17"/>
  <c r="AT901" i="17" s="1"/>
  <c r="AN909" i="17"/>
  <c r="AT909" i="17" s="1"/>
  <c r="AO920" i="17"/>
  <c r="AP912" i="17"/>
  <c r="AP916" i="17"/>
  <c r="AP920" i="17"/>
  <c r="AP924" i="17"/>
  <c r="AP928" i="17"/>
  <c r="AO933" i="17"/>
  <c r="AN946" i="17"/>
  <c r="AT946" i="17" s="1"/>
  <c r="AO921" i="17"/>
  <c r="AO929" i="17"/>
  <c r="AO951" i="17"/>
  <c r="AP913" i="17"/>
  <c r="AP917" i="17"/>
  <c r="AP921" i="17"/>
  <c r="AP925" i="17"/>
  <c r="AP929" i="17"/>
  <c r="AO955" i="17"/>
  <c r="AO941" i="17"/>
  <c r="AO949" i="17"/>
  <c r="AO939" i="17"/>
  <c r="AO947" i="17"/>
  <c r="AO957" i="17"/>
  <c r="AN935" i="17"/>
  <c r="AT935" i="17" s="1"/>
  <c r="AP939" i="17"/>
  <c r="AP947" i="17"/>
  <c r="AP955" i="17"/>
  <c r="AO956" i="17"/>
  <c r="AP942" i="17"/>
  <c r="AP946" i="17"/>
  <c r="AP950" i="17"/>
  <c r="AP954" i="17"/>
  <c r="AO881" i="17"/>
  <c r="AO883" i="17"/>
  <c r="AN862" i="17"/>
  <c r="AN878" i="17"/>
  <c r="AO858" i="17"/>
  <c r="AO880" i="17"/>
  <c r="AO916" i="17"/>
  <c r="AP860" i="17"/>
  <c r="AP868" i="17"/>
  <c r="AP876" i="17"/>
  <c r="AN882" i="17"/>
  <c r="AN890" i="17"/>
  <c r="AT890" i="17" s="1"/>
  <c r="AN898" i="17"/>
  <c r="AN906" i="17"/>
  <c r="AT906" i="17" s="1"/>
  <c r="AO926" i="17"/>
  <c r="AO898" i="17"/>
  <c r="AO914" i="17"/>
  <c r="AN889" i="17"/>
  <c r="AT889" i="17" s="1"/>
  <c r="AN897" i="17"/>
  <c r="AN905" i="17"/>
  <c r="AT905" i="17" s="1"/>
  <c r="AP935" i="17"/>
  <c r="AO869" i="17"/>
  <c r="AO861" i="17"/>
  <c r="AO871" i="17"/>
  <c r="AO893" i="17"/>
  <c r="AP859" i="17"/>
  <c r="AP863" i="17"/>
  <c r="AP867" i="17"/>
  <c r="AP871" i="17"/>
  <c r="AP875" i="17"/>
  <c r="AP879" i="17"/>
  <c r="AO888" i="17"/>
  <c r="AO862" i="17"/>
  <c r="AO874" i="17"/>
  <c r="AO885" i="17"/>
  <c r="AO903" i="17"/>
  <c r="AO887" i="17"/>
  <c r="AO866" i="17"/>
  <c r="AN861" i="17"/>
  <c r="AT861" i="17" s="1"/>
  <c r="AN865" i="17"/>
  <c r="AT865" i="17" s="1"/>
  <c r="AN869" i="17"/>
  <c r="AT869" i="17" s="1"/>
  <c r="AN873" i="17"/>
  <c r="AN877" i="17"/>
  <c r="AN881" i="17"/>
  <c r="AT881" i="17" s="1"/>
  <c r="AP883" i="17"/>
  <c r="AP887" i="17"/>
  <c r="AP891" i="17"/>
  <c r="AP895" i="17"/>
  <c r="AP899" i="17"/>
  <c r="AP903" i="17"/>
  <c r="AP907" i="17"/>
  <c r="AO913" i="17"/>
  <c r="AO930" i="17"/>
  <c r="AO892" i="17"/>
  <c r="AO900" i="17"/>
  <c r="AO908" i="17"/>
  <c r="AP882" i="17"/>
  <c r="AP886" i="17"/>
  <c r="AP890" i="17"/>
  <c r="AP894" i="17"/>
  <c r="AP898" i="17"/>
  <c r="AP902" i="17"/>
  <c r="AP906" i="17"/>
  <c r="AP910" i="17"/>
  <c r="AO924" i="17"/>
  <c r="AN913" i="17"/>
  <c r="AN917" i="17"/>
  <c r="AN921" i="17"/>
  <c r="AT921" i="17" s="1"/>
  <c r="AN925" i="17"/>
  <c r="AT925" i="17" s="1"/>
  <c r="AN929" i="17"/>
  <c r="AT929" i="17" s="1"/>
  <c r="AO937" i="17"/>
  <c r="AO948" i="17"/>
  <c r="AO923" i="17"/>
  <c r="AO931" i="17"/>
  <c r="AP953" i="17"/>
  <c r="AN914" i="17"/>
  <c r="AT914" i="17" s="1"/>
  <c r="AN918" i="17"/>
  <c r="AN922" i="17"/>
  <c r="AN926" i="17"/>
  <c r="AT926" i="17" s="1"/>
  <c r="AN930" i="17"/>
  <c r="AT930" i="17" s="1"/>
  <c r="AN932" i="17"/>
  <c r="AN936" i="17"/>
  <c r="AT936" i="17" s="1"/>
  <c r="AP943" i="17"/>
  <c r="AP951" i="17"/>
  <c r="AP941" i="17"/>
  <c r="AP949" i="17"/>
  <c r="AP932" i="17"/>
  <c r="AP936" i="17"/>
  <c r="AN940" i="17"/>
  <c r="AT940" i="17" s="1"/>
  <c r="AN948" i="17"/>
  <c r="AN956" i="17"/>
  <c r="AT956" i="17" s="1"/>
  <c r="AN939" i="17"/>
  <c r="AT939" i="17" s="1"/>
  <c r="AN943" i="17"/>
  <c r="AN947" i="17"/>
  <c r="AN951" i="17"/>
  <c r="AT951" i="17" s="1"/>
  <c r="AN955" i="17"/>
  <c r="AT955" i="17" s="1"/>
  <c r="AN866" i="17"/>
  <c r="AT866" i="17" s="1"/>
  <c r="AO873" i="17"/>
  <c r="AO859" i="17"/>
  <c r="AO875" i="17"/>
  <c r="AO905" i="17"/>
  <c r="AN860" i="17"/>
  <c r="AT860" i="17" s="1"/>
  <c r="AN864" i="17"/>
  <c r="AT864" i="17" s="1"/>
  <c r="AN868" i="17"/>
  <c r="AN872" i="17"/>
  <c r="AN876" i="17"/>
  <c r="AT876" i="17" s="1"/>
  <c r="AN880" i="17"/>
  <c r="AT880" i="17" s="1"/>
  <c r="AO889" i="17"/>
  <c r="AO868" i="17"/>
  <c r="AO876" i="17"/>
  <c r="AO891" i="17"/>
  <c r="AO907" i="17"/>
  <c r="AO897" i="17"/>
  <c r="AP858" i="17"/>
  <c r="AP862" i="17"/>
  <c r="AP866" i="17"/>
  <c r="AP870" i="17"/>
  <c r="AP874" i="17"/>
  <c r="AP878" i="17"/>
  <c r="AO882" i="17"/>
  <c r="AN884" i="17"/>
  <c r="AT884" i="17" s="1"/>
  <c r="AN888" i="17"/>
  <c r="AN892" i="17"/>
  <c r="AN896" i="17"/>
  <c r="AT896" i="17" s="1"/>
  <c r="AN900" i="17"/>
  <c r="AT900" i="17" s="1"/>
  <c r="AN904" i="17"/>
  <c r="AT904" i="17" s="1"/>
  <c r="AN908" i="17"/>
  <c r="AO918" i="17"/>
  <c r="AO932" i="17"/>
  <c r="AO894" i="17"/>
  <c r="AO902" i="17"/>
  <c r="AO910" i="17"/>
  <c r="AN883" i="17"/>
  <c r="AN887" i="17"/>
  <c r="AN891" i="17"/>
  <c r="AT891" i="17" s="1"/>
  <c r="AN895" i="17"/>
  <c r="AT895" i="17" s="1"/>
  <c r="AN899" i="17"/>
  <c r="AT899" i="17" s="1"/>
  <c r="AN903" i="17"/>
  <c r="AN907" i="17"/>
  <c r="AO911" i="17"/>
  <c r="AO928" i="17"/>
  <c r="AP914" i="17"/>
  <c r="AP918" i="17"/>
  <c r="AP922" i="17"/>
  <c r="AP926" i="17"/>
  <c r="AP930" i="17"/>
  <c r="AO943" i="17"/>
  <c r="AO917" i="17"/>
  <c r="AO925" i="17"/>
  <c r="AO934" i="17"/>
  <c r="AP911" i="17"/>
  <c r="AP915" i="17"/>
  <c r="AP919" i="17"/>
  <c r="AP923" i="17"/>
  <c r="AP927" i="17"/>
  <c r="AP931" i="17"/>
  <c r="AP933" i="17"/>
  <c r="AP937" i="17"/>
  <c r="AN944" i="17"/>
  <c r="AT944" i="17" s="1"/>
  <c r="AN952" i="17"/>
  <c r="AN942" i="17"/>
  <c r="AN950" i="17"/>
  <c r="AT950" i="17" s="1"/>
  <c r="AN933" i="17"/>
  <c r="AN937" i="17"/>
  <c r="AO942" i="17"/>
  <c r="AO950" i="17"/>
  <c r="AP957" i="17"/>
  <c r="AP940" i="17"/>
  <c r="AP944" i="17"/>
  <c r="AP948" i="17"/>
  <c r="AP952" i="17"/>
  <c r="AP956" i="17"/>
  <c r="AN874" i="17"/>
  <c r="AT874" i="17" s="1"/>
  <c r="AO877" i="17"/>
  <c r="AO863" i="17"/>
  <c r="AO879" i="17"/>
  <c r="AO909" i="17"/>
  <c r="AP861" i="17"/>
  <c r="AP865" i="17"/>
  <c r="AP869" i="17"/>
  <c r="AP873" i="17"/>
  <c r="AP877" i="17"/>
  <c r="AP881" i="17"/>
  <c r="AO901" i="17"/>
  <c r="AO870" i="17"/>
  <c r="AO878" i="17"/>
  <c r="AO895" i="17"/>
  <c r="AO912" i="17"/>
  <c r="AO860" i="17"/>
  <c r="AN859" i="17"/>
  <c r="AT859" i="17" s="1"/>
  <c r="AN863" i="17"/>
  <c r="AN867" i="17"/>
  <c r="AN871" i="17"/>
  <c r="AT871" i="17" s="1"/>
  <c r="AN875" i="17"/>
  <c r="AT875" i="17" s="1"/>
  <c r="AN879" i="17"/>
  <c r="AT879" i="17" s="1"/>
  <c r="AO886" i="17"/>
  <c r="AP885" i="17"/>
  <c r="AP889" i="17"/>
  <c r="AP893" i="17"/>
  <c r="AP897" i="17"/>
  <c r="AP901" i="17"/>
  <c r="AP905" i="17"/>
  <c r="AP909" i="17"/>
  <c r="AO922" i="17"/>
  <c r="AO936" i="17"/>
  <c r="AO896" i="17"/>
  <c r="AO904" i="17"/>
  <c r="AN911" i="17"/>
  <c r="AT911" i="17" s="1"/>
  <c r="AP884" i="17"/>
  <c r="AP888" i="17"/>
  <c r="AP892" i="17"/>
  <c r="AP896" i="17"/>
  <c r="AP900" i="17"/>
  <c r="AP904" i="17"/>
  <c r="AP908" i="17"/>
  <c r="AO915" i="17"/>
  <c r="AO940" i="17"/>
  <c r="AN915" i="17"/>
  <c r="AT915" i="17" s="1"/>
  <c r="AN919" i="17"/>
  <c r="AT919" i="17" s="1"/>
  <c r="AN923" i="17"/>
  <c r="AN927" i="17"/>
  <c r="AN931" i="17"/>
  <c r="AT931" i="17" s="1"/>
  <c r="AP945" i="17"/>
  <c r="AO919" i="17"/>
  <c r="AO927" i="17"/>
  <c r="AO938" i="17"/>
  <c r="AN912" i="17"/>
  <c r="AN916" i="17"/>
  <c r="AT916" i="17" s="1"/>
  <c r="AN920" i="17"/>
  <c r="AT920" i="17" s="1"/>
  <c r="AN924" i="17"/>
  <c r="AT924" i="17" s="1"/>
  <c r="AN928" i="17"/>
  <c r="AO935" i="17"/>
  <c r="AN934" i="17"/>
  <c r="AT934" i="17" s="1"/>
  <c r="AN938" i="17"/>
  <c r="AO946" i="17"/>
  <c r="AN954" i="17"/>
  <c r="AT954" i="17" s="1"/>
  <c r="AO944" i="17"/>
  <c r="AO952" i="17"/>
  <c r="AP934" i="17"/>
  <c r="AP938" i="17"/>
  <c r="AO945" i="17"/>
  <c r="AO953" i="17"/>
  <c r="AO954" i="17"/>
  <c r="AN941" i="17"/>
  <c r="AT941" i="17" s="1"/>
  <c r="AN945" i="17"/>
  <c r="AT945" i="17" s="1"/>
  <c r="AN949" i="17"/>
  <c r="AT949" i="17" s="1"/>
  <c r="AN953" i="17"/>
  <c r="AN957" i="17"/>
  <c r="AN980" i="17"/>
  <c r="AT980" i="17" s="1"/>
  <c r="AN979" i="17"/>
  <c r="AT979" i="17" s="1"/>
  <c r="AO979" i="17"/>
  <c r="AO980" i="17"/>
  <c r="AO981" i="17"/>
  <c r="AN981" i="17"/>
  <c r="AT981" i="17" s="1"/>
  <c r="AN960" i="17"/>
  <c r="AT960" i="17" s="1"/>
  <c r="AN959" i="17"/>
  <c r="AT959" i="17" s="1"/>
  <c r="AP968" i="17"/>
  <c r="AO959" i="17"/>
  <c r="AP959" i="17"/>
  <c r="AO967" i="17"/>
  <c r="AP967" i="17"/>
  <c r="AN972" i="17"/>
  <c r="AN968" i="17"/>
  <c r="AO972" i="17"/>
  <c r="AO965" i="17"/>
  <c r="AN973" i="17"/>
  <c r="AO960" i="17"/>
  <c r="AP960" i="17"/>
  <c r="AP964" i="17"/>
  <c r="AN969" i="17"/>
  <c r="AT969" i="17" s="1"/>
  <c r="AN965" i="17"/>
  <c r="AT965" i="17" s="1"/>
  <c r="AO969" i="17"/>
  <c r="AO962" i="17"/>
  <c r="AP966" i="17"/>
  <c r="AN970" i="17"/>
  <c r="AT970" i="17" s="1"/>
  <c r="AO974" i="17"/>
  <c r="AO973" i="17"/>
  <c r="AN961" i="17"/>
  <c r="AT961" i="17" s="1"/>
  <c r="AO976" i="17"/>
  <c r="AO961" i="17"/>
  <c r="AN966" i="17"/>
  <c r="AT966" i="17" s="1"/>
  <c r="AN962" i="17"/>
  <c r="AO966" i="17"/>
  <c r="AN974" i="17"/>
  <c r="AT974" i="17" s="1"/>
  <c r="AP963" i="17"/>
  <c r="AN967" i="17"/>
  <c r="AO971" i="17"/>
  <c r="AO970" i="17"/>
  <c r="AP962" i="17"/>
  <c r="AP965" i="17"/>
  <c r="AO964" i="17"/>
  <c r="AP961" i="17"/>
  <c r="AN963" i="17"/>
  <c r="AN975" i="17"/>
  <c r="AT975" i="17" s="1"/>
  <c r="AO963" i="17"/>
  <c r="AN971" i="17"/>
  <c r="AT971" i="17" s="1"/>
  <c r="AO975" i="17"/>
  <c r="AN964" i="17"/>
  <c r="AT964" i="17" s="1"/>
  <c r="AO968" i="17"/>
  <c r="AN976" i="17"/>
  <c r="AT976" i="17" s="1"/>
  <c r="AP958" i="17"/>
  <c r="AP680" i="17"/>
  <c r="AO668" i="17"/>
  <c r="AN590" i="17"/>
  <c r="AT590" i="17" s="1"/>
  <c r="AN566" i="17"/>
  <c r="AT566" i="17" s="1"/>
  <c r="AP722" i="17"/>
  <c r="AO716" i="17"/>
  <c r="AN686" i="17"/>
  <c r="AT686" i="17" s="1"/>
  <c r="AO710" i="17"/>
  <c r="AN728" i="17"/>
  <c r="AT728" i="17" s="1"/>
  <c r="AO692" i="17"/>
  <c r="AN624" i="17"/>
  <c r="AT624" i="17" s="1"/>
  <c r="AN716" i="17"/>
  <c r="AT716" i="17" s="1"/>
  <c r="AP674" i="17"/>
  <c r="AO686" i="17"/>
  <c r="AN650" i="17"/>
  <c r="AT650" i="17" s="1"/>
  <c r="AP662" i="17"/>
  <c r="AO623" i="17"/>
  <c r="AP574" i="17"/>
  <c r="AP692" i="17"/>
  <c r="AP598" i="17"/>
  <c r="AN583" i="17"/>
  <c r="AT583" i="17" s="1"/>
  <c r="AN623" i="17"/>
  <c r="AT623" i="17" s="1"/>
  <c r="AP591" i="17"/>
  <c r="AO559" i="17"/>
  <c r="AP510" i="17"/>
  <c r="AN534" i="17"/>
  <c r="AT534" i="17" s="1"/>
  <c r="AP590" i="17"/>
  <c r="AP566" i="17"/>
  <c r="AP529" i="17"/>
  <c r="AP622" i="17"/>
  <c r="AP520" i="17"/>
  <c r="AN600" i="17"/>
  <c r="AT600" i="17" s="1"/>
  <c r="AN505" i="17"/>
  <c r="AT505" i="17" s="1"/>
  <c r="AN557" i="17"/>
  <c r="AT557" i="17" s="1"/>
  <c r="AO609" i="17"/>
  <c r="AP508" i="17"/>
  <c r="AO518" i="17"/>
  <c r="AO534" i="17"/>
  <c r="AP552" i="17"/>
  <c r="AO571" i="17"/>
  <c r="AO619" i="17"/>
  <c r="AO512" i="17"/>
  <c r="AP531" i="17"/>
  <c r="AN548" i="17"/>
  <c r="AT548" i="17" s="1"/>
  <c r="AP596" i="17"/>
  <c r="AP672" i="17"/>
  <c r="AO509" i="17"/>
  <c r="AN525" i="17"/>
  <c r="AT525" i="17" s="1"/>
  <c r="AO542" i="17"/>
  <c r="AP569" i="17"/>
  <c r="AN642" i="17"/>
  <c r="AT642" i="17" s="1"/>
  <c r="AP518" i="17"/>
  <c r="AO525" i="17"/>
  <c r="AO532" i="17"/>
  <c r="AO539" i="17"/>
  <c r="AO544" i="17"/>
  <c r="AN550" i="17"/>
  <c r="AT550" i="17" s="1"/>
  <c r="AO557" i="17"/>
  <c r="AO564" i="17"/>
  <c r="AN577" i="17"/>
  <c r="AT577" i="17" s="1"/>
  <c r="AN588" i="17"/>
  <c r="AT588" i="17" s="1"/>
  <c r="AN602" i="17"/>
  <c r="AT602" i="17" s="1"/>
  <c r="AO640" i="17"/>
  <c r="AN511" i="17"/>
  <c r="AT511" i="17" s="1"/>
  <c r="AN515" i="17"/>
  <c r="AT515" i="17" s="1"/>
  <c r="AN520" i="17"/>
  <c r="AT520" i="17" s="1"/>
  <c r="AN524" i="17"/>
  <c r="AT524" i="17" s="1"/>
  <c r="AP528" i="17"/>
  <c r="AP532" i="17"/>
  <c r="AP537" i="17"/>
  <c r="AP544" i="17"/>
  <c r="AP548" i="17"/>
  <c r="AN552" i="17"/>
  <c r="AT552" i="17" s="1"/>
  <c r="AN556" i="17"/>
  <c r="AT556" i="17" s="1"/>
  <c r="AP560" i="17"/>
  <c r="AP564" i="17"/>
  <c r="AO576" i="17"/>
  <c r="AO592" i="17"/>
  <c r="AO601" i="17"/>
  <c r="AP652" i="17"/>
  <c r="AO506" i="17"/>
  <c r="AO517" i="17"/>
  <c r="AO529" i="17"/>
  <c r="AO538" i="17"/>
  <c r="AO547" i="17"/>
  <c r="AO556" i="17"/>
  <c r="AP567" i="17"/>
  <c r="AN575" i="17"/>
  <c r="AT575" i="17" s="1"/>
  <c r="AN584" i="17"/>
  <c r="AT584" i="17" s="1"/>
  <c r="AO594" i="17"/>
  <c r="AP613" i="17"/>
  <c r="AO624" i="17"/>
  <c r="AO665" i="17"/>
  <c r="AN608" i="17"/>
  <c r="AT608" i="17" s="1"/>
  <c r="AP614" i="17"/>
  <c r="AO620" i="17"/>
  <c r="AN633" i="17"/>
  <c r="AT633" i="17" s="1"/>
  <c r="AP639" i="17"/>
  <c r="AP654" i="17"/>
  <c r="AO667" i="17"/>
  <c r="AO577" i="17"/>
  <c r="AO586" i="17"/>
  <c r="AO595" i="17"/>
  <c r="AO604" i="17"/>
  <c r="AP615" i="17"/>
  <c r="AN627" i="17"/>
  <c r="AT627" i="17" s="1"/>
  <c r="AP633" i="17"/>
  <c r="AO646" i="17"/>
  <c r="AO661" i="17"/>
  <c r="AP568" i="17"/>
  <c r="AP572" i="17"/>
  <c r="AN578" i="17"/>
  <c r="AT578" i="17" s="1"/>
  <c r="AP584" i="17"/>
  <c r="AP588" i="17"/>
  <c r="AN594" i="17"/>
  <c r="AT594" i="17" s="1"/>
  <c r="AN601" i="17"/>
  <c r="AT601" i="17" s="1"/>
  <c r="AN605" i="17"/>
  <c r="AT605" i="17" s="1"/>
  <c r="AO613" i="17"/>
  <c r="AN619" i="17"/>
  <c r="AT619" i="17" s="1"/>
  <c r="AN626" i="17"/>
  <c r="AT626" i="17" s="1"/>
  <c r="AN636" i="17"/>
  <c r="AT636" i="17" s="1"/>
  <c r="AP647" i="17"/>
  <c r="AO652" i="17"/>
  <c r="AO672" i="17"/>
  <c r="AP713" i="17"/>
  <c r="AN683" i="17"/>
  <c r="AT683" i="17" s="1"/>
  <c r="AO694" i="17"/>
  <c r="AP730" i="17"/>
  <c r="AO648" i="17"/>
  <c r="AN657" i="17"/>
  <c r="AT657" i="17" s="1"/>
  <c r="AN662" i="17"/>
  <c r="AT662" i="17" s="1"/>
  <c r="AN668" i="17"/>
  <c r="AT668" i="17" s="1"/>
  <c r="AN674" i="17"/>
  <c r="AT674" i="17" s="1"/>
  <c r="AN681" i="17"/>
  <c r="AT681" i="17" s="1"/>
  <c r="AN687" i="17"/>
  <c r="AT687" i="17" s="1"/>
  <c r="AO702" i="17"/>
  <c r="AO728" i="17"/>
  <c r="AP617" i="17"/>
  <c r="AP621" i="17"/>
  <c r="AP629" i="17"/>
  <c r="AN639" i="17"/>
  <c r="AT639" i="17" s="1"/>
  <c r="AP645" i="17"/>
  <c r="AO653" i="17"/>
  <c r="AP660" i="17"/>
  <c r="AN670" i="17"/>
  <c r="AT670" i="17" s="1"/>
  <c r="AO676" i="17"/>
  <c r="AP682" i="17"/>
  <c r="AN693" i="17"/>
  <c r="AT693" i="17" s="1"/>
  <c r="AO713" i="17"/>
  <c r="AO689" i="17"/>
  <c r="AO696" i="17"/>
  <c r="AN706" i="17"/>
  <c r="AT706" i="17" s="1"/>
  <c r="AP721" i="17"/>
  <c r="AO628" i="17"/>
  <c r="AP637" i="17"/>
  <c r="AO645" i="17"/>
  <c r="AN652" i="17"/>
  <c r="AT652" i="17" s="1"/>
  <c r="AO658" i="17"/>
  <c r="AN665" i="17"/>
  <c r="AT665" i="17" s="1"/>
  <c r="AO671" i="17"/>
  <c r="AN678" i="17"/>
  <c r="AT678" i="17" s="1"/>
  <c r="AP685" i="17"/>
  <c r="AP696" i="17"/>
  <c r="AN708" i="17"/>
  <c r="AT708" i="17" s="1"/>
  <c r="AP727" i="17"/>
  <c r="AO685" i="17"/>
  <c r="AP691" i="17"/>
  <c r="AO697" i="17"/>
  <c r="AP705" i="17"/>
  <c r="AO719" i="17"/>
  <c r="AO700" i="17"/>
  <c r="AO708" i="17"/>
  <c r="AN715" i="17"/>
  <c r="AT715" i="17" s="1"/>
  <c r="AO724" i="17"/>
  <c r="AN730" i="17"/>
  <c r="AT730" i="17" s="1"/>
  <c r="AN702" i="17"/>
  <c r="AT702" i="17" s="1"/>
  <c r="AN707" i="17"/>
  <c r="AT707" i="17" s="1"/>
  <c r="AP712" i="17"/>
  <c r="AN717" i="17"/>
  <c r="AT717" i="17" s="1"/>
  <c r="AN721" i="17"/>
  <c r="AT721" i="17" s="1"/>
  <c r="AO727" i="17"/>
  <c r="AN978" i="17"/>
  <c r="AP491" i="17"/>
  <c r="AP493" i="17"/>
  <c r="AO482" i="17"/>
  <c r="AP33" i="17"/>
  <c r="AV33" i="17" s="1"/>
  <c r="AO11" i="17"/>
  <c r="AU11" i="17" s="1"/>
  <c r="AN42" i="17"/>
  <c r="AT42" i="17" s="1"/>
  <c r="AP501" i="17"/>
  <c r="AO497" i="17"/>
  <c r="AO493" i="17"/>
  <c r="AO488" i="17"/>
  <c r="AO484" i="17"/>
  <c r="AO50" i="17"/>
  <c r="AU50" i="17" s="1"/>
  <c r="AP42" i="17"/>
  <c r="AV42" i="17" s="1"/>
  <c r="AO33" i="17"/>
  <c r="AU33" i="17" s="1"/>
  <c r="AP26" i="17"/>
  <c r="AV26" i="17" s="1"/>
  <c r="AO18" i="17"/>
  <c r="AU18" i="17" s="1"/>
  <c r="AN10" i="17"/>
  <c r="AT10" i="17" s="1"/>
  <c r="AN490" i="17"/>
  <c r="AT490" i="17" s="1"/>
  <c r="AN49" i="17"/>
  <c r="AT49" i="17" s="1"/>
  <c r="AN33" i="17"/>
  <c r="AT33" i="17" s="1"/>
  <c r="AN17" i="17"/>
  <c r="AT17" i="17" s="1"/>
  <c r="AP55" i="17"/>
  <c r="AV55" i="17" s="1"/>
  <c r="AP21" i="17"/>
  <c r="AV21" i="17" s="1"/>
  <c r="AN487" i="17"/>
  <c r="AT487" i="17" s="1"/>
  <c r="AN26" i="17"/>
  <c r="AT26" i="17" s="1"/>
  <c r="AO501" i="17"/>
  <c r="AP56" i="17"/>
  <c r="AV56" i="17" s="1"/>
  <c r="AP47" i="17"/>
  <c r="AV47" i="17" s="1"/>
  <c r="AO40" i="17"/>
  <c r="AU40" i="17" s="1"/>
  <c r="AP32" i="17"/>
  <c r="AV32" i="17" s="1"/>
  <c r="AO26" i="17"/>
  <c r="AU26" i="17" s="1"/>
  <c r="AO19" i="17"/>
  <c r="AU19" i="17" s="1"/>
  <c r="AO12" i="17"/>
  <c r="AU12" i="17" s="1"/>
  <c r="AN493" i="17"/>
  <c r="AT493" i="17" s="1"/>
  <c r="AN52" i="17"/>
  <c r="AT52" i="17" s="1"/>
  <c r="AN36" i="17"/>
  <c r="AT36" i="17" s="1"/>
  <c r="AN20" i="17"/>
  <c r="AT20" i="17" s="1"/>
  <c r="AP484" i="17"/>
  <c r="AO37" i="17"/>
  <c r="AU37" i="17" s="1"/>
  <c r="AN503" i="17"/>
  <c r="AT503" i="17" s="1"/>
  <c r="AP492" i="17"/>
  <c r="AP54" i="17"/>
  <c r="AV54" i="17" s="1"/>
  <c r="AP45" i="17"/>
  <c r="AV45" i="17" s="1"/>
  <c r="AP37" i="17"/>
  <c r="AV37" i="17" s="1"/>
  <c r="AO29" i="17"/>
  <c r="AU29" i="17" s="1"/>
  <c r="AO22" i="17"/>
  <c r="AO13" i="17"/>
  <c r="AU13" i="17" s="1"/>
  <c r="AN496" i="17"/>
  <c r="AT496" i="17" s="1"/>
  <c r="AN55" i="17"/>
  <c r="AT55" i="17" s="1"/>
  <c r="AN39" i="17"/>
  <c r="AT39" i="17" s="1"/>
  <c r="AN23" i="17"/>
  <c r="AT23" i="17" s="1"/>
  <c r="AO958" i="17"/>
  <c r="AP710" i="17"/>
  <c r="AP704" i="17"/>
  <c r="AP686" i="17"/>
  <c r="AO591" i="17"/>
  <c r="AN567" i="17"/>
  <c r="AT567" i="17" s="1"/>
  <c r="AO631" i="17"/>
  <c r="AP575" i="17"/>
  <c r="AO582" i="17"/>
  <c r="AP606" i="17"/>
  <c r="AP503" i="17"/>
  <c r="AP599" i="17"/>
  <c r="AP551" i="17"/>
  <c r="AN543" i="17"/>
  <c r="AT543" i="17" s="1"/>
  <c r="AO511" i="17"/>
  <c r="AN542" i="17"/>
  <c r="AT542" i="17" s="1"/>
  <c r="AP558" i="17"/>
  <c r="AN582" i="17"/>
  <c r="AT582" i="17" s="1"/>
  <c r="AN508" i="17"/>
  <c r="AT508" i="17" s="1"/>
  <c r="AO543" i="17"/>
  <c r="AN694" i="17"/>
  <c r="AT694" i="17" s="1"/>
  <c r="AP524" i="17"/>
  <c r="AO9" i="17"/>
  <c r="AU9" i="17" s="1"/>
  <c r="AP509" i="17"/>
  <c r="AN560" i="17"/>
  <c r="AT560" i="17" s="1"/>
  <c r="AO503" i="17"/>
  <c r="AO510" i="17"/>
  <c r="AN523" i="17"/>
  <c r="AT523" i="17" s="1"/>
  <c r="AN537" i="17"/>
  <c r="AT537" i="17" s="1"/>
  <c r="AP556" i="17"/>
  <c r="AN574" i="17"/>
  <c r="AT574" i="17" s="1"/>
  <c r="AP505" i="17"/>
  <c r="AN514" i="17"/>
  <c r="AT514" i="17" s="1"/>
  <c r="AP536" i="17"/>
  <c r="AN555" i="17"/>
  <c r="AT555" i="17" s="1"/>
  <c r="AP603" i="17"/>
  <c r="AP504" i="17"/>
  <c r="AP511" i="17"/>
  <c r="AN530" i="17"/>
  <c r="AT530" i="17" s="1"/>
  <c r="AN544" i="17"/>
  <c r="AT544" i="17" s="1"/>
  <c r="AO580" i="17"/>
  <c r="AN644" i="17"/>
  <c r="AT644" i="17" s="1"/>
  <c r="AO519" i="17"/>
  <c r="AN526" i="17"/>
  <c r="AT526" i="17" s="1"/>
  <c r="AP534" i="17"/>
  <c r="AP541" i="17"/>
  <c r="AO546" i="17"/>
  <c r="AN551" i="17"/>
  <c r="AT551" i="17" s="1"/>
  <c r="AN558" i="17"/>
  <c r="AT558" i="17" s="1"/>
  <c r="AN568" i="17"/>
  <c r="AT568" i="17" s="1"/>
  <c r="AP580" i="17"/>
  <c r="AN593" i="17"/>
  <c r="AT593" i="17" s="1"/>
  <c r="AP605" i="17"/>
  <c r="AP641" i="17"/>
  <c r="AP512" i="17"/>
  <c r="AP516" i="17"/>
  <c r="AP521" i="17"/>
  <c r="AP525" i="17"/>
  <c r="AN529" i="17"/>
  <c r="AT529" i="17" s="1"/>
  <c r="AN533" i="17"/>
  <c r="AT533" i="17" s="1"/>
  <c r="AN538" i="17"/>
  <c r="AT538" i="17" s="1"/>
  <c r="AN545" i="17"/>
  <c r="AT545" i="17" s="1"/>
  <c r="AO549" i="17"/>
  <c r="AP553" i="17"/>
  <c r="AP557" i="17"/>
  <c r="AN561" i="17"/>
  <c r="AT561" i="17" s="1"/>
  <c r="AN565" i="17"/>
  <c r="AT565" i="17" s="1"/>
  <c r="AN579" i="17"/>
  <c r="AT579" i="17" s="1"/>
  <c r="AN595" i="17"/>
  <c r="AT595" i="17" s="1"/>
  <c r="AN604" i="17"/>
  <c r="AT604" i="17" s="1"/>
  <c r="AO654" i="17"/>
  <c r="AO508" i="17"/>
  <c r="AO520" i="17"/>
  <c r="AO531" i="17"/>
  <c r="AO540" i="17"/>
  <c r="AP549" i="17"/>
  <c r="AO561" i="17"/>
  <c r="AO569" i="17"/>
  <c r="AP576" i="17"/>
  <c r="AP587" i="17"/>
  <c r="AO596" i="17"/>
  <c r="AO614" i="17"/>
  <c r="AN635" i="17"/>
  <c r="AT635" i="17" s="1"/>
  <c r="AN675" i="17"/>
  <c r="AT675" i="17" s="1"/>
  <c r="AP609" i="17"/>
  <c r="AO615" i="17"/>
  <c r="AN629" i="17"/>
  <c r="AT629" i="17" s="1"/>
  <c r="AN634" i="17"/>
  <c r="AT634" i="17" s="1"/>
  <c r="AO643" i="17"/>
  <c r="AP656" i="17"/>
  <c r="AP668" i="17"/>
  <c r="AO568" i="17"/>
  <c r="AO579" i="17"/>
  <c r="AO588" i="17"/>
  <c r="AP597" i="17"/>
  <c r="AO608" i="17"/>
  <c r="AO616" i="17"/>
  <c r="AO629" i="17"/>
  <c r="AP634" i="17"/>
  <c r="AO650" i="17"/>
  <c r="AO670" i="17"/>
  <c r="AN569" i="17"/>
  <c r="AT569" i="17" s="1"/>
  <c r="AN573" i="17"/>
  <c r="AT573" i="17" s="1"/>
  <c r="AP579" i="17"/>
  <c r="AN585" i="17"/>
  <c r="AT585" i="17" s="1"/>
  <c r="AO589" i="17"/>
  <c r="AP595" i="17"/>
  <c r="AP602" i="17"/>
  <c r="AN609" i="17"/>
  <c r="AT609" i="17" s="1"/>
  <c r="AN614" i="17"/>
  <c r="AT614" i="17" s="1"/>
  <c r="AN621" i="17"/>
  <c r="AT621" i="17" s="1"/>
  <c r="AO627" i="17"/>
  <c r="AO637" i="17"/>
  <c r="AN648" i="17"/>
  <c r="AT648" i="17" s="1"/>
  <c r="AO659" i="17"/>
  <c r="AN673" i="17"/>
  <c r="AT673" i="17" s="1"/>
  <c r="AP675" i="17"/>
  <c r="AO684" i="17"/>
  <c r="AN714" i="17"/>
  <c r="AT714" i="17" s="1"/>
  <c r="AO642" i="17"/>
  <c r="AN651" i="17"/>
  <c r="AT651" i="17" s="1"/>
  <c r="AP658" i="17"/>
  <c r="AP663" i="17"/>
  <c r="AP669" i="17"/>
  <c r="AN676" i="17"/>
  <c r="AT676" i="17" s="1"/>
  <c r="AN682" i="17"/>
  <c r="AT682" i="17" s="1"/>
  <c r="AN688" i="17"/>
  <c r="AT688" i="17" s="1"/>
  <c r="AO705" i="17"/>
  <c r="AN611" i="17"/>
  <c r="AT611" i="17" s="1"/>
  <c r="AN618" i="17"/>
  <c r="AT618" i="17" s="1"/>
  <c r="AN625" i="17"/>
  <c r="AT625" i="17" s="1"/>
  <c r="AP632" i="17"/>
  <c r="AP640" i="17"/>
  <c r="AN647" i="17"/>
  <c r="AT647" i="17" s="1"/>
  <c r="AO655" i="17"/>
  <c r="AO662" i="17"/>
  <c r="AP671" i="17"/>
  <c r="AP678" i="17"/>
  <c r="AO687" i="17"/>
  <c r="AO699" i="17"/>
  <c r="AP719" i="17"/>
  <c r="AP690" i="17"/>
  <c r="AP697" i="17"/>
  <c r="AP707" i="17"/>
  <c r="AP723" i="17"/>
  <c r="AO630" i="17"/>
  <c r="AO639" i="17"/>
  <c r="AO647" i="17"/>
  <c r="AP653" i="17"/>
  <c r="AO660" i="17"/>
  <c r="AP666" i="17"/>
  <c r="AP673" i="17"/>
  <c r="AO680" i="17"/>
  <c r="AO688" i="17"/>
  <c r="AP698" i="17"/>
  <c r="AO711" i="17"/>
  <c r="AP729" i="17"/>
  <c r="AP679" i="17"/>
  <c r="AP687" i="17"/>
  <c r="AO693" i="17"/>
  <c r="AP699" i="17"/>
  <c r="AO707" i="17"/>
  <c r="AO722" i="17"/>
  <c r="AP701" i="17"/>
  <c r="AN709" i="17"/>
  <c r="AT709" i="17" s="1"/>
  <c r="AO718" i="17"/>
  <c r="AP725" i="17"/>
  <c r="AO731" i="17"/>
  <c r="AO703" i="17"/>
  <c r="AP708" i="17"/>
  <c r="AN713" i="17"/>
  <c r="AT713" i="17" s="1"/>
  <c r="AP718" i="17"/>
  <c r="AO723" i="17"/>
  <c r="AN729" i="17"/>
  <c r="AT729" i="17" s="1"/>
  <c r="AP496" i="17"/>
  <c r="AP498" i="17"/>
  <c r="AP489" i="17"/>
  <c r="AO52" i="17"/>
  <c r="AU52" i="17" s="1"/>
  <c r="AP28" i="17"/>
  <c r="AV28" i="17" s="1"/>
  <c r="AN495" i="17"/>
  <c r="AT495" i="17" s="1"/>
  <c r="AN30" i="17"/>
  <c r="AT30" i="17" s="1"/>
  <c r="AP500" i="17"/>
  <c r="AO496" i="17"/>
  <c r="AO491" i="17"/>
  <c r="AO487" i="17"/>
  <c r="AO55" i="17"/>
  <c r="AU55" i="17" s="1"/>
  <c r="AO48" i="17"/>
  <c r="AU48" i="17" s="1"/>
  <c r="AP40" i="17"/>
  <c r="AV40" i="17" s="1"/>
  <c r="AP31" i="17"/>
  <c r="AV31" i="17" s="1"/>
  <c r="AP24" i="17"/>
  <c r="AV24" i="17" s="1"/>
  <c r="AO16" i="17"/>
  <c r="AU16" i="17" s="1"/>
  <c r="AN502" i="17"/>
  <c r="AT502" i="17" s="1"/>
  <c r="AN486" i="17"/>
  <c r="AT486" i="17" s="1"/>
  <c r="AN45" i="17"/>
  <c r="AT45" i="17" s="1"/>
  <c r="AN29" i="17"/>
  <c r="AT29" i="17" s="1"/>
  <c r="AN13" i="17"/>
  <c r="AT13" i="17" s="1"/>
  <c r="AP50" i="17"/>
  <c r="AV50" i="17" s="1"/>
  <c r="AP16" i="17"/>
  <c r="AV16" i="17" s="1"/>
  <c r="AN54" i="17"/>
  <c r="AT54" i="17" s="1"/>
  <c r="AN18" i="17"/>
  <c r="AT18" i="17" s="1"/>
  <c r="AO500" i="17"/>
  <c r="AO53" i="17"/>
  <c r="AU53" i="17" s="1"/>
  <c r="AO46" i="17"/>
  <c r="AU46" i="17" s="1"/>
  <c r="AO38" i="17"/>
  <c r="AU38" i="17" s="1"/>
  <c r="AO31" i="17"/>
  <c r="AU31" i="17" s="1"/>
  <c r="AO24" i="17"/>
  <c r="AU24" i="17" s="1"/>
  <c r="AP17" i="17"/>
  <c r="AV17" i="17" s="1"/>
  <c r="AN489" i="17"/>
  <c r="AT489" i="17" s="1"/>
  <c r="AN48" i="17"/>
  <c r="AT48" i="17" s="1"/>
  <c r="AN32" i="17"/>
  <c r="AT32" i="17" s="1"/>
  <c r="AN16" i="17"/>
  <c r="AT16" i="17" s="1"/>
  <c r="AO54" i="17"/>
  <c r="AU54" i="17" s="1"/>
  <c r="AP30" i="17"/>
  <c r="AV30" i="17" s="1"/>
  <c r="AN38" i="17"/>
  <c r="AT38" i="17" s="1"/>
  <c r="AP483" i="17"/>
  <c r="AP52" i="17"/>
  <c r="AV52" i="17" s="1"/>
  <c r="AP43" i="17"/>
  <c r="AV43" i="17" s="1"/>
  <c r="AO36" i="17"/>
  <c r="AU36" i="17" s="1"/>
  <c r="AO27" i="17"/>
  <c r="AU27" i="17" s="1"/>
  <c r="AO20" i="17"/>
  <c r="AU20" i="17" s="1"/>
  <c r="AP11" i="17"/>
  <c r="AV11" i="17" s="1"/>
  <c r="AN492" i="17"/>
  <c r="AT492" i="17" s="1"/>
  <c r="AN51" i="17"/>
  <c r="AT51" i="17" s="1"/>
  <c r="AN35" i="17"/>
  <c r="AT35" i="17" s="1"/>
  <c r="AN19" i="17"/>
  <c r="AT19" i="17" s="1"/>
  <c r="AN710" i="17"/>
  <c r="AT710" i="17" s="1"/>
  <c r="AP716" i="17"/>
  <c r="AP638" i="17"/>
  <c r="AP623" i="17"/>
  <c r="AP608" i="17"/>
  <c r="AO567" i="17"/>
  <c r="AP582" i="17"/>
  <c r="AN518" i="17"/>
  <c r="AT518" i="17" s="1"/>
  <c r="AO590" i="17"/>
  <c r="AO527" i="17"/>
  <c r="AN510" i="17"/>
  <c r="AT510" i="17" s="1"/>
  <c r="AP547" i="17"/>
  <c r="AP9" i="17"/>
  <c r="AV9" i="17" s="1"/>
  <c r="AP538" i="17"/>
  <c r="AP533" i="17"/>
  <c r="AN516" i="17"/>
  <c r="AT516" i="17" s="1"/>
  <c r="AN564" i="17"/>
  <c r="AT564" i="17" s="1"/>
  <c r="AO505" i="17"/>
  <c r="AN512" i="17"/>
  <c r="AT512" i="17" s="1"/>
  <c r="AN528" i="17"/>
  <c r="AT528" i="17" s="1"/>
  <c r="AP540" i="17"/>
  <c r="AP559" i="17"/>
  <c r="AP578" i="17"/>
  <c r="AO507" i="17"/>
  <c r="AP522" i="17"/>
  <c r="AO541" i="17"/>
  <c r="AN562" i="17"/>
  <c r="AT562" i="17" s="1"/>
  <c r="AP611" i="17"/>
  <c r="AN506" i="17"/>
  <c r="AT506" i="17" s="1"/>
  <c r="AP513" i="17"/>
  <c r="AN535" i="17"/>
  <c r="AT535" i="17" s="1"/>
  <c r="AP554" i="17"/>
  <c r="AO583" i="17"/>
  <c r="AO514" i="17"/>
  <c r="AO521" i="17"/>
  <c r="AO528" i="17"/>
  <c r="AO535" i="17"/>
  <c r="AP542" i="17"/>
  <c r="AO548" i="17"/>
  <c r="AO553" i="17"/>
  <c r="AO560" i="17"/>
  <c r="AP571" i="17"/>
  <c r="AP583" i="17"/>
  <c r="AN597" i="17"/>
  <c r="AT597" i="17" s="1"/>
  <c r="AN606" i="17"/>
  <c r="AT606" i="17" s="1"/>
  <c r="AP659" i="17"/>
  <c r="AN513" i="17"/>
  <c r="AT513" i="17" s="1"/>
  <c r="AN517" i="17"/>
  <c r="AT517" i="17" s="1"/>
  <c r="AN522" i="17"/>
  <c r="AT522" i="17" s="1"/>
  <c r="AO526" i="17"/>
  <c r="AP530" i="17"/>
  <c r="AP535" i="17"/>
  <c r="AP539" i="17"/>
  <c r="AP546" i="17"/>
  <c r="AO550" i="17"/>
  <c r="AN554" i="17"/>
  <c r="AT554" i="17" s="1"/>
  <c r="AO558" i="17"/>
  <c r="AP562" i="17"/>
  <c r="AN570" i="17"/>
  <c r="AT570" i="17" s="1"/>
  <c r="AP585" i="17"/>
  <c r="AO597" i="17"/>
  <c r="AP627" i="17"/>
  <c r="AN656" i="17"/>
  <c r="AT656" i="17" s="1"/>
  <c r="AO513" i="17"/>
  <c r="AO522" i="17"/>
  <c r="AO533" i="17"/>
  <c r="AN541" i="17"/>
  <c r="AT541" i="17" s="1"/>
  <c r="AO552" i="17"/>
  <c r="AO563" i="17"/>
  <c r="AN572" i="17"/>
  <c r="AT572" i="17" s="1"/>
  <c r="AO578" i="17"/>
  <c r="AP589" i="17"/>
  <c r="AP601" i="17"/>
  <c r="AN615" i="17"/>
  <c r="AT615" i="17" s="1"/>
  <c r="AP636" i="17"/>
  <c r="AN691" i="17"/>
  <c r="AT691" i="17" s="1"/>
  <c r="AN610" i="17"/>
  <c r="AT610" i="17" s="1"/>
  <c r="AN616" i="17"/>
  <c r="AT616" i="17" s="1"/>
  <c r="AN630" i="17"/>
  <c r="AT630" i="17" s="1"/>
  <c r="AP635" i="17"/>
  <c r="AO644" i="17"/>
  <c r="AN661" i="17"/>
  <c r="AT661" i="17" s="1"/>
  <c r="AN669" i="17"/>
  <c r="AT669" i="17" s="1"/>
  <c r="AO570" i="17"/>
  <c r="AO581" i="17"/>
  <c r="AO600" i="17"/>
  <c r="AO610" i="17"/>
  <c r="AP618" i="17"/>
  <c r="AP630" i="17"/>
  <c r="AN637" i="17"/>
  <c r="AT637" i="17" s="1"/>
  <c r="AP657" i="17"/>
  <c r="AO701" i="17"/>
  <c r="AP570" i="17"/>
  <c r="AN576" i="17"/>
  <c r="AT576" i="17" s="1"/>
  <c r="AN580" i="17"/>
  <c r="AT580" i="17" s="1"/>
  <c r="AP586" i="17"/>
  <c r="AN592" i="17"/>
  <c r="AT592" i="17" s="1"/>
  <c r="AN596" i="17"/>
  <c r="AT596" i="17" s="1"/>
  <c r="AN603" i="17"/>
  <c r="AT603" i="17" s="1"/>
  <c r="AP610" i="17"/>
  <c r="AP616" i="17"/>
  <c r="AO622" i="17"/>
  <c r="AP628" i="17"/>
  <c r="AN640" i="17"/>
  <c r="AT640" i="17" s="1"/>
  <c r="AN649" i="17"/>
  <c r="AT649" i="17" s="1"/>
  <c r="AO663" i="17"/>
  <c r="AP676" i="17"/>
  <c r="AN677" i="17"/>
  <c r="AT677" i="17" s="1"/>
  <c r="AN685" i="17"/>
  <c r="AT685" i="17" s="1"/>
  <c r="AN718" i="17"/>
  <c r="AT718" i="17" s="1"/>
  <c r="AN645" i="17"/>
  <c r="AT645" i="17" s="1"/>
  <c r="AN653" i="17"/>
  <c r="AT653" i="17" s="1"/>
  <c r="AN660" i="17"/>
  <c r="AT660" i="17" s="1"/>
  <c r="AP665" i="17"/>
  <c r="AN671" i="17"/>
  <c r="AT671" i="17" s="1"/>
  <c r="AP677" i="17"/>
  <c r="AP683" i="17"/>
  <c r="AP695" i="17"/>
  <c r="AO721" i="17"/>
  <c r="AP612" i="17"/>
  <c r="AP619" i="17"/>
  <c r="AP626" i="17"/>
  <c r="AO634" i="17"/>
  <c r="AP642" i="17"/>
  <c r="AP648" i="17"/>
  <c r="AO657" i="17"/>
  <c r="AN664" i="17"/>
  <c r="AT664" i="17" s="1"/>
  <c r="AN672" i="17"/>
  <c r="AT672" i="17" s="1"/>
  <c r="AN680" i="17"/>
  <c r="AT680" i="17" s="1"/>
  <c r="AP688" i="17"/>
  <c r="AP702" i="17"/>
  <c r="AN722" i="17"/>
  <c r="AT722" i="17" s="1"/>
  <c r="AP693" i="17"/>
  <c r="AN698" i="17"/>
  <c r="AT698" i="17" s="1"/>
  <c r="AP709" i="17"/>
  <c r="AN724" i="17"/>
  <c r="AT724" i="17" s="1"/>
  <c r="AN622" i="17"/>
  <c r="AT622" i="17" s="1"/>
  <c r="AO633" i="17"/>
  <c r="AO641" i="17"/>
  <c r="AO649" i="17"/>
  <c r="AN654" i="17"/>
  <c r="AT654" i="17" s="1"/>
  <c r="AN663" i="17"/>
  <c r="AT663" i="17" s="1"/>
  <c r="AN667" i="17"/>
  <c r="AT667" i="17" s="1"/>
  <c r="AO675" i="17"/>
  <c r="AO682" i="17"/>
  <c r="AP689" i="17"/>
  <c r="AN701" i="17"/>
  <c r="AT701" i="17" s="1"/>
  <c r="AO717" i="17"/>
  <c r="AO977" i="17"/>
  <c r="AO681" i="17"/>
  <c r="AN689" i="17"/>
  <c r="AT689" i="17" s="1"/>
  <c r="AP694" i="17"/>
  <c r="AN700" i="17"/>
  <c r="AT700" i="17" s="1"/>
  <c r="AN712" i="17"/>
  <c r="AT712" i="17" s="1"/>
  <c r="AO725" i="17"/>
  <c r="AN703" i="17"/>
  <c r="AT703" i="17" s="1"/>
  <c r="AO712" i="17"/>
  <c r="AO720" i="17"/>
  <c r="AN727" i="17"/>
  <c r="AT727" i="17" s="1"/>
  <c r="AN705" i="17"/>
  <c r="AT705" i="17" s="1"/>
  <c r="AO709" i="17"/>
  <c r="AP714" i="17"/>
  <c r="AN719" i="17"/>
  <c r="AT719" i="17" s="1"/>
  <c r="AP724" i="17"/>
  <c r="AO730" i="17"/>
  <c r="AN977" i="17"/>
  <c r="AO978" i="17"/>
  <c r="AO492" i="17"/>
  <c r="AP490" i="17"/>
  <c r="AP488" i="17"/>
  <c r="AO45" i="17"/>
  <c r="AU45" i="17" s="1"/>
  <c r="AO23" i="17"/>
  <c r="AU23" i="17" s="1"/>
  <c r="AN483" i="17"/>
  <c r="AT483" i="17" s="1"/>
  <c r="AN22" i="17"/>
  <c r="AP499" i="17"/>
  <c r="AP495" i="17"/>
  <c r="AO490" i="17"/>
  <c r="AO486" i="17"/>
  <c r="AP53" i="17"/>
  <c r="AV53" i="17" s="1"/>
  <c r="AP46" i="17"/>
  <c r="AV46" i="17" s="1"/>
  <c r="AP38" i="17"/>
  <c r="AV38" i="17" s="1"/>
  <c r="AO30" i="17"/>
  <c r="AU30" i="17" s="1"/>
  <c r="AO21" i="17"/>
  <c r="AU21" i="17" s="1"/>
  <c r="AO14" i="17"/>
  <c r="AU14" i="17" s="1"/>
  <c r="AN498" i="17"/>
  <c r="AT498" i="17" s="1"/>
  <c r="AN482" i="17"/>
  <c r="AT482" i="17" s="1"/>
  <c r="AN41" i="17"/>
  <c r="AT41" i="17" s="1"/>
  <c r="AN25" i="17"/>
  <c r="AT25" i="17" s="1"/>
  <c r="AP486" i="17"/>
  <c r="AO41" i="17"/>
  <c r="AU41" i="17" s="1"/>
  <c r="AN499" i="17"/>
  <c r="AT499" i="17" s="1"/>
  <c r="AN46" i="17"/>
  <c r="AT46" i="17" s="1"/>
  <c r="AP10" i="17"/>
  <c r="AV10" i="17" s="1"/>
  <c r="AO499" i="17"/>
  <c r="AO51" i="17"/>
  <c r="AU51" i="17" s="1"/>
  <c r="AO44" i="17"/>
  <c r="AU44" i="17" s="1"/>
  <c r="AP36" i="17"/>
  <c r="AV36" i="17" s="1"/>
  <c r="AP29" i="17"/>
  <c r="AV29" i="17" s="1"/>
  <c r="AP22" i="17"/>
  <c r="AP15" i="17"/>
  <c r="AV15" i="17" s="1"/>
  <c r="AN501" i="17"/>
  <c r="AT501" i="17" s="1"/>
  <c r="AN485" i="17"/>
  <c r="AT485" i="17" s="1"/>
  <c r="AN44" i="17"/>
  <c r="AT44" i="17" s="1"/>
  <c r="AN28" i="17"/>
  <c r="AT28" i="17" s="1"/>
  <c r="AN12" i="17"/>
  <c r="AT12" i="17" s="1"/>
  <c r="AP48" i="17"/>
  <c r="AV48" i="17" s="1"/>
  <c r="AO25" i="17"/>
  <c r="AU25" i="17" s="1"/>
  <c r="AO10" i="17"/>
  <c r="AP482" i="17"/>
  <c r="AO49" i="17"/>
  <c r="AU49" i="17" s="1"/>
  <c r="AP41" i="17"/>
  <c r="AV41" i="17" s="1"/>
  <c r="AO34" i="17"/>
  <c r="AU34" i="17" s="1"/>
  <c r="AP25" i="17"/>
  <c r="AV25" i="17" s="1"/>
  <c r="AO17" i="17"/>
  <c r="AU17" i="17" s="1"/>
  <c r="AN504" i="17"/>
  <c r="AT504" i="17" s="1"/>
  <c r="AN488" i="17"/>
  <c r="AT488" i="17" s="1"/>
  <c r="AN47" i="17"/>
  <c r="AT47" i="17" s="1"/>
  <c r="AN31" i="17"/>
  <c r="AT31" i="17" s="1"/>
  <c r="AN15" i="17"/>
  <c r="AT15" i="17" s="1"/>
  <c r="AN692" i="17"/>
  <c r="AT692" i="17" s="1"/>
  <c r="AO656" i="17"/>
  <c r="AN631" i="17"/>
  <c r="AT631" i="17" s="1"/>
  <c r="AO566" i="17"/>
  <c r="AP644" i="17"/>
  <c r="AO698" i="17"/>
  <c r="AP624" i="17"/>
  <c r="AN591" i="17"/>
  <c r="AT591" i="17" s="1"/>
  <c r="AO575" i="17"/>
  <c r="AP550" i="17"/>
  <c r="AN598" i="17"/>
  <c r="AT598" i="17" s="1"/>
  <c r="AP526" i="17"/>
  <c r="AN519" i="17"/>
  <c r="AT519" i="17" s="1"/>
  <c r="AP565" i="17"/>
  <c r="AP506" i="17"/>
  <c r="AP517" i="17"/>
  <c r="AN553" i="17"/>
  <c r="AT553" i="17" s="1"/>
  <c r="AO605" i="17"/>
  <c r="AN507" i="17"/>
  <c r="AT507" i="17" s="1"/>
  <c r="AP515" i="17"/>
  <c r="AN532" i="17"/>
  <c r="AT532" i="17" s="1"/>
  <c r="AN546" i="17"/>
  <c r="AT546" i="17" s="1"/>
  <c r="AP563" i="17"/>
  <c r="AP594" i="17"/>
  <c r="AN509" i="17"/>
  <c r="AT509" i="17" s="1"/>
  <c r="AP527" i="17"/>
  <c r="AP545" i="17"/>
  <c r="AN586" i="17"/>
  <c r="AT586" i="17" s="1"/>
  <c r="AP625" i="17"/>
  <c r="AP507" i="17"/>
  <c r="AN521" i="17"/>
  <c r="AT521" i="17" s="1"/>
  <c r="AN539" i="17"/>
  <c r="AT539" i="17" s="1"/>
  <c r="AP561" i="17"/>
  <c r="AO598" i="17"/>
  <c r="AO516" i="17"/>
  <c r="AO523" i="17"/>
  <c r="AO530" i="17"/>
  <c r="AO537" i="17"/>
  <c r="AP543" i="17"/>
  <c r="AN549" i="17"/>
  <c r="AT549" i="17" s="1"/>
  <c r="AO555" i="17"/>
  <c r="AO562" i="17"/>
  <c r="AO574" i="17"/>
  <c r="AO585" i="17"/>
  <c r="AN599" i="17"/>
  <c r="AT599" i="17" s="1"/>
  <c r="AO617" i="17"/>
  <c r="AP514" i="17"/>
  <c r="AP519" i="17"/>
  <c r="AP523" i="17"/>
  <c r="AN527" i="17"/>
  <c r="AT527" i="17" s="1"/>
  <c r="AN531" i="17"/>
  <c r="AT531" i="17" s="1"/>
  <c r="AN536" i="17"/>
  <c r="AT536" i="17" s="1"/>
  <c r="AN540" i="17"/>
  <c r="AT540" i="17" s="1"/>
  <c r="AN547" i="17"/>
  <c r="AT547" i="17" s="1"/>
  <c r="AO551" i="17"/>
  <c r="AP555" i="17"/>
  <c r="AN559" i="17"/>
  <c r="AT559" i="17" s="1"/>
  <c r="AN563" i="17"/>
  <c r="AT563" i="17" s="1"/>
  <c r="AO573" i="17"/>
  <c r="AO587" i="17"/>
  <c r="AO599" i="17"/>
  <c r="AP649" i="17"/>
  <c r="AO504" i="17"/>
  <c r="AO515" i="17"/>
  <c r="AO524" i="17"/>
  <c r="AO536" i="17"/>
  <c r="AO545" i="17"/>
  <c r="AO554" i="17"/>
  <c r="AO565" i="17"/>
  <c r="AP573" i="17"/>
  <c r="AN581" i="17"/>
  <c r="AT581" i="17" s="1"/>
  <c r="AP592" i="17"/>
  <c r="AO603" i="17"/>
  <c r="AO621" i="17"/>
  <c r="AO664" i="17"/>
  <c r="AO606" i="17"/>
  <c r="AN612" i="17"/>
  <c r="AT612" i="17" s="1"/>
  <c r="AO618" i="17"/>
  <c r="AN632" i="17"/>
  <c r="AT632" i="17" s="1"/>
  <c r="AN638" i="17"/>
  <c r="AT638" i="17" s="1"/>
  <c r="AN646" i="17"/>
  <c r="AT646" i="17" s="1"/>
  <c r="AO666" i="17"/>
  <c r="AO572" i="17"/>
  <c r="AO584" i="17"/>
  <c r="AO593" i="17"/>
  <c r="AO602" i="17"/>
  <c r="AO612" i="17"/>
  <c r="AP620" i="17"/>
  <c r="AO632" i="17"/>
  <c r="AO638" i="17"/>
  <c r="AN658" i="17"/>
  <c r="AT658" i="17" s="1"/>
  <c r="AN958" i="17"/>
  <c r="AN571" i="17"/>
  <c r="AT571" i="17" s="1"/>
  <c r="AP577" i="17"/>
  <c r="AP581" i="17"/>
  <c r="AN587" i="17"/>
  <c r="AT587" i="17" s="1"/>
  <c r="AP593" i="17"/>
  <c r="AP600" i="17"/>
  <c r="AP604" i="17"/>
  <c r="AO611" i="17"/>
  <c r="AN617" i="17"/>
  <c r="AT617" i="17" s="1"/>
  <c r="AO625" i="17"/>
  <c r="AP631" i="17"/>
  <c r="AN641" i="17"/>
  <c r="AT641" i="17" s="1"/>
  <c r="AP650" i="17"/>
  <c r="AP670" i="17"/>
  <c r="AN679" i="17"/>
  <c r="AT679" i="17" s="1"/>
  <c r="AO679" i="17"/>
  <c r="AO691" i="17"/>
  <c r="AN720" i="17"/>
  <c r="AT720" i="17" s="1"/>
  <c r="AP646" i="17"/>
  <c r="AN655" i="17"/>
  <c r="AT655" i="17" s="1"/>
  <c r="AP661" i="17"/>
  <c r="AP667" i="17"/>
  <c r="AO673" i="17"/>
  <c r="AO678" i="17"/>
  <c r="AP684" i="17"/>
  <c r="AN697" i="17"/>
  <c r="AT697" i="17" s="1"/>
  <c r="AO726" i="17"/>
  <c r="AN613" i="17"/>
  <c r="AT613" i="17" s="1"/>
  <c r="AN620" i="17"/>
  <c r="AT620" i="17" s="1"/>
  <c r="AN628" i="17"/>
  <c r="AT628" i="17" s="1"/>
  <c r="AO636" i="17"/>
  <c r="AN643" i="17"/>
  <c r="AT643" i="17" s="1"/>
  <c r="AO651" i="17"/>
  <c r="AN659" i="17"/>
  <c r="AT659" i="17" s="1"/>
  <c r="AN666" i="17"/>
  <c r="AT666" i="17" s="1"/>
  <c r="AO674" i="17"/>
  <c r="AP681" i="17"/>
  <c r="AN690" i="17"/>
  <c r="AT690" i="17" s="1"/>
  <c r="AP711" i="17"/>
  <c r="AN731" i="17"/>
  <c r="AT731" i="17" s="1"/>
  <c r="AN695" i="17"/>
  <c r="AT695" i="17" s="1"/>
  <c r="AP703" i="17"/>
  <c r="AP715" i="17"/>
  <c r="AO729" i="17"/>
  <c r="AO626" i="17"/>
  <c r="AO635" i="17"/>
  <c r="AP643" i="17"/>
  <c r="AP651" i="17"/>
  <c r="AP655" i="17"/>
  <c r="AP664" i="17"/>
  <c r="AO669" i="17"/>
  <c r="AO677" i="17"/>
  <c r="AN684" i="17"/>
  <c r="AT684" i="17" s="1"/>
  <c r="AO695" i="17"/>
  <c r="AN704" i="17"/>
  <c r="AT704" i="17" s="1"/>
  <c r="AN725" i="17"/>
  <c r="AT725" i="17" s="1"/>
  <c r="AO683" i="17"/>
  <c r="AO690" i="17"/>
  <c r="AN696" i="17"/>
  <c r="AT696" i="17" s="1"/>
  <c r="AO704" i="17"/>
  <c r="AP717" i="17"/>
  <c r="AP726" i="17"/>
  <c r="AN699" i="17"/>
  <c r="AT699" i="17" s="1"/>
  <c r="AO706" i="17"/>
  <c r="AO714" i="17"/>
  <c r="AN723" i="17"/>
  <c r="AT723" i="17" s="1"/>
  <c r="AP728" i="17"/>
  <c r="AP700" i="17"/>
  <c r="AP706" i="17"/>
  <c r="AN711" i="17"/>
  <c r="AT711" i="17" s="1"/>
  <c r="AO715" i="17"/>
  <c r="AP720" i="17"/>
  <c r="AN726" i="17"/>
  <c r="AT726" i="17" s="1"/>
  <c r="AP731" i="17"/>
  <c r="AP494" i="17"/>
  <c r="AP497" i="17"/>
  <c r="AP485" i="17"/>
  <c r="AO39" i="17"/>
  <c r="AU39" i="17" s="1"/>
  <c r="AP14" i="17"/>
  <c r="AV14" i="17" s="1"/>
  <c r="AN50" i="17"/>
  <c r="AT50" i="17" s="1"/>
  <c r="AN14" i="17"/>
  <c r="AT14" i="17" s="1"/>
  <c r="AO498" i="17"/>
  <c r="AO494" i="17"/>
  <c r="AO489" i="17"/>
  <c r="AO485" i="17"/>
  <c r="AP51" i="17"/>
  <c r="AV51" i="17" s="1"/>
  <c r="AP44" i="17"/>
  <c r="AV44" i="17" s="1"/>
  <c r="AO35" i="17"/>
  <c r="AU35" i="17" s="1"/>
  <c r="AO28" i="17"/>
  <c r="AU28" i="17" s="1"/>
  <c r="AP19" i="17"/>
  <c r="AV19" i="17" s="1"/>
  <c r="AP12" i="17"/>
  <c r="AV12" i="17" s="1"/>
  <c r="AN494" i="17"/>
  <c r="AT494" i="17" s="1"/>
  <c r="AN53" i="17"/>
  <c r="AT53" i="17" s="1"/>
  <c r="AN37" i="17"/>
  <c r="AT37" i="17" s="1"/>
  <c r="AN21" i="17"/>
  <c r="AT21" i="17" s="1"/>
  <c r="AO483" i="17"/>
  <c r="AP35" i="17"/>
  <c r="AV35" i="17" s="1"/>
  <c r="AN491" i="17"/>
  <c r="AT491" i="17" s="1"/>
  <c r="AN34" i="17"/>
  <c r="AT34" i="17" s="1"/>
  <c r="AP502" i="17"/>
  <c r="AO495" i="17"/>
  <c r="AP49" i="17"/>
  <c r="AV49" i="17" s="1"/>
  <c r="AO42" i="17"/>
  <c r="AU42" i="17" s="1"/>
  <c r="AP34" i="17"/>
  <c r="AV34" i="17" s="1"/>
  <c r="AP27" i="17"/>
  <c r="AV27" i="17" s="1"/>
  <c r="AP20" i="17"/>
  <c r="AV20" i="17" s="1"/>
  <c r="AP13" i="17"/>
  <c r="AV13" i="17" s="1"/>
  <c r="AN497" i="17"/>
  <c r="AT497" i="17" s="1"/>
  <c r="AN56" i="17"/>
  <c r="AT56" i="17" s="1"/>
  <c r="AN40" i="17"/>
  <c r="AT40" i="17" s="1"/>
  <c r="AN24" i="17"/>
  <c r="AT24" i="17" s="1"/>
  <c r="AP487" i="17"/>
  <c r="AO43" i="17"/>
  <c r="AU43" i="17" s="1"/>
  <c r="AP18" i="17"/>
  <c r="AV18" i="17" s="1"/>
  <c r="AO502" i="17"/>
  <c r="AO56" i="17"/>
  <c r="AU56" i="17" s="1"/>
  <c r="AO47" i="17"/>
  <c r="AU47" i="17" s="1"/>
  <c r="AP39" i="17"/>
  <c r="AV39" i="17" s="1"/>
  <c r="AO32" i="17"/>
  <c r="AU32" i="17" s="1"/>
  <c r="AP23" i="17"/>
  <c r="AV23" i="17" s="1"/>
  <c r="AO15" i="17"/>
  <c r="AU15" i="17" s="1"/>
  <c r="AN500" i="17"/>
  <c r="AT500" i="17" s="1"/>
  <c r="AN484" i="17"/>
  <c r="AT484" i="17" s="1"/>
  <c r="AN43" i="17"/>
  <c r="AT43" i="17" s="1"/>
  <c r="AN27" i="17"/>
  <c r="AT27" i="17" s="1"/>
  <c r="AN11" i="17"/>
  <c r="AT11" i="17" s="1"/>
  <c r="J19" i="16"/>
  <c r="K19" i="16" s="1"/>
  <c r="J21" i="16"/>
  <c r="K21" i="16" s="1"/>
  <c r="AN589" i="17"/>
  <c r="AT589" i="17" s="1"/>
  <c r="Y589" i="17"/>
  <c r="AC589" i="17" s="1"/>
  <c r="B17" i="16" l="1"/>
  <c r="AS5" i="17"/>
  <c r="AQ5" i="17"/>
  <c r="AR5" i="17"/>
  <c r="AV22" i="17"/>
  <c r="AV5" i="17" s="1"/>
  <c r="AP5" i="17"/>
  <c r="Y5" i="17"/>
  <c r="E20" i="16" s="1"/>
  <c r="AC22" i="17"/>
  <c r="AC5" i="17" s="1"/>
  <c r="F20" i="16" s="1"/>
  <c r="AD10" i="17"/>
  <c r="Z5" i="17"/>
  <c r="E21" i="16" s="1"/>
  <c r="AD22" i="17"/>
  <c r="AD5" i="17" s="1"/>
  <c r="F21" i="16" s="1"/>
  <c r="AT22" i="17"/>
  <c r="AT5" i="17" s="1"/>
  <c r="AN5" i="17"/>
  <c r="AU22" i="17"/>
  <c r="AU5" i="17" s="1"/>
  <c r="AO5" i="17"/>
  <c r="E19" i="16"/>
  <c r="AB10" i="17"/>
  <c r="AU10" i="17"/>
  <c r="E18" i="16"/>
  <c r="H20" i="16" l="1"/>
  <c r="G20" i="16"/>
  <c r="I20" i="16"/>
  <c r="G19" i="16"/>
  <c r="I19" i="16"/>
  <c r="H19" i="16"/>
  <c r="I21" i="16"/>
  <c r="H21" i="16"/>
  <c r="G21" i="16"/>
  <c r="M21" i="16"/>
  <c r="M20" i="16"/>
  <c r="M19" i="16"/>
</calcChain>
</file>

<file path=xl/sharedStrings.xml><?xml version="1.0" encoding="utf-8"?>
<sst xmlns="http://schemas.openxmlformats.org/spreadsheetml/2006/main" count="891" uniqueCount="263">
  <si>
    <t>Drehzahlstufe:</t>
  </si>
  <si>
    <t>Regelspannung: [V]</t>
  </si>
  <si>
    <t>Heizen:</t>
  </si>
  <si>
    <t>Eingabefelder</t>
  </si>
  <si>
    <t>Temperaturen</t>
  </si>
  <si>
    <t>Auslegungsrandbedingungen</t>
  </si>
  <si>
    <t>Schalldruckpegel *** [dB(A)]</t>
  </si>
  <si>
    <t>Kühlen:</t>
  </si>
  <si>
    <t>Verwarmen:</t>
  </si>
  <si>
    <t>Koelen:</t>
  </si>
  <si>
    <t>Stuurspanning: [V]</t>
  </si>
  <si>
    <t>Geluidsdruk *** [dB(A)]</t>
  </si>
  <si>
    <t>Snelheidsniveau:</t>
  </si>
  <si>
    <t>Randvoorwaarden</t>
  </si>
  <si>
    <t>Invulformulier</t>
  </si>
  <si>
    <t>Temperatures</t>
  </si>
  <si>
    <t>Heating:</t>
  </si>
  <si>
    <t>Cooling:</t>
  </si>
  <si>
    <t>Speed level:</t>
  </si>
  <si>
    <t>Control voltage [V]</t>
  </si>
  <si>
    <t>Sound pressure *** [dB(A)]</t>
  </si>
  <si>
    <t>Electrical power [W]</t>
  </si>
  <si>
    <t>Conditions</t>
  </si>
  <si>
    <t>Niveau de vitesse</t>
  </si>
  <si>
    <t>rel. Luftf. [%]</t>
  </si>
  <si>
    <t>rel. humid. [%]</t>
  </si>
  <si>
    <t>rel. vocht. [%]</t>
  </si>
  <si>
    <t>Formulary</t>
  </si>
  <si>
    <t>Formulaire</t>
  </si>
  <si>
    <t>Voltage [V]</t>
  </si>
  <si>
    <t>Refroidir:</t>
  </si>
  <si>
    <t>Pression sonore *** [dB(A)]</t>
  </si>
  <si>
    <t>Puissance sonore ** [dB(A)]</t>
  </si>
  <si>
    <t>Geluidsvermogen ** [dB(A)]</t>
  </si>
  <si>
    <t>Sound power ** [dB(A)]</t>
  </si>
  <si>
    <t>Schallleistungspegel ** [dB(A)]</t>
  </si>
  <si>
    <t>Températures</t>
  </si>
  <si>
    <t>Chauffer:</t>
  </si>
  <si>
    <t>hum. rel. [%]</t>
  </si>
  <si>
    <t>Mini Canal</t>
  </si>
  <si>
    <t>heating</t>
  </si>
  <si>
    <t>Ti</t>
  </si>
  <si>
    <t>cooling</t>
  </si>
  <si>
    <t>Tr</t>
  </si>
  <si>
    <t>Ta</t>
  </si>
  <si>
    <t>kolomindex</t>
  </si>
  <si>
    <t>soundpressure level</t>
  </si>
  <si>
    <t>power</t>
  </si>
  <si>
    <t>75/65/20</t>
  </si>
  <si>
    <t>n</t>
  </si>
  <si>
    <t>result</t>
  </si>
  <si>
    <t>flow</t>
  </si>
  <si>
    <t>16/18/27</t>
  </si>
  <si>
    <t>electrical power nominal</t>
  </si>
  <si>
    <t>BMS-stuurspanning</t>
  </si>
  <si>
    <t>lookup code</t>
  </si>
  <si>
    <t>height</t>
  </si>
  <si>
    <t>length</t>
  </si>
  <si>
    <t>depth</t>
  </si>
  <si>
    <t>lengte</t>
  </si>
  <si>
    <t>geselecteerd</t>
  </si>
  <si>
    <t>Nederlands</t>
  </si>
  <si>
    <t>English</t>
  </si>
  <si>
    <t>Français</t>
  </si>
  <si>
    <t>Deutsch</t>
  </si>
  <si>
    <t>breedte</t>
  </si>
  <si>
    <t>Hoogte</t>
  </si>
  <si>
    <t>Breedte</t>
  </si>
  <si>
    <t>Lengte</t>
  </si>
  <si>
    <t>Airflow</t>
  </si>
  <si>
    <t>Höhe</t>
  </si>
  <si>
    <t>Länge</t>
  </si>
  <si>
    <t>Tiefe</t>
  </si>
  <si>
    <t>Longeur</t>
  </si>
  <si>
    <t>Hauteur</t>
  </si>
  <si>
    <t>Profondeur</t>
  </si>
  <si>
    <t>Heigth</t>
  </si>
  <si>
    <t>Length</t>
  </si>
  <si>
    <t>Width</t>
  </si>
  <si>
    <t>Type</t>
  </si>
  <si>
    <t>Typ</t>
  </si>
  <si>
    <t>Total power, result</t>
  </si>
  <si>
    <t>SI/Imperial</t>
  </si>
  <si>
    <t>DBE?</t>
  </si>
  <si>
    <t>Water content</t>
  </si>
  <si>
    <t>Mini Canal Pro</t>
  </si>
  <si>
    <t>standaard</t>
  </si>
  <si>
    <t>PRO</t>
  </si>
  <si>
    <t>DBE</t>
  </si>
  <si>
    <t>Eenheidsstelsel</t>
  </si>
  <si>
    <t>*</t>
  </si>
  <si>
    <t>**</t>
  </si>
  <si>
    <t>***</t>
  </si>
  <si>
    <t>Waardes gemeten volgens EN 16430</t>
  </si>
  <si>
    <t>Geluidsvermogen gemeten volgens ISO 3741:2010</t>
  </si>
  <si>
    <t>Geluidsdruk bij een aangenomen ruimtedemping van 8 dB(A)</t>
  </si>
  <si>
    <t>Values according to EN 16430</t>
  </si>
  <si>
    <t>Sound power according to ISO 3741:2010</t>
  </si>
  <si>
    <t>Sound pressure with an assumed room damping of 8dB(A)</t>
  </si>
  <si>
    <t>Leistungsangaben nach EN 16430</t>
  </si>
  <si>
    <t>Schallleistungspegel nach ISO 3741:2010</t>
  </si>
  <si>
    <t>Schalldruckpegel bei angenommener Raumdämpfung von 8dB(A)</t>
  </si>
  <si>
    <t>Pression sonore avec une atténuation ambiante du 8dB(A)</t>
  </si>
  <si>
    <t>Testé selon EN 16430</t>
  </si>
  <si>
    <t>Puissance sonore testé selon ISO 3741:2010</t>
  </si>
  <si>
    <t>Elektrisch verbruik [W]</t>
  </si>
  <si>
    <t>Watervolume [l]</t>
  </si>
  <si>
    <t>Wasservolumen [l]</t>
  </si>
  <si>
    <t>Elektr. Leistung [W]</t>
  </si>
  <si>
    <t>Volume d'eau [l]</t>
  </si>
  <si>
    <t>Puissance absorbée elec. [W]</t>
  </si>
  <si>
    <t>Styresignal</t>
  </si>
  <si>
    <t>Viftespenning [V]</t>
  </si>
  <si>
    <t>Lydtrykk [dB(A)]***</t>
  </si>
  <si>
    <t>Lydeffekt [dB(A)]***</t>
  </si>
  <si>
    <t>Elektrisk effekt [W]</t>
  </si>
  <si>
    <t>Vannvolum [l]</t>
  </si>
  <si>
    <t>Tur temp.</t>
  </si>
  <si>
    <t>Retur temp.</t>
  </si>
  <si>
    <t>Rom temp.</t>
  </si>
  <si>
    <t>Varme:</t>
  </si>
  <si>
    <t>Temperaturer</t>
  </si>
  <si>
    <t>Kjøling:</t>
  </si>
  <si>
    <t>rel. fuktighet [%]</t>
  </si>
  <si>
    <t>Kjølekapasitet beregnes i henhold til EN16430 med viftene som blåser oppover for alle typer.</t>
  </si>
  <si>
    <t>Når vannvolumet er gitt i gallon, er dette imperial gallons.</t>
  </si>
  <si>
    <t>Lydeffekt i henhold til ISO 3741: 2010. For lydtrykknivået er det en antatt romdemping på 8 dB (A).</t>
  </si>
  <si>
    <t>Norsk</t>
  </si>
  <si>
    <t>Aanvoertemp.</t>
  </si>
  <si>
    <t>Retourtemp.</t>
  </si>
  <si>
    <t>Ruimtetemp.</t>
  </si>
  <si>
    <t>Inlet temp.</t>
  </si>
  <si>
    <t>Return temp.</t>
  </si>
  <si>
    <t>Room temp.</t>
  </si>
  <si>
    <t>Vorlauftemp.</t>
  </si>
  <si>
    <t>Rücklauftemp.</t>
  </si>
  <si>
    <t>Raumtemp.</t>
  </si>
  <si>
    <t>Temp. entrée</t>
  </si>
  <si>
    <t>Temp. retour</t>
  </si>
  <si>
    <t>Temp. ambiante</t>
  </si>
  <si>
    <t>Enhetssystem</t>
  </si>
  <si>
    <t>Système unitaire</t>
  </si>
  <si>
    <t>Einheiten</t>
  </si>
  <si>
    <t>Unit conversion</t>
  </si>
  <si>
    <t>Uitvoering</t>
  </si>
  <si>
    <t>Version</t>
  </si>
  <si>
    <t>Ausführung</t>
  </si>
  <si>
    <t>Modell</t>
  </si>
  <si>
    <t>Toestel</t>
  </si>
  <si>
    <t>Device</t>
  </si>
  <si>
    <t>Gerät</t>
  </si>
  <si>
    <t>Appareil</t>
  </si>
  <si>
    <t>Versjon</t>
  </si>
  <si>
    <t>dP</t>
  </si>
  <si>
    <t>-</t>
  </si>
  <si>
    <t>Niet bestaand</t>
  </si>
  <si>
    <t>Type,ww</t>
  </si>
  <si>
    <t>Liter/cm</t>
  </si>
  <si>
    <t>WW</t>
  </si>
  <si>
    <t>k1</t>
  </si>
  <si>
    <t>k2</t>
  </si>
  <si>
    <t>t</t>
  </si>
  <si>
    <t>x</t>
  </si>
  <si>
    <t>Español</t>
  </si>
  <si>
    <t>Høyde</t>
  </si>
  <si>
    <t>Lengde</t>
  </si>
  <si>
    <t>Bredde</t>
  </si>
  <si>
    <t>Longitud</t>
  </si>
  <si>
    <t>Altura</t>
  </si>
  <si>
    <t>Tipo</t>
  </si>
  <si>
    <t>Nivel de velocidad:</t>
  </si>
  <si>
    <t xml:space="preserve"> Voltaje control [V]</t>
  </si>
  <si>
    <t>Presión sonora *** [dB(A)]</t>
  </si>
  <si>
    <t>Potencia sonora ** [dB(A)]</t>
  </si>
  <si>
    <t>Potencia eléctrica absorbida [W]</t>
  </si>
  <si>
    <t>Convers. de unidades</t>
  </si>
  <si>
    <t>Temperaturas</t>
  </si>
  <si>
    <t>Calefacción:</t>
  </si>
  <si>
    <t>Agua impulsión</t>
  </si>
  <si>
    <t>Agua retorno</t>
  </si>
  <si>
    <t>Ambiente</t>
  </si>
  <si>
    <t>Humedad relativa</t>
  </si>
  <si>
    <t>Enfriamiento:</t>
  </si>
  <si>
    <t>Modelo</t>
  </si>
  <si>
    <t>Versión</t>
  </si>
  <si>
    <t>Anchura</t>
  </si>
  <si>
    <t>La potencia de enfriamiento se calcula según la norma EN 16430 con ventiladores de todas las alturas.</t>
  </si>
  <si>
    <t>Potencia sonora según ISO 3741: 2010.</t>
  </si>
  <si>
    <t>Nivel de presión acústica con una amortiguación ambiental supuesta de 8 dB (A).</t>
  </si>
  <si>
    <t>Svenska</t>
  </si>
  <si>
    <t>Storlek</t>
  </si>
  <si>
    <t>Höjd</t>
  </si>
  <si>
    <t>Djup</t>
  </si>
  <si>
    <t>Längd</t>
  </si>
  <si>
    <t>Värme:</t>
  </si>
  <si>
    <t>Tillopp</t>
  </si>
  <si>
    <t>Retur</t>
  </si>
  <si>
    <t>Rum (torr)</t>
  </si>
  <si>
    <t>rel. Fuktighet [%]</t>
  </si>
  <si>
    <t>Fläkthastighet:</t>
  </si>
  <si>
    <t>Styrsignal [V]</t>
  </si>
  <si>
    <t>Water volume [l]</t>
  </si>
  <si>
    <t>Kyla:</t>
  </si>
  <si>
    <t>Vattenflöde, *** [dB(A)]</t>
  </si>
  <si>
    <t>Ljudeffekt ** [dB(A)]</t>
  </si>
  <si>
    <t>Effektförbrukning [W]</t>
  </si>
  <si>
    <t>Vattenvolym [l]</t>
  </si>
  <si>
    <t>Värden engligt EN 16430</t>
  </si>
  <si>
    <t>Ljudeffekt enligt ISO 3741:2010</t>
  </si>
  <si>
    <t xml:space="preserve">Ljudtryck med antagen ljudreduktion från rummet på 8 dB(A) </t>
  </si>
  <si>
    <t>Verze</t>
  </si>
  <si>
    <t>Převod jednotek</t>
  </si>
  <si>
    <t>Chlazení:</t>
  </si>
  <si>
    <t>Topení:</t>
  </si>
  <si>
    <t>Voda na přívodu</t>
  </si>
  <si>
    <t>Voda na zpátečce</t>
  </si>
  <si>
    <t>teplota vzduchu</t>
  </si>
  <si>
    <t>Relativní vlhkost [%]</t>
  </si>
  <si>
    <t>Teploty</t>
  </si>
  <si>
    <t>Jednotka</t>
  </si>
  <si>
    <t>Rychlost</t>
  </si>
  <si>
    <t>Ovládací napětí [V]</t>
  </si>
  <si>
    <t>Akustický tlak *** [dB(A)]</t>
  </si>
  <si>
    <t>Akustický výkon ** [dB(A)]</t>
  </si>
  <si>
    <t>Elektrický výkon [W]</t>
  </si>
  <si>
    <t xml:space="preserve">Akustický tlak podle ISO 3741:2010 </t>
  </si>
  <si>
    <t>Akustický výkon s předpokládaným útlumem místnosti 8 dB (A).</t>
  </si>
  <si>
    <t>Chladicí výkon vypočítán podle EN 16430  s ventilátory, které u všech typů - výšek foukají nahoru.</t>
  </si>
  <si>
    <t>Objem vody [l]</t>
  </si>
  <si>
    <t>Čeština</t>
  </si>
  <si>
    <t>Taal/Language/Sprache/Språk/Jazyk</t>
  </si>
  <si>
    <t>ExtraTaal1</t>
  </si>
  <si>
    <t>ExtraTaal2</t>
  </si>
  <si>
    <t>ExtraTaal3</t>
  </si>
  <si>
    <t>Kopieer alle data</t>
  </si>
  <si>
    <t>SI-eenheden</t>
  </si>
  <si>
    <t>Imperiale-eenheden</t>
  </si>
  <si>
    <t>Copy all data</t>
  </si>
  <si>
    <t>SI-units</t>
  </si>
  <si>
    <t>Imperial-units</t>
  </si>
  <si>
    <t>Kopieren Sie alle daten</t>
  </si>
  <si>
    <t>SI-einheiten</t>
  </si>
  <si>
    <t>Imperiale-einheiten</t>
  </si>
  <si>
    <t>Copier toutes des données</t>
  </si>
  <si>
    <t>Unités-SI</t>
  </si>
  <si>
    <t>Unités-Impériales</t>
  </si>
  <si>
    <t>Kopier alle data</t>
  </si>
  <si>
    <t>SI-enheter</t>
  </si>
  <si>
    <t>Imperiale-enheter</t>
  </si>
  <si>
    <t>Copiar todos los datos</t>
  </si>
  <si>
    <t>Unidades-SI</t>
  </si>
  <si>
    <t>Unidades-Imperial</t>
  </si>
  <si>
    <t>Kopiera all data</t>
  </si>
  <si>
    <t>Imperiella-enheter</t>
  </si>
  <si>
    <t>Kopírovat všechna data</t>
  </si>
  <si>
    <t>Mezinárodní (Sl)</t>
  </si>
  <si>
    <t>Imperiální</t>
  </si>
  <si>
    <t>Výška</t>
  </si>
  <si>
    <t>Šířka</t>
  </si>
  <si>
    <t>Délka</t>
  </si>
  <si>
    <t>"Suchá" teplota vzduchu</t>
  </si>
  <si>
    <t>Mini Canal Hybrid</t>
  </si>
  <si>
    <t>v2023-06-16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</si>
</sst>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theme="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20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1" fillId="2" borderId="0" xfId="0" applyFont="1" applyFill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/>
    <xf numFmtId="0" fontId="9" fillId="3" borderId="0" xfId="0" applyFont="1" applyFill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10" fillId="2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9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1" fillId="3" borderId="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10" fillId="2" borderId="8" xfId="0" applyFont="1" applyFill="1" applyBorder="1" applyProtection="1">
      <protection hidden="1"/>
    </xf>
    <xf numFmtId="165" fontId="18" fillId="2" borderId="8" xfId="0" applyNumberFormat="1" applyFont="1" applyFill="1" applyBorder="1" applyAlignment="1" applyProtection="1">
      <alignment horizontal="center"/>
      <protection hidden="1"/>
    </xf>
    <xf numFmtId="0" fontId="18" fillId="2" borderId="8" xfId="0" applyFont="1" applyFill="1" applyBorder="1" applyProtection="1"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textRotation="255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1" fontId="0" fillId="2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1" fontId="0" fillId="2" borderId="0" xfId="0" applyNumberFormat="1" applyFill="1" applyAlignment="1" applyProtection="1">
      <alignment horizontal="center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10" fillId="2" borderId="0" xfId="0" applyNumberFormat="1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1" fontId="0" fillId="2" borderId="7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1" fontId="0" fillId="2" borderId="8" xfId="0" applyNumberFormat="1" applyFill="1" applyBorder="1" applyAlignment="1" applyProtection="1">
      <alignment horizontal="center" vertical="center"/>
      <protection hidden="1"/>
    </xf>
    <xf numFmtId="164" fontId="0" fillId="2" borderId="7" xfId="0" applyNumberFormat="1" applyFill="1" applyBorder="1" applyAlignment="1" applyProtection="1">
      <alignment horizontal="center" vertical="center"/>
      <protection hidden="1"/>
    </xf>
    <xf numFmtId="164" fontId="0" fillId="2" borderId="9" xfId="0" applyNumberFormat="1" applyFill="1" applyBorder="1" applyAlignment="1" applyProtection="1">
      <alignment horizontal="center" vertical="center"/>
      <protection hidden="1"/>
    </xf>
    <xf numFmtId="164" fontId="10" fillId="2" borderId="8" xfId="0" applyNumberFormat="1" applyFont="1" applyFill="1" applyBorder="1" applyAlignment="1" applyProtection="1">
      <alignment horizontal="center" vertical="center"/>
      <protection hidden="1"/>
    </xf>
    <xf numFmtId="9" fontId="0" fillId="2" borderId="7" xfId="0" applyNumberFormat="1" applyFill="1" applyBorder="1"/>
    <xf numFmtId="0" fontId="0" fillId="2" borderId="8" xfId="0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1" fontId="0" fillId="0" borderId="0" xfId="0" applyNumberFormat="1"/>
    <xf numFmtId="0" fontId="0" fillId="0" borderId="20" xfId="0" applyBorder="1"/>
    <xf numFmtId="0" fontId="0" fillId="5" borderId="20" xfId="0" applyFill="1" applyBorder="1"/>
    <xf numFmtId="0" fontId="0" fillId="5" borderId="0" xfId="0" applyFill="1"/>
    <xf numFmtId="0" fontId="0" fillId="6" borderId="0" xfId="0" applyFill="1"/>
    <xf numFmtId="0" fontId="0" fillId="7" borderId="20" xfId="0" applyFill="1" applyBorder="1"/>
    <xf numFmtId="0" fontId="0" fillId="7" borderId="0" xfId="0" applyFill="1"/>
    <xf numFmtId="0" fontId="0" fillId="8" borderId="0" xfId="0" applyFill="1"/>
    <xf numFmtId="164" fontId="0" fillId="0" borderId="0" xfId="0" applyNumberFormat="1"/>
    <xf numFmtId="1" fontId="0" fillId="0" borderId="20" xfId="0" applyNumberFormat="1" applyBorder="1"/>
    <xf numFmtId="0" fontId="0" fillId="0" borderId="21" xfId="0" applyBorder="1"/>
    <xf numFmtId="0" fontId="0" fillId="9" borderId="0" xfId="0" applyFill="1"/>
    <xf numFmtId="164" fontId="0" fillId="2" borderId="0" xfId="0" applyNumberFormat="1" applyFill="1" applyAlignment="1" applyProtection="1">
      <alignment horizontal="center" vertical="center"/>
      <protection hidden="1"/>
    </xf>
    <xf numFmtId="164" fontId="0" fillId="2" borderId="8" xfId="0" applyNumberFormat="1" applyFill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 textRotation="90" wrapText="1"/>
      <protection hidden="1"/>
    </xf>
    <xf numFmtId="0" fontId="1" fillId="3" borderId="18" xfId="0" applyFont="1" applyFill="1" applyBorder="1" applyAlignment="1" applyProtection="1">
      <alignment horizontal="center" vertical="center" textRotation="90" wrapText="1"/>
      <protection hidden="1"/>
    </xf>
    <xf numFmtId="0" fontId="12" fillId="3" borderId="16" xfId="0" applyFont="1" applyFill="1" applyBorder="1" applyAlignment="1" applyProtection="1">
      <alignment horizontal="center" vertical="center" textRotation="90" wrapText="1"/>
      <protection hidden="1"/>
    </xf>
    <xf numFmtId="0" fontId="1" fillId="3" borderId="17" xfId="0" applyFont="1" applyFill="1" applyBorder="1" applyAlignment="1" applyProtection="1">
      <alignment horizontal="center" vertical="center" textRotation="90" wrapText="1"/>
      <protection hidden="1"/>
    </xf>
    <xf numFmtId="0" fontId="3" fillId="3" borderId="18" xfId="0" applyFont="1" applyFill="1" applyBorder="1" applyAlignment="1" applyProtection="1">
      <alignment horizontal="center" vertical="center" textRotation="90" wrapText="1"/>
      <protection hidden="1"/>
    </xf>
    <xf numFmtId="0" fontId="13" fillId="3" borderId="16" xfId="0" applyFont="1" applyFill="1" applyBorder="1" applyAlignment="1" applyProtection="1">
      <alignment horizontal="center" vertical="center" textRotation="90" wrapText="1"/>
      <protection hidden="1"/>
    </xf>
    <xf numFmtId="0" fontId="14" fillId="3" borderId="16" xfId="0" applyFont="1" applyFill="1" applyBorder="1" applyAlignment="1" applyProtection="1">
      <alignment horizontal="center" vertical="center" textRotation="90" wrapText="1"/>
      <protection hidden="1"/>
    </xf>
    <xf numFmtId="0" fontId="14" fillId="3" borderId="18" xfId="0" applyFont="1" applyFill="1" applyBorder="1" applyAlignment="1" applyProtection="1">
      <alignment horizontal="center" vertical="center" textRotation="90" wrapText="1"/>
      <protection hidden="1"/>
    </xf>
    <xf numFmtId="0" fontId="15" fillId="3" borderId="16" xfId="0" applyFont="1" applyFill="1" applyBorder="1" applyAlignment="1" applyProtection="1">
      <alignment horizontal="center" vertical="center" textRotation="90" wrapText="1"/>
      <protection hidden="1"/>
    </xf>
    <xf numFmtId="0" fontId="15" fillId="3" borderId="18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/>
      <protection locked="0"/>
    </xf>
    <xf numFmtId="0" fontId="0" fillId="0" borderId="19" xfId="0" applyBorder="1"/>
    <xf numFmtId="0" fontId="0" fillId="0" borderId="27" xfId="0" applyBorder="1"/>
    <xf numFmtId="0" fontId="0" fillId="0" borderId="23" xfId="0" applyBorder="1"/>
    <xf numFmtId="0" fontId="0" fillId="0" borderId="22" xfId="0" applyBorder="1"/>
    <xf numFmtId="0" fontId="0" fillId="0" borderId="26" xfId="0" applyBorder="1"/>
    <xf numFmtId="1" fontId="0" fillId="0" borderId="23" xfId="0" applyNumberFormat="1" applyBorder="1"/>
    <xf numFmtId="1" fontId="0" fillId="0" borderId="21" xfId="0" applyNumberFormat="1" applyBorder="1"/>
    <xf numFmtId="1" fontId="0" fillId="0" borderId="24" xfId="0" applyNumberFormat="1" applyBorder="1"/>
    <xf numFmtId="0" fontId="10" fillId="9" borderId="28" xfId="0" applyFont="1" applyFill="1" applyBorder="1"/>
    <xf numFmtId="0" fontId="10" fillId="9" borderId="29" xfId="0" applyFont="1" applyFill="1" applyBorder="1"/>
    <xf numFmtId="0" fontId="0" fillId="9" borderId="19" xfId="0" applyFill="1" applyBorder="1"/>
    <xf numFmtId="0" fontId="0" fillId="9" borderId="27" xfId="0" applyFill="1" applyBorder="1"/>
    <xf numFmtId="0" fontId="0" fillId="9" borderId="23" xfId="0" applyFill="1" applyBorder="1"/>
    <xf numFmtId="0" fontId="0" fillId="9" borderId="22" xfId="0" applyFill="1" applyBorder="1"/>
    <xf numFmtId="0" fontId="0" fillId="9" borderId="26" xfId="0" applyFill="1" applyBorder="1"/>
    <xf numFmtId="0" fontId="0" fillId="9" borderId="24" xfId="0" applyFill="1" applyBorder="1"/>
    <xf numFmtId="1" fontId="19" fillId="0" borderId="0" xfId="0" applyNumberFormat="1" applyFont="1"/>
    <xf numFmtId="0" fontId="21" fillId="4" borderId="10" xfId="0" applyFont="1" applyFill="1" applyBorder="1" applyAlignment="1" applyProtection="1">
      <alignment horizontal="center"/>
      <protection locked="0"/>
    </xf>
    <xf numFmtId="0" fontId="21" fillId="4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1" fontId="0" fillId="4" borderId="10" xfId="0" applyNumberFormat="1" applyFill="1" applyBorder="1" applyAlignment="1" applyProtection="1">
      <alignment horizontal="center"/>
      <protection locked="0"/>
    </xf>
    <xf numFmtId="9" fontId="0" fillId="4" borderId="10" xfId="23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hidden="1"/>
    </xf>
    <xf numFmtId="0" fontId="2" fillId="2" borderId="0" xfId="0" applyFont="1" applyFill="1" applyAlignment="1" applyProtection="1">
      <alignment horizontal="right" vertical="top"/>
      <protection hidden="1"/>
    </xf>
    <xf numFmtId="0" fontId="2" fillId="2" borderId="0" xfId="0" applyFont="1" applyFill="1" applyAlignment="1">
      <alignment horizontal="right" vertical="top"/>
    </xf>
    <xf numFmtId="0" fontId="0" fillId="0" borderId="25" xfId="0" applyBorder="1"/>
    <xf numFmtId="2" fontId="0" fillId="0" borderId="21" xfId="0" applyNumberFormat="1" applyBorder="1"/>
    <xf numFmtId="2" fontId="10" fillId="2" borderId="6" xfId="0" applyNumberFormat="1" applyFont="1" applyFill="1" applyBorder="1" applyAlignment="1" applyProtection="1">
      <alignment horizontal="center" vertical="center"/>
      <protection hidden="1"/>
    </xf>
    <xf numFmtId="2" fontId="10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right" vertical="top"/>
      <protection hidden="1"/>
    </xf>
    <xf numFmtId="0" fontId="0" fillId="2" borderId="3" xfId="0" applyFill="1" applyBorder="1" applyProtection="1">
      <protection hidden="1"/>
    </xf>
    <xf numFmtId="0" fontId="2" fillId="2" borderId="3" xfId="0" applyFont="1" applyFill="1" applyBorder="1" applyAlignment="1" applyProtection="1">
      <alignment vertical="top"/>
      <protection hidden="1"/>
    </xf>
    <xf numFmtId="0" fontId="0" fillId="2" borderId="3" xfId="0" applyFill="1" applyBorder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164" fontId="19" fillId="0" borderId="0" xfId="0" applyNumberFormat="1" applyFont="1"/>
    <xf numFmtId="164" fontId="0" fillId="0" borderId="20" xfId="0" applyNumberFormat="1" applyBorder="1"/>
    <xf numFmtId="2" fontId="0" fillId="2" borderId="0" xfId="0" applyNumberFormat="1" applyFill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1" fontId="0" fillId="12" borderId="0" xfId="0" applyNumberFormat="1" applyFill="1" applyAlignment="1" applyProtection="1">
      <alignment horizontal="center" vertical="center"/>
      <protection hidden="1"/>
    </xf>
    <xf numFmtId="0" fontId="0" fillId="12" borderId="0" xfId="0" applyFill="1" applyAlignment="1" applyProtection="1">
      <alignment horizontal="center" vertical="center"/>
      <protection hidden="1"/>
    </xf>
    <xf numFmtId="2" fontId="0" fillId="12" borderId="0" xfId="0" applyNumberFormat="1" applyFill="1" applyAlignment="1" applyProtection="1">
      <alignment horizontal="center" vertical="center"/>
      <protection hidden="1"/>
    </xf>
    <xf numFmtId="0" fontId="1" fillId="3" borderId="26" xfId="0" applyFont="1" applyFill="1" applyBorder="1" applyProtection="1">
      <protection hidden="1"/>
    </xf>
    <xf numFmtId="165" fontId="0" fillId="0" borderId="21" xfId="0" applyNumberFormat="1" applyBorder="1"/>
    <xf numFmtId="11" fontId="21" fillId="0" borderId="20" xfId="0" applyNumberFormat="1" applyFont="1" applyBorder="1"/>
    <xf numFmtId="11" fontId="21" fillId="0" borderId="0" xfId="0" applyNumberFormat="1" applyFont="1"/>
    <xf numFmtId="165" fontId="0" fillId="0" borderId="24" xfId="0" applyNumberFormat="1" applyBorder="1"/>
    <xf numFmtId="11" fontId="21" fillId="0" borderId="22" xfId="0" applyNumberFormat="1" applyFont="1" applyBorder="1"/>
    <xf numFmtId="11" fontId="21" fillId="0" borderId="26" xfId="0" applyNumberFormat="1" applyFont="1" applyBorder="1"/>
    <xf numFmtId="0" fontId="0" fillId="0" borderId="24" xfId="0" applyBorder="1"/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1" fillId="3" borderId="13" xfId="0" applyFont="1" applyFill="1" applyBorder="1" applyAlignment="1" applyProtection="1">
      <alignment horizontal="left" vertical="center"/>
      <protection hidden="1"/>
    </xf>
    <xf numFmtId="0" fontId="20" fillId="10" borderId="14" xfId="0" applyFont="1" applyFill="1" applyBorder="1" applyAlignment="1" applyProtection="1">
      <alignment horizontal="center"/>
      <protection hidden="1"/>
    </xf>
    <xf numFmtId="0" fontId="20" fillId="10" borderId="15" xfId="0" applyFont="1" applyFill="1" applyBorder="1" applyAlignment="1" applyProtection="1">
      <alignment horizontal="center"/>
      <protection hidden="1"/>
    </xf>
    <xf numFmtId="0" fontId="20" fillId="10" borderId="30" xfId="0" applyFont="1" applyFill="1" applyBorder="1" applyAlignment="1" applyProtection="1">
      <alignment horizontal="center"/>
      <protection hidden="1"/>
    </xf>
    <xf numFmtId="0" fontId="23" fillId="10" borderId="14" xfId="0" applyFont="1" applyFill="1" applyBorder="1" applyAlignment="1" applyProtection="1">
      <alignment horizontal="center"/>
      <protection hidden="1"/>
    </xf>
    <xf numFmtId="0" fontId="23" fillId="10" borderId="15" xfId="0" applyFont="1" applyFill="1" applyBorder="1" applyAlignment="1" applyProtection="1">
      <alignment horizontal="center"/>
      <protection hidden="1"/>
    </xf>
    <xf numFmtId="0" fontId="23" fillId="10" borderId="30" xfId="0" applyFont="1" applyFill="1" applyBorder="1" applyAlignment="1" applyProtection="1">
      <alignment horizontal="center"/>
      <protection hidden="1"/>
    </xf>
    <xf numFmtId="0" fontId="0" fillId="11" borderId="14" xfId="0" applyFill="1" applyBorder="1" applyAlignment="1" applyProtection="1">
      <alignment horizontal="left"/>
      <protection hidden="1"/>
    </xf>
    <xf numFmtId="0" fontId="0" fillId="11" borderId="15" xfId="0" applyFill="1" applyBorder="1" applyAlignment="1" applyProtection="1">
      <alignment horizontal="left"/>
      <protection hidden="1"/>
    </xf>
    <xf numFmtId="0" fontId="0" fillId="11" borderId="30" xfId="0" applyFill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1" fontId="21" fillId="4" borderId="14" xfId="0" applyNumberFormat="1" applyFont="1" applyFill="1" applyBorder="1" applyAlignment="1" applyProtection="1">
      <alignment horizontal="center"/>
      <protection locked="0"/>
    </xf>
    <xf numFmtId="1" fontId="21" fillId="4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vertical="top"/>
      <protection hidden="1"/>
    </xf>
    <xf numFmtId="0" fontId="2" fillId="3" borderId="4" xfId="0" applyFont="1" applyFill="1" applyBorder="1" applyAlignment="1" applyProtection="1">
      <alignment horizontal="center" vertical="top"/>
      <protection hidden="1"/>
    </xf>
    <xf numFmtId="0" fontId="2" fillId="3" borderId="0" xfId="0" applyFont="1" applyFill="1" applyAlignment="1" applyProtection="1">
      <alignment horizontal="center" vertical="top"/>
      <protection hidden="1"/>
    </xf>
    <xf numFmtId="0" fontId="2" fillId="3" borderId="6" xfId="0" applyFont="1" applyFill="1" applyBorder="1" applyAlignment="1" applyProtection="1">
      <alignment horizontal="center" vertical="top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1" fillId="10" borderId="35" xfId="0" applyFont="1" applyFill="1" applyBorder="1" applyAlignment="1" applyProtection="1">
      <alignment horizontal="center"/>
      <protection hidden="1"/>
    </xf>
    <xf numFmtId="0" fontId="11" fillId="10" borderId="36" xfId="0" applyFont="1" applyFill="1" applyBorder="1" applyAlignment="1" applyProtection="1">
      <alignment horizontal="center"/>
      <protection hidden="1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hidden="1"/>
    </xf>
    <xf numFmtId="0" fontId="6" fillId="4" borderId="38" xfId="0" applyFont="1" applyFill="1" applyBorder="1" applyAlignment="1" applyProtection="1">
      <alignment horizontal="center" vertical="center"/>
      <protection hidden="1"/>
    </xf>
    <xf numFmtId="0" fontId="6" fillId="4" borderId="20" xfId="0" applyFont="1" applyFill="1" applyBorder="1" applyAlignment="1" applyProtection="1">
      <alignment horizontal="center" vertical="center"/>
      <protection hidden="1"/>
    </xf>
    <xf numFmtId="0" fontId="6" fillId="4" borderId="21" xfId="0" applyFont="1" applyFill="1" applyBorder="1" applyAlignment="1" applyProtection="1">
      <alignment horizontal="center" vertical="center"/>
      <protection hidden="1"/>
    </xf>
    <xf numFmtId="0" fontId="6" fillId="4" borderId="22" xfId="0" applyFont="1" applyFill="1" applyBorder="1" applyAlignment="1" applyProtection="1">
      <alignment horizontal="center" vertical="center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22" fillId="3" borderId="32" xfId="0" applyFont="1" applyFill="1" applyBorder="1" applyAlignment="1" applyProtection="1">
      <alignment horizontal="center"/>
      <protection hidden="1"/>
    </xf>
    <xf numFmtId="0" fontId="22" fillId="3" borderId="33" xfId="0" applyFont="1" applyFill="1" applyBorder="1" applyAlignment="1" applyProtection="1">
      <alignment horizontal="center"/>
      <protection hidden="1"/>
    </xf>
    <xf numFmtId="0" fontId="22" fillId="3" borderId="34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 applyProtection="1">
      <alignment horizontal="left"/>
      <protection hidden="1"/>
    </xf>
    <xf numFmtId="0" fontId="0" fillId="3" borderId="21" xfId="0" applyFill="1" applyBorder="1" applyAlignment="1" applyProtection="1">
      <alignment horizontal="left"/>
      <protection hidden="1"/>
    </xf>
  </cellXfs>
  <cellStyles count="24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Procent" xfId="23" builtinId="5"/>
    <cellStyle name="Standaard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38103</xdr:colOff>
          <xdr:row>10</xdr:row>
          <xdr:rowOff>38100</xdr:rowOff>
        </xdr:from>
        <xdr:to>
          <xdr:col>12</xdr:col>
          <xdr:colOff>488677</xdr:colOff>
          <xdr:row>13</xdr:row>
          <xdr:rowOff>47625</xdr:rowOff>
        </xdr:to>
        <xdr:grpSp>
          <xdr:nvGrpSpPr>
            <xdr:cNvPr id="7" name="Gro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297560" y="1967948"/>
              <a:ext cx="964095" cy="589307"/>
              <a:chOff x="9363015" y="609625"/>
              <a:chExt cx="1163349" cy="476248"/>
            </a:xfrm>
          </xdr:grpSpPr>
          <xdr:sp macro="" textlink="">
            <xdr:nvSpPr>
              <xdr:cNvPr id="6149" name="rbtnSI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000-000005180000}"/>
                  </a:ext>
                </a:extLst>
              </xdr:cNvPr>
              <xdr:cNvSpPr/>
            </xdr:nvSpPr>
            <xdr:spPr bwMode="auto">
              <a:xfrm>
                <a:off x="9363062" y="609625"/>
                <a:ext cx="1163302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0" name="rbtnImperial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06180000}"/>
                  </a:ext>
                </a:extLst>
              </xdr:cNvPr>
              <xdr:cNvSpPr/>
            </xdr:nvSpPr>
            <xdr:spPr bwMode="auto">
              <a:xfrm>
                <a:off x="9363015" y="828698"/>
                <a:ext cx="11333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11</xdr:col>
      <xdr:colOff>83993</xdr:colOff>
      <xdr:row>0</xdr:row>
      <xdr:rowOff>180975</xdr:rowOff>
    </xdr:from>
    <xdr:to>
      <xdr:col>12</xdr:col>
      <xdr:colOff>494469</xdr:colOff>
      <xdr:row>3</xdr:row>
      <xdr:rowOff>57439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41843" y="180975"/>
          <a:ext cx="924825" cy="5813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</xdr:row>
          <xdr:rowOff>0</xdr:rowOff>
        </xdr:from>
        <xdr:to>
          <xdr:col>5</xdr:col>
          <xdr:colOff>161925</xdr:colOff>
          <xdr:row>5</xdr:row>
          <xdr:rowOff>28575</xdr:rowOff>
        </xdr:to>
        <xdr:sp macro="" textlink="">
          <xdr:nvSpPr>
            <xdr:cNvPr id="6160" name="CommandButton1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984</xdr:row>
      <xdr:rowOff>0</xdr:rowOff>
    </xdr:from>
    <xdr:to>
      <xdr:col>23</xdr:col>
      <xdr:colOff>297180</xdr:colOff>
      <xdr:row>990</xdr:row>
      <xdr:rowOff>91440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63817500"/>
          <a:ext cx="4564380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Q343"/>
  <sheetViews>
    <sheetView tabSelected="1" zoomScale="115" zoomScaleNormal="115" workbookViewId="0">
      <selection activeCell="K6" sqref="K6"/>
    </sheetView>
  </sheetViews>
  <sheetFormatPr defaultColWidth="0" defaultRowHeight="0" customHeight="1" zeroHeight="1" x14ac:dyDescent="0.25"/>
  <cols>
    <col min="1" max="1" width="2" style="43" customWidth="1"/>
    <col min="2" max="2" width="5.7109375" style="43" customWidth="1"/>
    <col min="3" max="6" width="7.7109375" style="43" customWidth="1"/>
    <col min="7" max="9" width="8.28515625" style="43" customWidth="1"/>
    <col min="10" max="13" width="7.7109375" style="43" customWidth="1"/>
    <col min="14" max="14" width="2" style="43" customWidth="1"/>
    <col min="15" max="15" width="2" style="43" hidden="1" customWidth="1"/>
    <col min="16" max="17" width="3.42578125" style="43" hidden="1" customWidth="1"/>
    <col min="18" max="16384" width="0.140625" style="43" hidden="1"/>
  </cols>
  <sheetData>
    <row r="1" spans="2:16" ht="15" customHeight="1" x14ac:dyDescent="0.25"/>
    <row r="2" spans="2:16" ht="25.5" customHeight="1" x14ac:dyDescent="0.4">
      <c r="B2" s="194" t="str">
        <f>IF(data!$R$2=7,"Effektsimulering Under DBE (Hybrid)","Selectiontool Mini Canal")</f>
        <v>Selectiontool Mini Canal</v>
      </c>
      <c r="C2" s="195"/>
      <c r="D2" s="195"/>
      <c r="E2" s="195"/>
      <c r="F2" s="195"/>
      <c r="G2" s="195"/>
      <c r="H2" s="195"/>
      <c r="I2" s="195"/>
      <c r="J2" s="195"/>
      <c r="K2" s="196"/>
    </row>
    <row r="3" spans="2:16" ht="15" x14ac:dyDescent="0.25">
      <c r="B3" s="42"/>
    </row>
    <row r="4" spans="2:16" ht="15" customHeight="1" x14ac:dyDescent="0.25">
      <c r="B4" s="175"/>
      <c r="C4" s="175"/>
      <c r="D4" s="175"/>
      <c r="G4" s="166" t="s">
        <v>230</v>
      </c>
      <c r="H4" s="167"/>
      <c r="I4" s="168"/>
      <c r="J4" s="186" t="s">
        <v>62</v>
      </c>
      <c r="K4" s="187"/>
      <c r="L4" s="182"/>
      <c r="M4" s="183"/>
    </row>
    <row r="5" spans="2:16" ht="15" x14ac:dyDescent="0.25">
      <c r="B5" s="42"/>
      <c r="G5" s="169" t="str">
        <f>IF(data!$R$2=1,NL!G3,IF(data!$R$2=2,EN!G3,IF(data!$R$2=3,DE!G3,IF(data!$R$2=4,FR!G3,IF(data!$R$2=5,NR!G3,IF(data!$R$2=6,SP!G3,IF(data!$R$2=7,SW!G3,IF(data!$R$2=8,TS!G3,IF(data!$R$2=9,ExtraTaal1!G3,IF(data!$R$2=10,ExtraTaal2!G3,IF(data!$R$2=11,ExtraTaal3!G3,)))))))))))</f>
        <v>Device</v>
      </c>
      <c r="H5" s="170">
        <f>IF(data!$R$2=1,NL!H3,IF(data!$R$2=2,EN!H3,IF(data!$R$2=3,DE!H3,IF(data!$R$2=4,FR!H3,))))</f>
        <v>0</v>
      </c>
      <c r="I5" s="171">
        <f>IF(data!$R$2=1,NL!I3,IF(data!$R$2=2,EN!I3,IF(data!$R$2=3,DE!I3,IF(data!$R$2=4,FR!I3,))))</f>
        <v>0</v>
      </c>
      <c r="J5" s="186" t="s">
        <v>261</v>
      </c>
      <c r="K5" s="187"/>
    </row>
    <row r="6" spans="2:16" ht="15" x14ac:dyDescent="0.25">
      <c r="B6" s="44"/>
      <c r="G6" s="169" t="str">
        <f>IF(data!$R$2=1,NL!G4,IF(data!$R$2=2,EN!G4,IF(data!$R$2=3,DE!G4,IF(data!$R$2=4,FR!G4,IF(data!$R$2=5,NR!G4,IF(data!$R$2=6,SP!G4,IF(data!$R$2=7,SW!G4,IF(data!$R$2=8,TS!G4,IF(data!$R$2=9,ExtraTaal1!G4,IF(data!$R$2=10,ExtraTaal2!G4,IF(data!$R$2=11,ExtraTaal3!G4,)))))))))))</f>
        <v>Version</v>
      </c>
      <c r="H6" s="170">
        <f>IF(data!$R$2=1,NL!H4,IF(data!$R$2=2,EN!H4,IF(data!$R$2=3,DE!H4,IF(data!$R$2=4,FR!H4,))))</f>
        <v>0</v>
      </c>
      <c r="I6" s="171">
        <f>IF(data!$R$2=1,NL!I4,IF(data!$R$2=2,EN!I4,IF(data!$R$2=3,DE!I4,IF(data!$R$2=4,FR!I4,))))</f>
        <v>0</v>
      </c>
      <c r="J6" s="130">
        <v>14</v>
      </c>
      <c r="K6" s="131">
        <v>26</v>
      </c>
      <c r="L6" s="176">
        <v>170</v>
      </c>
      <c r="M6" s="177"/>
    </row>
    <row r="7" spans="2:16" ht="6" customHeight="1" x14ac:dyDescent="0.25">
      <c r="B7" s="45"/>
      <c r="C7" s="46"/>
      <c r="D7" s="46"/>
      <c r="E7" s="46"/>
      <c r="F7" s="46"/>
      <c r="G7" s="46"/>
      <c r="H7" s="46"/>
      <c r="I7" s="46"/>
      <c r="J7" s="178" t="str">
        <f>IF(data!$R$2=1,NL!J6,IF(data!$R$2=2,EN!J6,IF(data!$R$2=3,DE!J6,IF(data!$R$2=4,FR!J6,IF(data!$R$2=5,NR!J6,IF(data!$R$2=6,SP!J6,IF(data!$R$2=7,SW!J6,IF(data!$R$2=8,TS!J6,IF(data!$R$2=9,ExtraTaal1!J6,IF(data!$R$2=10,ExtraTaal2!J6,IF(data!$R$2=11,ExtraTaal3!J6,)))))))))))</f>
        <v>Heigth</v>
      </c>
      <c r="K7" s="178" t="str">
        <f>IF(data!$R$2=1,NL!K6,IF(data!$R$2=2,EN!K6,IF(data!$R$2=3,DE!K6,IF(data!$R$2=4,FR!K6,IF(data!$R$2=5,NR!K6,IF(data!$R$2=6,SP!K6,IF(data!$R$2=7,SW!K6,IF(data!$R$2=8,TS!K6,IF(data!$R$2=9,ExtraTaal1!K6,IF(data!$R$2=10,ExtraTaal2!K6,IF(data!$R$2=11,ExtraTaal3!K6,)))))))))))</f>
        <v>Width</v>
      </c>
      <c r="L7" s="178" t="str">
        <f>IF(data!$R$2=1,NL!L6,IF(data!$R$2=2,EN!L6,IF(data!$R$2=3,DE!L6,IF(data!$R$2=4,FR!L6,IF(data!$R$2=5,NR!L6,IF(data!$R$2=6,SP!L6,IF(data!$R$2=7,SW!L6,IF(data!$R$2=8,TS!L6,IF(data!$R$2=9,ExtraTaal1!L6,IF(data!$R$2=10,ExtraTaal2!L6,IF(data!$R$2=11,ExtraTaal3!L6,)))))))))))</f>
        <v>Length</v>
      </c>
      <c r="M7" s="179" t="str">
        <f>IF(data!$R$2=1,NL!M6,IF(data!$R$2=2,EN!M6,IF(data!$R$2=3,DE!M6,IF(data!$R$2=4,FR!M6,IF(data!$R$2=5,NR!M6,)))))</f>
        <v>Type</v>
      </c>
    </row>
    <row r="8" spans="2:16" ht="15" x14ac:dyDescent="0.25">
      <c r="B8" s="47" t="str">
        <f>IF(data!$R$2=1,NL!A6,IF(data!$R$2=2,EN!A6,IF(data!$R$2=3,DE!A6,IF(data!$R$2=4,FR!A6,IF(data!$R$2=5,NR!A6,IF(data!$R$2=6,SP!A6,IF(data!$R$2=7,SW!A6,IF(data!$R$2=8,TS!A6,IF(data!$R$2=9,ExtraTaal1!A6,IF(data!$R$2=10,ExtraTaal2!A6,IF(data!$R$2=11,ExtraTaal3!A6,)))))))))))</f>
        <v>Temperatures</v>
      </c>
      <c r="C8" s="48"/>
      <c r="D8" s="48"/>
      <c r="E8" s="48"/>
      <c r="F8" s="48"/>
      <c r="G8" s="48"/>
      <c r="H8" s="48"/>
      <c r="I8" s="48"/>
      <c r="J8" s="180" t="str">
        <f>IF(data!$R$2=1,NL!J6,IF(data!$R$2=2,EN!J6,IF(data!$R$2=3,DE!J6,IF(data!$R$2=4,FR!J6,))))</f>
        <v>Heigth</v>
      </c>
      <c r="K8" s="180" t="str">
        <f>IF(data!$R$2=1,NL!K6,IF(data!$R$2=2,EN!K6,IF(data!$R$2=3,DE!K6,IF(data!$R$2=4,FR!K6,))))</f>
        <v>Width</v>
      </c>
      <c r="L8" s="180" t="str">
        <f>IF(data!$R$2=1,NL!L6,IF(data!$R$2=2,EN!L6,IF(data!$R$2=3,DE!L6,IF(data!$R$2=4,FR!L6,))))</f>
        <v>Length</v>
      </c>
      <c r="M8" s="181" t="str">
        <f>IF(data!$R$2=1,NL!M6,IF(data!$R$2=2,EN!M6,IF(data!$R$2=3,DE!M6,IF(data!$R$2=4,FR!M6,))))</f>
        <v>Type</v>
      </c>
    </row>
    <row r="9" spans="2:16" ht="15" x14ac:dyDescent="0.25">
      <c r="B9" s="47" t="str">
        <f>IF(data!$R$2=1,NL!A7,IF(data!$R$2=2,EN!A7,IF(data!$R$2=3,DE!A7,IF(data!$R$2=4,FR!A7,IF(data!$R$2=5,NR!A7,IF(data!$R$2=6,SP!A7,IF(data!$R$2=7,SW!A7,IF(data!$R$2=8,TS!A7,IF(data!$R$2=9,ExtraTaal1!A7,IF(data!$R$2=10,ExtraTaal2!A7,IF(data!$R$2=11,ExtraTaal3!A7,)))))))))))</f>
        <v>Heating:</v>
      </c>
      <c r="C9" s="48"/>
      <c r="D9" s="48"/>
      <c r="E9" s="48"/>
      <c r="F9" s="48"/>
      <c r="G9" s="155" t="str">
        <f>IF(data!$R$2=1,NL!F7,IF(data!$R$2=2,EN!F7,IF(data!$R$2=3,DE!F7,IF(data!$R$2=4,FR!F7,IF(data!$R$2=5,NR!F7,IF(data!$R$2=6,SP!F7,IF(data!$R$2=7,SW!F7,IF(data!$R$2=8,TS!F7,IF(data!$R$2=9,ExtraTaal1!F7,IF(data!$R$2=10,ExtraTaal2!F7,IF(data!$R$2=11,ExtraTaal3!F7,)))))))))))</f>
        <v>Cooling:</v>
      </c>
      <c r="H9" s="49"/>
      <c r="I9" s="48"/>
      <c r="J9" s="48"/>
      <c r="K9" s="48"/>
      <c r="L9" s="48"/>
      <c r="M9" s="135"/>
    </row>
    <row r="10" spans="2:16" ht="15.75" thickBot="1" x14ac:dyDescent="0.3">
      <c r="B10" s="172" t="str">
        <f>IF(data!$R$2=1,NL!A8,IF(data!$R$2=2,EN!A8,IF(data!$R$2=3,DE!A8,IF(data!$R$2=4,FR!A8,IF(data!$R$2=5,NR!A8,IF(data!$R$2=6,SP!A8,IF(data!$R$2=7,SW!A8,IF(data!$R$2=8,TS!A8,IF(data!$R$2=9,ExtraTaal1!A8,IF(data!$R$2=10,ExtraTaal2!A8,IF(data!$R$2=11,ExtraTaal3!A8,)))))))))))</f>
        <v>Inlet temp.</v>
      </c>
      <c r="C10" s="173">
        <f>IF(data!$R$2=1,NL!B8,IF(data!$R$2=2,EN!B8,IF(data!$R$2=3,DE!B8,IF(data!$R$2=4,FR!B8,IF(data!$R$2=5,NR!B8,IF(data!$R$2=6,SP!B8,IF(data!$R$2=7,SW!B8,IF(data!$R$2=8,TS!B8,IF(data!$R$2=9,ExtraTaal1!B8,IF(data!$R$2=10,ExtraTaal2!B8,IF(data!$R$2=11,ExtraTaal3!B8,)))))))))))</f>
        <v>0</v>
      </c>
      <c r="D10" s="174">
        <f>IF(data!$R$2=1,NL!C8,IF(data!$R$2=2,EN!C8,IF(data!$R$2=3,DE!C8,IF(data!$R$2=4,FR!C8,IF(data!$R$2=5,NR!C8,IF(data!$R$2=6,SP!C8,IF(data!$R$2=7,SW!C8,IF(data!$R$2=8,TS!C8,IF(data!$R$2=9,ExtraTaal1!C8,IF(data!$R$2=10,ExtraTaal2!C8,IF(data!$R$2=11,ExtraTaal3!C8,)))))))))))</f>
        <v>0</v>
      </c>
      <c r="E10" s="40">
        <v>35</v>
      </c>
      <c r="F10" s="50" t="str">
        <f>IF(data!$P$1=1,"°C",IF(data!$P$1=2,"°F"))</f>
        <v>°C</v>
      </c>
      <c r="G10" s="172" t="str">
        <f>B10</f>
        <v>Inlet temp.</v>
      </c>
      <c r="H10" s="173">
        <f>IF(data!$R$2=1,NL!G8,IF(data!$R$2=2,EN!G8,IF(data!$R$2=3,DE!G8,IF(data!$R$2=4,FR!G8,))))</f>
        <v>0</v>
      </c>
      <c r="I10" s="174">
        <f>IF(data!$R$2=1,NL!H8,IF(data!$R$2=2,EN!H8,IF(data!$R$2=3,DE!H8,IF(data!$R$2=4,FR!H8,))))</f>
        <v>0</v>
      </c>
      <c r="J10" s="133">
        <v>16</v>
      </c>
      <c r="K10" s="48" t="str">
        <f>F10</f>
        <v>°C</v>
      </c>
      <c r="L10" s="184" t="str">
        <f>IF(data!$R$2=1,NL!L8,IF(data!$R$2=2,EN!L8,IF(data!$R$2=3,DE!L8,IF(data!$R$2=4,FR!L8,IF(data!$R$2=5,NR!L8,IF(data!$R$2=6,SP!L8,IF(data!$R$2=7,SW!L8,IF(data!$R$2=8,TS!L8,IF(data!$R$2=9,ExtraTaal1!L8,IF(data!$R$2=10,ExtraTaal2!L8,IF(data!$R$2=11,ExtraTaal3!L8,)))))))))))</f>
        <v>Unit conversion</v>
      </c>
      <c r="M10" s="185" t="str">
        <f>IF(data!$R$2=1,NL!L8,IF(data!$R$2=2,EN!L8,IF(data!$R$2=3,DE!L8,IF(data!$R$2=4,FR!L8,IF(data!$R$2=5,NR!L8,IF(data!$R$2=6,SP!L8,IF(data!$R$2=7,SW!L8,IF(data!$R$2=8,TS!L8,IF(data!$R$2=9,ExtraTaal1!L8,IF(data!$R$2=10,ExtraTaal2!L8,IF(data!$R$2=11,ExtraTaal3!L8,)))))))))))</f>
        <v>Unit conversion</v>
      </c>
    </row>
    <row r="11" spans="2:16" ht="15.75" thickTop="1" x14ac:dyDescent="0.25">
      <c r="B11" s="172" t="str">
        <f>IF(data!$R$2=1,NL!A9,IF(data!$R$2=2,EN!A9,IF(data!$R$2=3,DE!A9,IF(data!$R$2=4,FR!A9,IF(data!$R$2=5,NR!A9,IF(data!$R$2=6,SP!A9,IF(data!$R$2=7,SW!A9,IF(data!$R$2=8,TS!A9,IF(data!$R$2=9,ExtraTaal1!A9,IF(data!$R$2=10,ExtraTaal2!A9,IF(data!$R$2=11,ExtraTaal3!A9,)))))))))))</f>
        <v>Return temp.</v>
      </c>
      <c r="C11" s="173">
        <f>IF(data!$R$2=1,NL!B9,IF(data!$R$2=2,EN!B9,IF(data!$R$2=3,DE!B9,IF(data!$R$2=4,FR!B9,IF(data!$R$2=5,NR!B9,IF(data!$R$2=6,SP!B9,IF(data!$R$2=7,SW!B9,IF(data!$R$2=8,TS!B9,IF(data!$R$2=9,ExtraTaal1!B9,IF(data!$R$2=10,ExtraTaal2!B9,IF(data!$R$2=11,ExtraTaal3!B9,)))))))))))</f>
        <v>0</v>
      </c>
      <c r="D11" s="174">
        <f>IF(data!$R$2=1,NL!C9,IF(data!$R$2=2,EN!C9,IF(data!$R$2=3,DE!C9,IF(data!$R$2=4,FR!C9,IF(data!$R$2=5,NR!C9,IF(data!$R$2=6,SP!C9,IF(data!$R$2=7,SW!C9,IF(data!$R$2=8,TS!C9,IF(data!$R$2=9,ExtraTaal1!C9,IF(data!$R$2=10,ExtraTaal2!C9,IF(data!$R$2=11,ExtraTaal3!C9,)))))))))))</f>
        <v>0</v>
      </c>
      <c r="E11" s="40">
        <v>30</v>
      </c>
      <c r="F11" s="50" t="str">
        <f>F10</f>
        <v>°C</v>
      </c>
      <c r="G11" s="172" t="str">
        <f>B11</f>
        <v>Return temp.</v>
      </c>
      <c r="H11" s="173">
        <f>IF(data!$R$2=1,NL!G9,IF(data!$R$2=2,EN!G9,IF(data!$R$2=3,DE!G9,IF(data!$R$2=4,FR!G9,))))</f>
        <v>0</v>
      </c>
      <c r="I11" s="174">
        <f>IF(data!$R$2=1,NL!H9,IF(data!$R$2=2,EN!H9,IF(data!$R$2=3,DE!H9,IF(data!$R$2=4,FR!H9,))))</f>
        <v>0</v>
      </c>
      <c r="J11" s="133">
        <v>18</v>
      </c>
      <c r="K11" s="48" t="str">
        <f>F10</f>
        <v>°C</v>
      </c>
      <c r="L11" s="188"/>
      <c r="M11" s="189"/>
    </row>
    <row r="12" spans="2:16" ht="15" x14ac:dyDescent="0.25">
      <c r="B12" s="172" t="str">
        <f>IF(data!$R$2=1,NL!A10,IF(data!$R$2=2,EN!A10,IF(data!$R$2=3,DE!A10,IF(data!$R$2=4,FR!A10,IF(data!$R$2=5,NR!A10,IF(data!$R$2=6,SP!A10,IF(data!$R$2=7,SW!A10,IF(data!$R$2=8,TS!A10,IF(data!$R$2=9,ExtraTaal1!A10,IF(data!$R$2=10,ExtraTaal2!A10,IF(data!$R$2=11,ExtraTaal3!A10,)))))))))))</f>
        <v>Room temp.</v>
      </c>
      <c r="C12" s="173">
        <f>IF(data!$R$2=1,NL!B10,IF(data!$R$2=2,EN!B10,IF(data!$R$2=3,DE!B10,IF(data!$R$2=4,FR!B10,IF(data!$R$2=5,NR!B10,IF(data!$R$2=6,SP!B10,IF(data!$R$2=7,SW!B10,IF(data!$R$2=8,TS!B10,IF(data!$R$2=9,ExtraTaal1!B10,IF(data!$R$2=10,ExtraTaal2!B10,IF(data!$R$2=11,ExtraTaal3!B10,)))))))))))</f>
        <v>0</v>
      </c>
      <c r="D12" s="174">
        <f>IF(data!$R$2=1,NL!C10,IF(data!$R$2=2,EN!C10,IF(data!$R$2=3,DE!C10,IF(data!$R$2=4,FR!C10,IF(data!$R$2=5,NR!C10,IF(data!$R$2=6,SP!C10,IF(data!$R$2=7,SW!C10,IF(data!$R$2=8,TS!C10,IF(data!$R$2=9,ExtraTaal1!C10,IF(data!$R$2=10,ExtraTaal2!C10,IF(data!$R$2=11,ExtraTaal3!C10,)))))))))))</f>
        <v>0</v>
      </c>
      <c r="E12" s="40">
        <v>20</v>
      </c>
      <c r="F12" s="50" t="str">
        <f>F10</f>
        <v>°C</v>
      </c>
      <c r="G12" s="172" t="str">
        <f>B12</f>
        <v>Room temp.</v>
      </c>
      <c r="H12" s="173">
        <f>IF(data!$R$2=1,NL!G10,IF(data!$R$2=2,EN!G10,IF(data!$R$2=3,DE!G10,IF(data!$R$2=4,FR!G10,))))</f>
        <v>0</v>
      </c>
      <c r="I12" s="174">
        <f>IF(data!$R$2=1,NL!H10,IF(data!$R$2=2,EN!H10,IF(data!$R$2=3,DE!H10,IF(data!$R$2=4,FR!H10,))))</f>
        <v>0</v>
      </c>
      <c r="J12" s="133">
        <v>26.999999999999996</v>
      </c>
      <c r="K12" s="48" t="str">
        <f>F10</f>
        <v>°C</v>
      </c>
      <c r="L12" s="190"/>
      <c r="M12" s="191"/>
    </row>
    <row r="13" spans="2:16" ht="15" x14ac:dyDescent="0.25">
      <c r="B13" s="51"/>
      <c r="C13" s="48"/>
      <c r="D13" s="48"/>
      <c r="E13" s="48"/>
      <c r="F13" s="48"/>
      <c r="G13" s="172" t="str">
        <f>IF(data!$R$2=1,NL!F11,IF(data!$R$2=2,EN!F11,IF(data!$R$2=3,DE!F11,IF(data!$R$2=4,FR!F11,IF(data!$R$2=5,NR!F11,IF(data!$R$2=6,SP!F11,IF(data!$R$2=7,SW!F11,IF(data!$R$2=8,TS!F11,IF(data!$R$2=9,ExtraTaal1!F11,IF(data!$R$2=10,ExtraTaal2!F11,IF(data!$R$2=11,ExtraTaal3!F11,)))))))))))</f>
        <v>rel. humid. [%]</v>
      </c>
      <c r="H13" s="173">
        <f>IF(data!$R$2=1,NL!G11,IF(data!$R$2=2,EN!G11,IF(data!$R$2=3,DE!G11,IF(data!$R$2=4,FR!G11,IF(data!$R$2=5,NR!G11,IF(data!$R$2=6,SP!G11,IF(data!$R$2=7,SW!G11,IF(data!$R$2=8,TS!G11,IF(data!$R$2=9,ExtraTaal1!G11,IF(data!$R$2=10,ExtraTaal2!G11,IF(data!$R$2=11,ExtraTaal3!G11,)))))))))))</f>
        <v>0</v>
      </c>
      <c r="I13" s="174">
        <f>IF(data!$R$2=1,NL!H11,IF(data!$R$2=2,EN!H11,IF(data!$R$2=3,DE!H11,IF(data!$R$2=4,FR!H11,IF(data!$R$2=5,NR!H11,IF(data!$R$2=6,SP!H11,IF(data!$R$2=7,SW!H11,IF(data!$R$2=8,TS!H11,IF(data!$R$2=9,ExtraTaal1!H11,IF(data!$R$2=10,ExtraTaal2!H11,IF(data!$R$2=11,ExtraTaal3!H11,)))))))))))</f>
        <v>0</v>
      </c>
      <c r="J13" s="134">
        <v>0.5</v>
      </c>
      <c r="K13" s="48"/>
      <c r="L13" s="190"/>
      <c r="M13" s="191"/>
    </row>
    <row r="14" spans="2:16" ht="6" customHeight="1" x14ac:dyDescent="0.25">
      <c r="B14" s="52"/>
      <c r="C14" s="53"/>
      <c r="D14" s="53"/>
      <c r="E14" s="53"/>
      <c r="F14" s="54"/>
      <c r="G14" s="54"/>
      <c r="H14" s="54"/>
      <c r="I14" s="54"/>
      <c r="J14" s="54"/>
      <c r="K14" s="54"/>
      <c r="L14" s="192"/>
      <c r="M14" s="193"/>
    </row>
    <row r="15" spans="2:16" ht="15" x14ac:dyDescent="0.25">
      <c r="B15" s="55"/>
      <c r="C15" s="55"/>
      <c r="D15" s="56"/>
      <c r="E15" s="56"/>
      <c r="F15" s="56"/>
      <c r="G15" s="56"/>
      <c r="H15" s="56"/>
      <c r="I15" s="56"/>
      <c r="J15" s="57"/>
      <c r="K15" s="57"/>
      <c r="L15" s="57"/>
      <c r="M15" s="56"/>
    </row>
    <row r="16" spans="2:16" s="58" customFormat="1" ht="103.7" customHeight="1" x14ac:dyDescent="0.25">
      <c r="B16" s="100" t="str">
        <f>IF(data!$R$2=1,NL!A14,IF(data!$R$2=2,EN!A14,IF(data!$R$2=3,DE!A14,IF(data!$R$2=4,FR!A14,IF(data!$R$2=5,NR!A14,IF(data!$R$2=6,SP!A14,IF(data!$R$2=7,SW!A14,IF(data!$R$2=8,TS!A14,IF(data!$R$2=9,ExtraTaal1!A14,IF(data!$R$2=10,ExtraTaal2!A14,IF(data!$R$2=11,ExtraTaal3!A14,)))))))))))</f>
        <v>Speed level:</v>
      </c>
      <c r="C16" s="101" t="str">
        <f>IF(data!$R$2=1,NL!B14,IF(data!$R$2=2,EN!B14,IF(data!$R$2=3,DE!B14,IF(data!$R$2=4,FR!B14,IF(data!$R$2=5,NR!B14,IF(data!$R$2=6,SP!B14,IF(data!$R$2=7,SW!B14,IF(data!$R$2=8,TS!B14,IF(data!$R$2=9,ExtraTaal1!B14,IF(data!$R$2=10,ExtraTaal2!B14,IF(data!$R$2=11,ExtraTaal3!B14,)))))))))))</f>
        <v>Control voltage [V]</v>
      </c>
      <c r="D16" s="102" t="str">
        <f>IF(data!$R$2=1,NL!C14,IF(data!$R$2=2,EN!C14,IF(data!$R$2=3,DE!C14,IF(data!$R$2=4,FR!C14,IF(data!$R$2=5,NR!C14,IF(data!$R$2=6,SP!C14,IF(data!$R$2=7,SW!C14,IF(data!$R$2=8,TS!C14,IF(data!$R$2=9,ExtraTaal1!C14,IF(data!$R$2=10,ExtraTaal2!C14,IF(data!$R$2=11,ExtraTaal3!C14,)))))))))))</f>
        <v>Heat output * 35/30/20 [W]</v>
      </c>
      <c r="E16" s="103" t="str">
        <f>IF(data!$R$2=1,NL!D14,IF(data!$R$2=2,EN!D14,IF(data!$R$2=3,DE!D14,IF(data!$R$2=4,FR!D14,IF(data!$R$2=5,NR!D14,IF(data!$R$2=6,SP!D14,IF(data!$R$2=7,SW!D14,IF(data!$R$2=8,TS!D14,IF(data!$R$2=9,ExtraTaal1!D14,IF(data!$R$2=10,ExtraTaal2!D14,IF(data!$R$2=11,ExtraTaal3!D14,)))))))))))</f>
        <v>Water flowrate, heating [l/h]</v>
      </c>
      <c r="F16" s="104" t="str">
        <f>IF(data!$R$2=1,NL!E14,IF(data!$R$2=2,EN!E14,IF(data!$R$2=3,DE!E14,IF(data!$R$2=4,FR!E14,IF(data!$R$2=5,NR!E14,IF(data!$R$2=6,SP!E14,IF(data!$R$2=7,SW!E14,IF(data!$R$2=8,TS!E14,IF(data!$R$2=9,ExtraTaal1!E14,IF(data!$R$2=10,ExtraTaal2!E14,IF(data!$R$2=11,ExtraTaal3!E14,)))))))))))</f>
        <v>Watersided pressure loss [kPa]</v>
      </c>
      <c r="G16" s="105" t="str">
        <f>IF(data!$R$2=1,NL!F14,IF(data!$R$2=2,EN!F14,IF(data!$R$2=3,DE!F14,IF(data!$R$2=4,FR!F14,IF(data!$R$2=5,NR!F14,IF(data!$R$2=6,SP!F14,IF(data!$R$2=7,SW!F14,IF(data!$R$2=8,TS!F14,IF(data!$R$2=9,ExtraTaal1!F14,IF(data!$R$2=10,ExtraTaal2!F14,IF(data!$R$2=11,ExtraTaal3!F14,)))))))))))</f>
        <v>Cooling capacity * 16/18/27 [W]</v>
      </c>
      <c r="H16" s="103" t="str">
        <f>IF(data!$R$2=1,NL!H14,IF(data!$R$2=2,EN!H14,IF(data!$R$2=3,DE!H14,IF(data!$R$2=4,FR!H14,IF(data!$R$2=5,NR!H14,IF(data!$R$2=6,SP!H14,IF(data!$R$2=7,SW!H14,IF(data!$R$2=8,TS!H14,IF(data!$R$2=9,ExtraTaal1!H14,IF(data!$R$2=10,ExtraTaal2!H14,IF(data!$R$2=11,ExtraTaal3!H14,)))))))))))</f>
        <v>Water flowrate, cooling [l/h]</v>
      </c>
      <c r="I16" s="104" t="str">
        <f>IF(data!$R$2=1,NL!E14,IF(data!$R$2=2,EN!E14,IF(data!$R$2=3,DE!E14,IF(data!$R$2=4,FR!E14,IF(data!$R$2=5,NR!E14,IF(data!$R$2=6,SP!E14,IF(data!$R$2=7,SW!E14,IF(data!$R$2=8,TS!E14,IF(data!$R$2=9,ExtraTaal1!E14,IF(data!$R$2=10,ExtraTaal2!E14,IF(data!$R$2=11,ExtraTaal3!E14,)))))))))))</f>
        <v>Watersided pressure loss [kPa]</v>
      </c>
      <c r="J16" s="106" t="str">
        <f>IF(data!$R$2=1,NL!J14,IF(data!$R$2=2,EN!J14,IF(data!$R$2=3,DE!J14,IF(data!$R$2=4,FR!J14,IF(data!$R$2=5,NR!J14,IF(data!$R$2=6,SP!J14,IF(data!$R$2=7,SW!J14,IF(data!$R$2=8,TS!J14,IF(data!$R$2=9,ExtraTaal1!J14,IF(data!$R$2=10,ExtraTaal2!J14,IF(data!$R$2=11,ExtraTaal3!J14,)))))))))))</f>
        <v>Sound pressure *** [dB(A)]</v>
      </c>
      <c r="K16" s="107" t="str">
        <f>IF(data!$R$2=1,NL!K14,IF(data!$R$2=2,EN!K14,IF(data!$R$2=3,DE!K14,IF(data!$R$2=4,FR!K14,IF(data!$R$2=5,NR!K14,IF(data!$R$2=6,SP!K14,IF(data!$R$2=7,SW!K14,IF(data!$R$2=8,TS!K14,IF(data!$R$2=9,ExtraTaal1!K14,IF(data!$R$2=10,ExtraTaal2!K14,IF(data!$R$2=11,ExtraTaal3!K14,)))))))))))</f>
        <v>Sound power ** [dB(A)]</v>
      </c>
      <c r="L16" s="108" t="str">
        <f>IF(data!$R$2=1,NL!L14,IF(data!$R$2=2,EN!L14,IF(data!$R$2=3,DE!L14,IF(data!$R$2=4,FR!L14,IF(data!$R$2=5,NR!L14,IF(data!$R$2=6,SP!L14,IF(data!$R$2=7,SW!L14,IF(data!$R$2=8,TS!L14,IF(data!$R$2=9,ExtraTaal1!L14,IF(data!$R$2=10,ExtraTaal2!L14,IF(data!$R$2=11,ExtraTaal3!L14,)))))))))))</f>
        <v>Electrical power [W]</v>
      </c>
      <c r="M16" s="109" t="str">
        <f>IF(data!$R$2=1,NL!M14,IF(data!$R$2=2,EN!M14,IF(data!$R$2=3,DE!M14,IF(data!$R$2=4,FR!M14,IF(data!$R$2=5,NR!M14,IF(data!$R$2=6,SP!M14,IF(data!$R$2=7,SW!M14,IF(data!$R$2=8,TS!M14,IF(data!$R$2=9,ExtraTaal1!M14,IF(data!$R$2=10,ExtraTaal2!M14,IF(data!$R$2=11,ExtraTaal3!M14,)))))))))))</f>
        <v>Water volume [l]</v>
      </c>
      <c r="P16" s="59"/>
    </row>
    <row r="17" spans="2:16" ht="18" customHeight="1" x14ac:dyDescent="0.25">
      <c r="B17" s="163" t="str">
        <f>IF(data!$R$2=1,NL!A15,IF(data!$R$2=2,EN!A15,IF(data!$R$2=3,DE!A15,IF(data!$R$2=4,FR!A15,IF(data!$R$2=5,NR!A15,IF(data!$R$2=6,SP!A15,IF(data!$R$2=7,SW!A15,IF(data!$R$2=8,TS!A15,IF(data!$R$2=9,ExtraTaal1!A15,IF(data!$R$2=10,ExtraTaal2!A15,IF(data!$R$2=11,ExtraTaal3!A15,)))))))))))</f>
        <v>Mini Canal, Length 170cm, Heigth 14cm, Width 26cm</v>
      </c>
      <c r="C17" s="164">
        <f>IF(data!$R$2=1,NL!B15,IF(data!$R$2=2,EN!B15,IF(data!$R$2=3,DE!B15,IF(data!$R$2=4,FR!B15,IF(data!$R$2=5,NR!B15,IF(data!$R$2=6,SP!B15,IF(data!$R$2=7,SW!B15,IF(data!$R$2=8,TS!B15,IF(data!$R$2=9,ExtraTaal1!B15,IF(data!$R$2=10,ExtraTaal2!B15,IF(data!$R$2=11,ExtraTaal3!B15,)))))))))))</f>
        <v>0</v>
      </c>
      <c r="D17" s="163">
        <f>IF(data!$R$2=1,NL!C15,IF(data!$R$2=2,EN!C15,IF(data!$R$2=3,DE!C15,IF(data!$R$2=4,FR!C15,IF(data!$R$2=5,NR!C15,IF(data!$R$2=6,SP!C15,IF(data!$R$2=7,SW!C15,IF(data!$R$2=8,TS!C15,IF(data!$R$2=9,ExtraTaal1!C15,IF(data!$R$2=10,ExtraTaal2!C15,IF(data!$R$2=11,ExtraTaal3!C15,)))))))))))</f>
        <v>0</v>
      </c>
      <c r="E17" s="165">
        <f>IF(data!$R$2=1,NL!D15,IF(data!$R$2=2,EN!D15,IF(data!$R$2=3,DE!D15,IF(data!$R$2=4,FR!D15,IF(data!$R$2=5,NR!D15,IF(data!$R$2=6,SP!D15,IF(data!$R$2=7,SW!D15,IF(data!$R$2=8,TS!D15,IF(data!$R$2=9,ExtraTaal1!D15,IF(data!$R$2=10,ExtraTaal2!D15,IF(data!$R$2=11,ExtraTaal3!D15,)))))))))))</f>
        <v>0</v>
      </c>
      <c r="F17" s="164">
        <f>IF(data!$R$2=1,NL!E15,IF(data!$R$2=2,EN!E15,IF(data!$R$2=3,DE!E15,IF(data!$R$2=4,FR!E15,IF(data!$R$2=5,NR!E15,IF(data!$R$2=6,SP!E15,IF(data!$R$2=7,SW!E15,IF(data!$R$2=8,TS!E15,IF(data!$R$2=9,ExtraTaal1!E15,IF(data!$R$2=10,ExtraTaal2!E15,IF(data!$R$2=11,ExtraTaal3!E15,)))))))))))</f>
        <v>0</v>
      </c>
      <c r="G17" s="164">
        <f>IF(data!$R$2=1,NL!F15,IF(data!$R$2=2,EN!F15,IF(data!$R$2=3,DE!F15,IF(data!$R$2=4,FR!F15,IF(data!$R$2=5,NR!F15,IF(data!$R$2=6,SP!F15,IF(data!$R$2=7,SW!F15,IF(data!$R$2=8,TS!F15,IF(data!$R$2=9,ExtraTaal1!F15,IF(data!$R$2=10,ExtraTaal2!F15,IF(data!$R$2=11,ExtraTaal3!F15,)))))))))))</f>
        <v>0</v>
      </c>
      <c r="H17" s="164">
        <f>IF(data!$R$2=1,NL!G15,IF(data!$R$2=2,EN!G15,IF(data!$R$2=3,DE!G15,IF(data!$R$2=4,FR!G15,IF(data!$R$2=5,NR!G15,IF(data!$R$2=6,SP!G15,IF(data!$R$2=7,SW!G15,IF(data!$R$2=8,TS!G15,IF(data!$R$2=9,ExtraTaal1!G15,IF(data!$R$2=10,ExtraTaal2!G15,IF(data!$R$2=11,ExtraTaal3!G15,)))))))))))</f>
        <v>0</v>
      </c>
      <c r="I17" s="164">
        <f>IF(data!$R$2=1,NL!H15,IF(data!$R$2=2,EN!H15,IF(data!$R$2=3,DE!H15,IF(data!$R$2=4,FR!H15,IF(data!$R$2=5,NR!H15,IF(data!$R$2=6,SP!H15,IF(data!$R$2=7,SW!H15,IF(data!$R$2=8,TS!H15,IF(data!$R$2=9,ExtraTaal1!H15,IF(data!$R$2=10,ExtraTaal2!H15,IF(data!$R$2=11,ExtraTaal3!H15,)))))))))))</f>
        <v>0</v>
      </c>
      <c r="J17" s="163">
        <f>IF(data!$R$2=1,NL!I15,IF(data!$R$2=2,EN!I15,IF(data!$R$2=3,DE!I15,IF(data!$R$2=4,FR!I15,IF(data!$R$2=5,NR!I15,IF(data!$R$2=6,SP!I15,IF(data!$R$2=7,SW!I15,IF(data!$R$2=8,TS!I15,IF(data!$R$2=9,ExtraTaal1!I15,IF(data!$R$2=10,ExtraTaal2!I15,IF(data!$R$2=11,ExtraTaal3!I15,)))))))))))</f>
        <v>0</v>
      </c>
      <c r="K17" s="164">
        <f>IF(data!$R$2=1,NL!J15,IF(data!$R$2=2,EN!J15,IF(data!$R$2=3,DE!J15,IF(data!$R$2=4,FR!J15,IF(data!$R$2=5,NR!J15,IF(data!$R$2=6,SP!J15,IF(data!$R$2=7,SW!J15,IF(data!$R$2=8,TS!J15,IF(data!$R$2=9,ExtraTaal1!J15,IF(data!$R$2=10,ExtraTaal2!J15,IF(data!$R$2=11,ExtraTaal3!J15,)))))))))))</f>
        <v>0</v>
      </c>
      <c r="L17" s="164">
        <f>IF(data!$R$2=1,NL!K15,IF(data!$R$2=2,EN!K15,IF(data!$R$2=3,DE!K15,IF(data!$R$2=4,FR!K15,IF(data!$R$2=5,NR!K15,IF(data!$R$2=6,SP!K15,IF(data!$R$2=7,SW!K15,IF(data!$R$2=8,TS!K15,IF(data!$R$2=9,ExtraTaal1!K15,IF(data!$R$2=10,ExtraTaal2!K15,IF(data!$R$2=11,ExtraTaal3!K15,)))))))))))</f>
        <v>0</v>
      </c>
      <c r="M17" s="165">
        <f>IF(data!$R$2=1,NL!L15,IF(data!$R$2=2,EN!L15,IF(data!$R$2=3,DE!L15,IF(data!$R$2=4,FR!L15,IF(data!$R$2=5,NR!L15,IF(data!$R$2=6,SP!L15,IF(data!$R$2=7,SW!L15,IF(data!$R$2=8,TS!L15,IF(data!$R$2=9,ExtraTaal1!L15,IF(data!$R$2=10,ExtraTaal2!L15,IF(data!$R$2=11,ExtraTaal3!L15,)))))))))))</f>
        <v>0</v>
      </c>
      <c r="P17" s="60"/>
    </row>
    <row r="18" spans="2:16" ht="15" x14ac:dyDescent="0.25">
      <c r="B18" s="84">
        <f>IF(J5=data!Z1,data!S8,"")</f>
        <v>0</v>
      </c>
      <c r="C18" s="98">
        <f>IF(J5=data!Z1,data!BG5,data!AA2)</f>
        <v>0</v>
      </c>
      <c r="D18" s="61">
        <f>ROUND(IF(data!$P$1=1,data!S5,IF(data!$P$1=2,data!S5*3.412141633,)),0)</f>
        <v>75</v>
      </c>
      <c r="E18" s="110">
        <f>IF(data!$P$1=1,ROUND(data!W5,0),IF(data!$P$1=2,ROUND(data!W5/272.7654,1),))</f>
        <v>13</v>
      </c>
      <c r="F18" s="62">
        <f>IF(data!$P$1=1,data!AA5,IF(data!$P$1=2,data!AA5*0.334552563,))</f>
        <v>0.20107485814440137</v>
      </c>
      <c r="G18" s="152"/>
      <c r="H18" s="153"/>
      <c r="I18" s="154"/>
      <c r="J18" s="64">
        <v>0</v>
      </c>
      <c r="K18" s="65">
        <v>0</v>
      </c>
      <c r="L18" s="66">
        <v>0</v>
      </c>
      <c r="M18" s="140">
        <f>data!AW5</f>
        <v>1.1333333333333333</v>
      </c>
      <c r="P18" s="67"/>
    </row>
    <row r="19" spans="2:16" ht="15" customHeight="1" x14ac:dyDescent="0.25">
      <c r="B19" s="84">
        <f>data!T8</f>
        <v>1</v>
      </c>
      <c r="C19" s="98">
        <f>data!BH5</f>
        <v>6.5807273187954083</v>
      </c>
      <c r="D19" s="61">
        <f>ROUND(IF(data!$P$1=1,data!T5,IF(data!$P$1=2,data!T5*3.412141633,)),0)</f>
        <v>555</v>
      </c>
      <c r="E19" s="110">
        <f>IF(data!$P$1=1,ROUND(data!X5,0),IF(data!$P$1=2,ROUND(data!X5/272.7654,1),))</f>
        <v>95</v>
      </c>
      <c r="F19" s="62">
        <f>IF(data!$P$1=1,data!AB5,IF(data!$P$1=2,data!AB5*0.334552563,))</f>
        <v>3.8913469819726427</v>
      </c>
      <c r="G19" s="63">
        <f>IF(data!AQ5&gt;data!AK5,"",ROUND(IF(data!$P$1=1,data!AQ5,IF(data!$P$1=2,data!AQ5*3.412141633,)),0))</f>
        <v>161</v>
      </c>
      <c r="H19" s="110">
        <f>IF(data!AQ5&gt;data!AK5,"",IF(data!$P$1=1,ROUND(data!AN5,0),IF(data!$P$1=2,ROUND(data!AN5/272.7654,1),)))</f>
        <v>69</v>
      </c>
      <c r="I19" s="150">
        <f>IF(data!AQ5&gt;data!AK5,"",IF(data!$P$1=1,data!AT5,IF(data!$P$1=2,data!AT5*0.334552563,)))</f>
        <v>2.4157012616733295</v>
      </c>
      <c r="J19" s="64">
        <f>data!H5</f>
        <v>26</v>
      </c>
      <c r="K19" s="65">
        <f>J19+8</f>
        <v>34</v>
      </c>
      <c r="L19" s="66">
        <f>data!AX5</f>
        <v>15.5</v>
      </c>
      <c r="M19" s="140">
        <f>data!AW5</f>
        <v>1.1333333333333333</v>
      </c>
      <c r="P19" s="67"/>
    </row>
    <row r="20" spans="2:16" ht="15" customHeight="1" x14ac:dyDescent="0.25">
      <c r="B20" s="84">
        <f>data!U8</f>
        <v>2</v>
      </c>
      <c r="C20" s="98">
        <f>data!BI5</f>
        <v>7.4826445683206266</v>
      </c>
      <c r="D20" s="61">
        <f>ROUND(IF(data!$P$1=1,data!U5,IF(data!$P$1=2,data!U5*3.412141633,)),0)</f>
        <v>603</v>
      </c>
      <c r="E20" s="110">
        <f>IF(data!$P$1=1,ROUND(data!Y5,0),IF(data!$P$1=2,ROUND(data!Y5/272.7654,1),))</f>
        <v>104</v>
      </c>
      <c r="F20" s="62">
        <f>IF(data!$P$1=1,data!AC5,IF(data!$P$1=2,data!AC5*0.334552563,))</f>
        <v>4.4537592650083102</v>
      </c>
      <c r="G20" s="63">
        <f>IF(data!AR5&gt;data!AL5,"",ROUND(IF(data!$P$1=1,data!AR5,IF(data!$P$1=2,data!AR5*3.412141633,)),0))</f>
        <v>174</v>
      </c>
      <c r="H20" s="110">
        <f>IF(data!AR5&gt;data!AL5,"",IF(data!$P$1=1,ROUND(data!AO5,0),IF(data!$P$1=2,ROUND(data!AO5/272.7654,1),)))</f>
        <v>75</v>
      </c>
      <c r="I20" s="150">
        <f>IF(data!AR5&gt;data!AL5,"",IF(data!$P$1=1,data!AU5,IF(data!$P$1=2,data!AU5*0.334552563,)))</f>
        <v>2.7354291731094427</v>
      </c>
      <c r="J20" s="64">
        <f>data!I5</f>
        <v>30</v>
      </c>
      <c r="K20" s="65">
        <f>J20+8</f>
        <v>38</v>
      </c>
      <c r="L20" s="66">
        <f>data!AY5</f>
        <v>17.2</v>
      </c>
      <c r="M20" s="140">
        <f>data!AW5</f>
        <v>1.1333333333333333</v>
      </c>
      <c r="P20" s="67"/>
    </row>
    <row r="21" spans="2:16" ht="15" customHeight="1" x14ac:dyDescent="0.25">
      <c r="B21" s="85">
        <f>data!V8</f>
        <v>3</v>
      </c>
      <c r="C21" s="99">
        <f>data!BJ5</f>
        <v>10</v>
      </c>
      <c r="D21" s="69">
        <f>ROUND(IF(data!$P$1=1,data!V5,IF(data!$P$1=2,data!V5*3.412141633,)),0)</f>
        <v>660</v>
      </c>
      <c r="E21" s="111">
        <f>IF(data!$P$1=1,ROUND(data!Z5,0),IF(data!$P$1=2,ROUND(data!Z5/272.7654,1),))</f>
        <v>114</v>
      </c>
      <c r="F21" s="70">
        <f>IF(data!$P$1=1,data!AD5,IF(data!$P$1=2,data!AD5*0.334552563,))</f>
        <v>5.1074003416208082</v>
      </c>
      <c r="G21" s="71">
        <f>IF(data!AS5&gt;data!AM5,"",ROUND(IF(data!$P$1=1,data!AS5,IF(data!$P$1=2,data!AS5*3.412141633,)),0))</f>
        <v>181</v>
      </c>
      <c r="H21" s="111">
        <f>IF(data!AS5&gt;data!AM5,"",IF(data!$P$1=1,ROUND(data!AP5,0),IF(data!$P$1=2,ROUND(data!AP5/272.7654,1),)))</f>
        <v>78</v>
      </c>
      <c r="I21" s="151">
        <f>IF(data!AS5&gt;data!AM5,"",IF(data!$P$1=1,data!AV5,IF(data!$P$1=2,data!AV5*0.334552563,)))</f>
        <v>2.9001435603408043</v>
      </c>
      <c r="J21" s="72">
        <f>data!J5</f>
        <v>38.755812460476243</v>
      </c>
      <c r="K21" s="73">
        <f>J21+8</f>
        <v>46.755812460476243</v>
      </c>
      <c r="L21" s="74">
        <f>data!AZ5</f>
        <v>22</v>
      </c>
      <c r="M21" s="141">
        <f>data!AW5</f>
        <v>1.1333333333333333</v>
      </c>
      <c r="P21" s="67"/>
    </row>
    <row r="22" spans="2:16" ht="9.4" customHeight="1" x14ac:dyDescent="0.25">
      <c r="B22" s="142" t="s">
        <v>90</v>
      </c>
      <c r="C22" s="144" t="str">
        <f>IF(data!$R$2=1,NL!A20,IF(data!$R$2=2,EN!A20,IF(data!$R$2=3,DE!A20,IF(data!$R$2=4,FR!A20,IF(data!$R$2=5,NR!A20,IF(data!$R$2=6,SP!A20,IF(data!$R$2=7,SW!A20,IF(data!$R$2=8,TS!A20,IF(data!$R$2=9,ExtraTaal1!A20,IF(data!$R$2=10,ExtraTaal2!A20,IF(data!$R$2=11,ExtraTaal3!A20,)))))))))))</f>
        <v>Values according to EN 16430</v>
      </c>
      <c r="D22" s="145"/>
      <c r="E22" s="145"/>
      <c r="F22" s="145"/>
      <c r="G22" s="145"/>
      <c r="H22" s="143"/>
      <c r="I22" s="143"/>
      <c r="J22" s="143"/>
      <c r="K22" s="143"/>
      <c r="L22" s="143"/>
      <c r="M22" s="142" t="s">
        <v>262</v>
      </c>
      <c r="P22" s="60"/>
    </row>
    <row r="23" spans="2:16" ht="9.4" customHeight="1" x14ac:dyDescent="0.25">
      <c r="B23" s="136" t="s">
        <v>91</v>
      </c>
      <c r="C23" s="146" t="str">
        <f>IF(data!$R$2=1,NL!A21,IF(data!$R$2=2,EN!A21,IF(data!$R$2=3,DE!A21,IF(data!$R$2=4,FR!A21,IF(data!$R$2=5,NR!A21,IF(data!$R$2=6,SP!A21,IF(data!$R$2=7,SW!A21,IF(data!$R$2=8,TS!A21,IF(data!$R$2=9,ExtraTaal1!A21,IF(data!$R$2=10,ExtraTaal2!A21,IF(data!$R$2=11,ExtraTaal3!A21,)))))))))))</f>
        <v>Sound power according to ISO 3741:2010</v>
      </c>
      <c r="D23" s="147"/>
      <c r="E23" s="147"/>
      <c r="F23" s="147"/>
      <c r="G23" s="147"/>
    </row>
    <row r="24" spans="2:16" ht="9.4" customHeight="1" x14ac:dyDescent="0.25">
      <c r="B24" s="136" t="s">
        <v>92</v>
      </c>
      <c r="C24" s="146" t="str">
        <f>IF(data!$R$2=1,NL!A22,IF(data!$R$2=2,EN!A22,IF(data!$R$2=3,DE!A22,IF(data!$R$2=4,FR!A22,IF(data!$R$2=5,NR!A22,IF(data!$R$2=6,SP!A22,IF(data!$R$2=7,SW!A22,IF(data!$R$2=8,TS!A22,IF(data!$R$2=9,ExtraTaal1!A22,IF(data!$R$2=10,ExtraTaal2!A22,IF(data!$R$2=11,ExtraTaal3!A22,)))))))))))</f>
        <v>Sound pressure with an assumed room damping of 8dB(A)</v>
      </c>
      <c r="D24" s="147"/>
      <c r="E24" s="147"/>
      <c r="F24" s="147"/>
      <c r="G24" s="147"/>
    </row>
    <row r="25" spans="2:16" ht="9" customHeight="1" x14ac:dyDescent="0.25">
      <c r="B25" s="68"/>
    </row>
    <row r="26" spans="2:16" ht="16.149999999999999" hidden="1" customHeight="1" x14ac:dyDescent="0.25"/>
    <row r="27" spans="2:16" ht="15" hidden="1" x14ac:dyDescent="0.25"/>
    <row r="28" spans="2:16" ht="15" hidden="1" x14ac:dyDescent="0.25"/>
    <row r="29" spans="2:16" ht="15" hidden="1" x14ac:dyDescent="0.25"/>
    <row r="30" spans="2:16" ht="15" hidden="1" x14ac:dyDescent="0.25"/>
    <row r="31" spans="2:16" ht="15" hidden="1" x14ac:dyDescent="0.25"/>
    <row r="32" spans="2:16" ht="15" hidden="1" x14ac:dyDescent="0.25"/>
    <row r="33" ht="15" hidden="1" x14ac:dyDescent="0.25"/>
    <row r="343" spans="13:13" ht="0" hidden="1" customHeight="1" x14ac:dyDescent="0.25">
      <c r="M343" s="43" t="b">
        <v>1</v>
      </c>
    </row>
  </sheetData>
  <sheetProtection algorithmName="SHA-512" hashValue="q7jhpbhXj/OZdybedUK/fjDSmLLrJS2uN7GHYdAAmlnsa/UivSOnD9eL4ip3Y/5RtVIa5HBWa+pOvHqyJONtgA==" saltValue="y8CogS5dV70I9eBnfTC/Eg==" spinCount="100000" sheet="1" objects="1" scenarios="1" selectLockedCells="1"/>
  <dataConsolidate/>
  <mergeCells count="22">
    <mergeCell ref="L11:M14"/>
    <mergeCell ref="J5:K5"/>
    <mergeCell ref="B2:K2"/>
    <mergeCell ref="G13:I13"/>
    <mergeCell ref="B12:D12"/>
    <mergeCell ref="G12:I12"/>
    <mergeCell ref="B17:M17"/>
    <mergeCell ref="G4:I4"/>
    <mergeCell ref="G6:I6"/>
    <mergeCell ref="B10:D10"/>
    <mergeCell ref="G10:I10"/>
    <mergeCell ref="B11:D11"/>
    <mergeCell ref="G11:I11"/>
    <mergeCell ref="B4:D4"/>
    <mergeCell ref="L6:M6"/>
    <mergeCell ref="L7:M8"/>
    <mergeCell ref="K7:K8"/>
    <mergeCell ref="J7:J8"/>
    <mergeCell ref="G5:I5"/>
    <mergeCell ref="L4:M4"/>
    <mergeCell ref="L10:M10"/>
    <mergeCell ref="J4:K4"/>
  </mergeCells>
  <dataValidations count="5">
    <dataValidation allowBlank="1" showInputMessage="1" sqref="E10:E12" xr:uid="{00000000-0002-0000-0000-000000000000}"/>
    <dataValidation type="decimal" errorStyle="information" allowBlank="1" prompt="20°C bis 35°C" sqref="J13" xr:uid="{00000000-0002-0000-0000-000001000000}">
      <formula1>0.3</formula1>
      <formula2>0.8</formula2>
    </dataValidation>
    <dataValidation type="whole" errorStyle="information" allowBlank="1" prompt="Eingabe zwischen 5°C bis 20°C" sqref="J10" xr:uid="{00000000-0002-0000-00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J11" xr:uid="{00000000-0002-0000-0000-000003000000}">
      <formula1>J10</formula1>
      <formula2>J12</formula2>
    </dataValidation>
    <dataValidation type="whole" errorStyle="information" allowBlank="1" error="Eingabe außerhalb des gültigen Bereichs." prompt="20°C bis 35°C" sqref="J12" xr:uid="{00000000-0002-0000-0000-000004000000}">
      <formula1>20</formula1>
      <formula2>35</formula2>
    </dataValidation>
  </dataValidations>
  <pageMargins left="0.25" right="0.25" top="0.75" bottom="0.75" header="0.3" footer="0.3"/>
  <pageSetup paperSize="9" orientation="portrait" r:id="rId1"/>
  <headerFooter>
    <oddFooter xml:space="preserve">&amp;C&amp;8
</oddFooter>
  </headerFooter>
  <drawing r:id="rId2"/>
  <legacyDrawing r:id="rId3"/>
  <controls>
    <mc:AlternateContent xmlns:mc="http://schemas.openxmlformats.org/markup-compatibility/2006">
      <mc:Choice Requires="x14">
        <control shapeId="6160" r:id="rId4" name="CommandButton1">
          <controlPr defaultSize="0" autoLine="0" r:id="rId5">
            <anchor moveWithCells="1">
              <from>
                <xdr:col>1</xdr:col>
                <xdr:colOff>314325</xdr:colOff>
                <xdr:row>3</xdr:row>
                <xdr:rowOff>0</xdr:rowOff>
              </from>
              <to>
                <xdr:col>5</xdr:col>
                <xdr:colOff>161925</xdr:colOff>
                <xdr:row>5</xdr:row>
                <xdr:rowOff>28575</xdr:rowOff>
              </to>
            </anchor>
          </controlPr>
        </control>
      </mc:Choice>
      <mc:Fallback>
        <control shapeId="6160" r:id="rId4" name="CommandButton1"/>
      </mc:Fallback>
    </mc:AlternateContent>
    <mc:AlternateContent xmlns:mc="http://schemas.openxmlformats.org/markup-compatibility/2006">
      <mc:Choice Requires="x14">
        <control shapeId="6150" r:id="rId6" name="rbtnImperial">
          <controlPr defaultSize="0" autoFill="0" autoLine="0" r:id="rId7">
            <anchor moveWithCells="1">
              <from>
                <xdr:col>11</xdr:col>
                <xdr:colOff>38100</xdr:colOff>
                <xdr:row>11</xdr:row>
                <xdr:rowOff>114300</xdr:rowOff>
              </from>
              <to>
                <xdr:col>12</xdr:col>
                <xdr:colOff>466725</xdr:colOff>
                <xdr:row>13</xdr:row>
                <xdr:rowOff>47625</xdr:rowOff>
              </to>
            </anchor>
          </controlPr>
        </control>
      </mc:Choice>
      <mc:Fallback>
        <control shapeId="6150" r:id="rId6" name="rbtnImperial"/>
      </mc:Fallback>
    </mc:AlternateContent>
    <mc:AlternateContent xmlns:mc="http://schemas.openxmlformats.org/markup-compatibility/2006">
      <mc:Choice Requires="x14">
        <control shapeId="6149" r:id="rId8" name="rbtnSI">
          <controlPr defaultSize="0" autoFill="0" autoLine="0" r:id="rId9">
            <anchor moveWithCells="1">
              <from>
                <xdr:col>11</xdr:col>
                <xdr:colOff>38100</xdr:colOff>
                <xdr:row>10</xdr:row>
                <xdr:rowOff>38100</xdr:rowOff>
              </from>
              <to>
                <xdr:col>12</xdr:col>
                <xdr:colOff>485775</xdr:colOff>
                <xdr:row>11</xdr:row>
                <xdr:rowOff>161925</xdr:rowOff>
              </to>
            </anchor>
          </controlPr>
        </control>
      </mc:Choice>
      <mc:Fallback>
        <control shapeId="6149" r:id="rId8" name="rbtnSI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5000000}">
          <x14:formula1>
            <xm:f>INDIRECT(data!$BS$4)</xm:f>
          </x14:formula1>
          <xm:sqref>J6</xm:sqref>
        </x14:dataValidation>
        <x14:dataValidation type="list" allowBlank="1" showInputMessage="1" showErrorMessage="1" xr:uid="{00000000-0002-0000-0000-000006000000}">
          <x14:formula1>
            <xm:f>INDIRECT(data!$BT$4)</xm:f>
          </x14:formula1>
          <xm:sqref>L6:M6</xm:sqref>
        </x14:dataValidation>
        <x14:dataValidation type="list" allowBlank="1" showInputMessage="1" showErrorMessage="1" xr:uid="{00000000-0002-0000-0000-000007000000}">
          <x14:formula1>
            <xm:f>INDIRECT(data!$BU$4)</xm:f>
          </x14:formula1>
          <xm:sqref>K6</xm:sqref>
        </x14:dataValidation>
        <x14:dataValidation type="list" allowBlank="1" showInputMessage="1" showErrorMessage="1" xr:uid="{00000000-0002-0000-0000-000008000000}">
          <x14:formula1>
            <xm:f>data!$X$1:$Z$1</xm:f>
          </x14:formula1>
          <xm:sqref>J5:K5</xm:sqref>
        </x14:dataValidation>
        <x14:dataValidation type="list" allowBlank="1" showInputMessage="1" showErrorMessage="1" xr:uid="{00000000-0002-0000-0000-000009000000}">
          <x14:formula1>
            <xm:f>data!$AY$1:$BF$1</xm:f>
          </x14:formula1>
          <xm:sqref>J4:K4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1"/>
  <dimension ref="A1:Q22"/>
  <sheetViews>
    <sheetView workbookViewId="0">
      <selection activeCell="A15" sqref="A15:M15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27</v>
      </c>
      <c r="B2" s="22"/>
    </row>
    <row r="3" spans="1:17" x14ac:dyDescent="0.25">
      <c r="A3" s="21"/>
      <c r="G3" s="1" t="s">
        <v>219</v>
      </c>
    </row>
    <row r="4" spans="1:17" x14ac:dyDescent="0.25">
      <c r="A4" s="28" t="s">
        <v>22</v>
      </c>
      <c r="G4" s="1" t="s">
        <v>210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218</v>
      </c>
      <c r="B6" s="7"/>
      <c r="C6" s="7"/>
      <c r="D6" s="7"/>
      <c r="E6" s="7"/>
      <c r="F6" s="7"/>
      <c r="G6" s="7"/>
      <c r="H6" s="7"/>
      <c r="I6" s="7"/>
      <c r="J6" s="7" t="s">
        <v>258</v>
      </c>
      <c r="K6" s="7" t="s">
        <v>259</v>
      </c>
      <c r="L6" s="13" t="s">
        <v>257</v>
      </c>
      <c r="M6" s="13" t="s">
        <v>80</v>
      </c>
    </row>
    <row r="7" spans="1:17" x14ac:dyDescent="0.25">
      <c r="A7" s="12" t="s">
        <v>213</v>
      </c>
      <c r="B7" s="7"/>
      <c r="C7" s="7"/>
      <c r="D7" s="7"/>
      <c r="E7" s="7"/>
      <c r="F7" s="8" t="s">
        <v>212</v>
      </c>
      <c r="G7" s="8"/>
      <c r="H7" s="8"/>
      <c r="I7" s="7"/>
      <c r="J7" s="7"/>
      <c r="K7" s="7"/>
      <c r="L7" s="29"/>
      <c r="M7" s="13"/>
      <c r="Q7" s="1" t="s">
        <v>254</v>
      </c>
    </row>
    <row r="8" spans="1:17" x14ac:dyDescent="0.25">
      <c r="A8" s="200" t="s">
        <v>214</v>
      </c>
      <c r="B8" s="201" t="s">
        <v>214</v>
      </c>
      <c r="C8" s="201" t="s">
        <v>214</v>
      </c>
      <c r="D8" s="41">
        <f>'Mini Canal'!E10</f>
        <v>35</v>
      </c>
      <c r="E8" s="38"/>
      <c r="F8" s="201" t="str">
        <f>A8</f>
        <v>Voda na přívodu</v>
      </c>
      <c r="G8" s="201"/>
      <c r="H8" s="201"/>
      <c r="I8" s="201"/>
      <c r="J8" s="41">
        <f>'Mini Canal'!J10</f>
        <v>16</v>
      </c>
      <c r="K8" s="7"/>
      <c r="L8" s="7" t="s">
        <v>211</v>
      </c>
      <c r="M8" s="13"/>
      <c r="Q8" s="1" t="s">
        <v>255</v>
      </c>
    </row>
    <row r="9" spans="1:17" x14ac:dyDescent="0.25">
      <c r="A9" s="200" t="s">
        <v>215</v>
      </c>
      <c r="B9" s="201" t="s">
        <v>215</v>
      </c>
      <c r="C9" s="201" t="s">
        <v>215</v>
      </c>
      <c r="D9" s="41">
        <f>'Mini Canal'!E11</f>
        <v>30</v>
      </c>
      <c r="E9" s="38"/>
      <c r="F9" s="201" t="str">
        <f>A9</f>
        <v>Voda na zpátečce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256</v>
      </c>
    </row>
    <row r="10" spans="1:17" x14ac:dyDescent="0.25">
      <c r="A10" s="200" t="s">
        <v>260</v>
      </c>
      <c r="B10" s="201" t="s">
        <v>216</v>
      </c>
      <c r="C10" s="201" t="s">
        <v>216</v>
      </c>
      <c r="D10" s="41">
        <f>'Mini Canal'!E12</f>
        <v>20</v>
      </c>
      <c r="E10" s="38"/>
      <c r="F10" s="201" t="str">
        <f>A10</f>
        <v>"Suchá" teplota vzduchu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217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220</v>
      </c>
      <c r="B14" s="19" t="s">
        <v>221</v>
      </c>
      <c r="C14" s="26" t="str">
        <f>CONCATENATE("Výkon Topení * ",ROUND(D8,0),"/",ROUND(D9,0),"/",ROUND(D10,0)," ["&amp;IF(data!$P$1=1,"W",IF(data!$P$1=2,"Btu/h"))&amp;"]")</f>
        <v>Výkon Topení * 35/30/20 [W]</v>
      </c>
      <c r="D14" s="30" t="str">
        <f>"Průtok vody, topení ["&amp;IF(data!$P$1=1,"l/h",IF(data!$P$1=2,"GPM"))&amp;"]"</f>
        <v>Průtok vody, topení [l/h]</v>
      </c>
      <c r="E14" s="33" t="str">
        <f>"Tlaková ztráta ["&amp;IF(data!$P$1=1,"kPa",IF(data!$P$1=2,"ftH2O"))&amp;"]"</f>
        <v>Tlaková ztráta [kPa]</v>
      </c>
      <c r="F14" s="19" t="str">
        <f>CONCATENATE("Výkon chlazení* ",ROUND(J8,0),"/",ROUND(J9,0),"/",ROUND(J10,0)," ["&amp;IF(data!$P$1=1,"W",IF(data!$P$1=2,"Btu/h"))&amp;"]")</f>
        <v>Výkon chlazení* 16/18/27 [W]</v>
      </c>
      <c r="G14" s="19" t="str">
        <f>CONCATENATE("Výkon chlazení Celkový ",ROUND(J8,0),"/",ROUND(J9,0),"/",ROUND(J10,0)," ["&amp;IF(data!$P$1=1,"W",IF(data!$P$1=2,"Btu/h"))&amp;"]")</f>
        <v>Výkon chlazení Celkový 16/18/27 [W]</v>
      </c>
      <c r="H14" s="19" t="str">
        <f>"Průtok vody, chlazení ["&amp;IF(data!$P$1=1,"l/h",IF(data!$P$1=2,"GPM"))&amp;"]"</f>
        <v>Průtok vody, chlazení [l/h]</v>
      </c>
      <c r="I14" s="20" t="str">
        <f>E14</f>
        <v>Tlaková ztráta [kPa]</v>
      </c>
      <c r="J14" s="26" t="s">
        <v>222</v>
      </c>
      <c r="K14" s="32" t="s">
        <v>223</v>
      </c>
      <c r="L14" s="19" t="s">
        <v>224</v>
      </c>
      <c r="M14" s="25" t="s">
        <v>228</v>
      </c>
    </row>
    <row r="15" spans="1:17" ht="18" customHeight="1" x14ac:dyDescent="0.25">
      <c r="A15" s="197" t="str">
        <f>"Mini Canal, "&amp;L6&amp;" "&amp;ROUND(data!C5,1)&amp;"cm, "&amp;J6&amp;" "&amp;ROUND(data!B5,1)&amp;"cm, "&amp;K6&amp;" "&amp;ROUND(data!E5,1)&amp;"cm"</f>
        <v>Mini Canal, Výška 170cm, Šířka 14cm, Délka 26cm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227</v>
      </c>
      <c r="M20" s="137" t="str">
        <f>'Mini Canal'!M22</f>
        <v>v2023-06-16</v>
      </c>
    </row>
    <row r="21" spans="1:13" ht="9.4" customHeight="1" x14ac:dyDescent="0.25">
      <c r="A21" s="6" t="s">
        <v>225</v>
      </c>
    </row>
    <row r="22" spans="1:13" ht="9.4" customHeight="1" x14ac:dyDescent="0.25">
      <c r="A22" s="6" t="s">
        <v>226</v>
      </c>
    </row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count="7">
    <dataValidation type="decimal" errorStyle="information" allowBlank="1" showErrorMessage="1" error="Eingabe außerhalb des gültigen Bereichs." prompt="20°C bis 35°C" sqref="J11" xr:uid="{00000000-0002-0000-09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9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9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9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9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900-000006000000}">
      <formula1>20</formula1>
      <formula2>35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2"/>
  <dimension ref="A1:Q22"/>
  <sheetViews>
    <sheetView workbookViewId="0">
      <selection activeCell="Q7" sqref="Q7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27</v>
      </c>
      <c r="B2" s="22"/>
    </row>
    <row r="3" spans="1:17" x14ac:dyDescent="0.25">
      <c r="A3" s="21"/>
      <c r="G3" s="1" t="s">
        <v>149</v>
      </c>
    </row>
    <row r="4" spans="1:17" x14ac:dyDescent="0.25">
      <c r="A4" s="28" t="s">
        <v>22</v>
      </c>
      <c r="G4" s="1" t="s">
        <v>145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15</v>
      </c>
      <c r="B6" s="7"/>
      <c r="C6" s="7"/>
      <c r="D6" s="7"/>
      <c r="E6" s="7"/>
      <c r="F6" s="7"/>
      <c r="G6" s="7"/>
      <c r="H6" s="7"/>
      <c r="I6" s="7"/>
      <c r="J6" s="7" t="s">
        <v>76</v>
      </c>
      <c r="K6" s="7" t="s">
        <v>78</v>
      </c>
      <c r="L6" s="13" t="s">
        <v>77</v>
      </c>
      <c r="M6" s="13" t="s">
        <v>79</v>
      </c>
    </row>
    <row r="7" spans="1:17" x14ac:dyDescent="0.25">
      <c r="A7" s="12" t="s">
        <v>16</v>
      </c>
      <c r="B7" s="7"/>
      <c r="C7" s="7"/>
      <c r="D7" s="7"/>
      <c r="E7" s="7"/>
      <c r="F7" s="8" t="s">
        <v>17</v>
      </c>
      <c r="G7" s="8"/>
      <c r="H7" s="8"/>
      <c r="I7" s="7"/>
      <c r="J7" s="7"/>
      <c r="K7" s="7"/>
      <c r="L7" s="29"/>
      <c r="M7" s="13"/>
      <c r="Q7" s="1" t="s">
        <v>237</v>
      </c>
    </row>
    <row r="8" spans="1:17" x14ac:dyDescent="0.25">
      <c r="A8" s="200" t="s">
        <v>131</v>
      </c>
      <c r="B8" s="201"/>
      <c r="C8" s="201"/>
      <c r="D8" s="41">
        <f>'Mini Canal'!E10</f>
        <v>35</v>
      </c>
      <c r="E8" s="38"/>
      <c r="F8" s="201" t="str">
        <f>A8</f>
        <v>Inlet temp.</v>
      </c>
      <c r="G8" s="201"/>
      <c r="H8" s="201"/>
      <c r="I8" s="201"/>
      <c r="J8" s="41">
        <f>'Mini Canal'!J10</f>
        <v>16</v>
      </c>
      <c r="K8" s="7"/>
      <c r="L8" s="7" t="s">
        <v>143</v>
      </c>
      <c r="M8" s="13"/>
      <c r="Q8" s="1" t="s">
        <v>238</v>
      </c>
    </row>
    <row r="9" spans="1:17" x14ac:dyDescent="0.25">
      <c r="A9" s="200" t="s">
        <v>132</v>
      </c>
      <c r="B9" s="201"/>
      <c r="C9" s="201"/>
      <c r="D9" s="41">
        <f>'Mini Canal'!E11</f>
        <v>30</v>
      </c>
      <c r="E9" s="38"/>
      <c r="F9" s="201" t="str">
        <f>A9</f>
        <v>Return temp.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239</v>
      </c>
    </row>
    <row r="10" spans="1:17" x14ac:dyDescent="0.25">
      <c r="A10" s="200" t="s">
        <v>133</v>
      </c>
      <c r="B10" s="201"/>
      <c r="C10" s="201"/>
      <c r="D10" s="41">
        <f>'Mini Canal'!E12</f>
        <v>20</v>
      </c>
      <c r="E10" s="38"/>
      <c r="F10" s="201" t="str">
        <f>A10</f>
        <v>Room temp.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25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18</v>
      </c>
      <c r="B14" s="19" t="s">
        <v>19</v>
      </c>
      <c r="C14" s="26" t="str">
        <f>CONCATENATE("Heat output * ",ROUND(D8,0),"/",ROUND(D9,0),"/",ROUND(D10,0)," ["&amp;IF(data!$P$1=1,"W",IF(data!$P$1=2,"Btu/h"))&amp;"]")</f>
        <v>Heat output * 35/30/20 [W]</v>
      </c>
      <c r="D14" s="30" t="str">
        <f>"Water flowrate, heating ["&amp;IF(data!$P$1=1,"l/h",IF(data!$P$1=2,"GPM"))&amp;"]"</f>
        <v>Water flowrate, heating [l/h]</v>
      </c>
      <c r="E14" s="33" t="str">
        <f>"Watersided pressure loss ["&amp;IF(data!$P$1=1,"kPa",IF(data!$P$1=2,"ftH2O"))&amp;"]"</f>
        <v>Watersided pressure loss [kPa]</v>
      </c>
      <c r="F14" s="19" t="str">
        <f>CONCATENATE("Sens. cooling capacity * ",ROUND(J8,0),"/",ROUND(J9,0),"/",ROUND(J10,0)," ["&amp;IF(data!$P$1=1,"W",IF(data!$P$1=2,"Btu/h"))&amp;"]")</f>
        <v>Sens. cooling capacity * 16/18/27 [W]</v>
      </c>
      <c r="G14" s="19" t="str">
        <f>CONCATENATE("Tot. cooling capacity ",ROUND(J8,0),"/",ROUND(J9,0),"/",ROUND(J10,0)," ["&amp;IF(data!$P$1=1,"W",IF(data!$P$1=2,"Btu/h"))&amp;"]")</f>
        <v>Tot. cooling capacity 16/18/27 [W]</v>
      </c>
      <c r="H14" s="19" t="str">
        <f>"Water flowrate, cooling ["&amp;IF(data!$P$1=1,"l/h",IF(data!$P$1=2,"GPM"))&amp;"]"</f>
        <v>Water flowrate, cooling [l/h]</v>
      </c>
      <c r="I14" s="20" t="str">
        <f>E14</f>
        <v>Watersided pressure loss [kPa]</v>
      </c>
      <c r="J14" s="26" t="s">
        <v>20</v>
      </c>
      <c r="K14" s="32" t="s">
        <v>34</v>
      </c>
      <c r="L14" s="19" t="s">
        <v>21</v>
      </c>
      <c r="M14" s="25" t="s">
        <v>201</v>
      </c>
    </row>
    <row r="15" spans="1:17" ht="18" customHeight="1" x14ac:dyDescent="0.25">
      <c r="A15" s="197" t="str">
        <f>"Mini Canal, "&amp;L6&amp;" "&amp;ROUND(data!B5,1)&amp;"cm, "&amp;J6&amp;" "&amp;ROUND(data!E5,1)&amp;"cm, "&amp;K6&amp;" "&amp;ROUND(data!C5,1)&amp;"cm"</f>
        <v>Mini Canal, Length 14cm, Heigth 26cm, Width 170cm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96</v>
      </c>
      <c r="M20" s="137" t="str">
        <f>'Mini Canal'!M22</f>
        <v>v2023-06-16</v>
      </c>
    </row>
    <row r="21" spans="1:13" ht="9.4" customHeight="1" x14ac:dyDescent="0.25">
      <c r="A21" s="6" t="s">
        <v>97</v>
      </c>
    </row>
    <row r="22" spans="1:13" ht="9.4" customHeight="1" x14ac:dyDescent="0.25">
      <c r="A22" s="6" t="s">
        <v>98</v>
      </c>
    </row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A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A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A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A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A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A00-000006000000}">
      <formula1>0.01</formula1>
      <formula2>1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3"/>
  <dimension ref="A1:Q22"/>
  <sheetViews>
    <sheetView workbookViewId="0">
      <selection activeCell="Q7" sqref="Q7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27</v>
      </c>
      <c r="B2" s="22"/>
    </row>
    <row r="3" spans="1:17" x14ac:dyDescent="0.25">
      <c r="A3" s="21"/>
      <c r="G3" s="1" t="s">
        <v>149</v>
      </c>
    </row>
    <row r="4" spans="1:17" x14ac:dyDescent="0.25">
      <c r="A4" s="28" t="s">
        <v>22</v>
      </c>
      <c r="G4" s="1" t="s">
        <v>145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15</v>
      </c>
      <c r="B6" s="7"/>
      <c r="C6" s="7"/>
      <c r="D6" s="7"/>
      <c r="E6" s="7"/>
      <c r="F6" s="7"/>
      <c r="G6" s="7"/>
      <c r="H6" s="7"/>
      <c r="I6" s="7"/>
      <c r="J6" s="7" t="s">
        <v>76</v>
      </c>
      <c r="K6" s="7" t="s">
        <v>78</v>
      </c>
      <c r="L6" s="13" t="s">
        <v>77</v>
      </c>
      <c r="M6" s="13" t="s">
        <v>79</v>
      </c>
    </row>
    <row r="7" spans="1:17" x14ac:dyDescent="0.25">
      <c r="A7" s="12" t="s">
        <v>16</v>
      </c>
      <c r="B7" s="7"/>
      <c r="C7" s="7"/>
      <c r="D7" s="7"/>
      <c r="E7" s="7"/>
      <c r="F7" s="8" t="s">
        <v>17</v>
      </c>
      <c r="G7" s="8"/>
      <c r="H7" s="8"/>
      <c r="I7" s="7"/>
      <c r="J7" s="7"/>
      <c r="K7" s="7"/>
      <c r="L7" s="29"/>
      <c r="M7" s="13"/>
      <c r="Q7" s="1" t="s">
        <v>237</v>
      </c>
    </row>
    <row r="8" spans="1:17" x14ac:dyDescent="0.25">
      <c r="A8" s="200" t="s">
        <v>131</v>
      </c>
      <c r="B8" s="201"/>
      <c r="C8" s="201"/>
      <c r="D8" s="41">
        <f>'Mini Canal'!E10</f>
        <v>35</v>
      </c>
      <c r="E8" s="38"/>
      <c r="F8" s="201" t="str">
        <f>A8</f>
        <v>Inlet temp.</v>
      </c>
      <c r="G8" s="201"/>
      <c r="H8" s="201"/>
      <c r="I8" s="201"/>
      <c r="J8" s="41">
        <f>'Mini Canal'!J10</f>
        <v>16</v>
      </c>
      <c r="K8" s="7"/>
      <c r="L8" s="7" t="s">
        <v>143</v>
      </c>
      <c r="M8" s="13"/>
      <c r="Q8" s="1" t="s">
        <v>238</v>
      </c>
    </row>
    <row r="9" spans="1:17" x14ac:dyDescent="0.25">
      <c r="A9" s="200" t="s">
        <v>132</v>
      </c>
      <c r="B9" s="201"/>
      <c r="C9" s="201"/>
      <c r="D9" s="41">
        <f>'Mini Canal'!E11</f>
        <v>30</v>
      </c>
      <c r="E9" s="38"/>
      <c r="F9" s="201" t="str">
        <f>A9</f>
        <v>Return temp.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239</v>
      </c>
    </row>
    <row r="10" spans="1:17" x14ac:dyDescent="0.25">
      <c r="A10" s="200" t="s">
        <v>133</v>
      </c>
      <c r="B10" s="201"/>
      <c r="C10" s="201"/>
      <c r="D10" s="41">
        <f>'Mini Canal'!E12</f>
        <v>20</v>
      </c>
      <c r="E10" s="38"/>
      <c r="F10" s="201" t="str">
        <f>A10</f>
        <v>Room temp.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25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18</v>
      </c>
      <c r="B14" s="19" t="s">
        <v>19</v>
      </c>
      <c r="C14" s="26" t="str">
        <f>CONCATENATE("Heat output * ",ROUND(D8,0),"/",ROUND(D9,0),"/",ROUND(D10,0)," ["&amp;IF(data!$P$1=1,"W",IF(data!$P$1=2,"Btu/h"))&amp;"]")</f>
        <v>Heat output * 35/30/20 [W]</v>
      </c>
      <c r="D14" s="30" t="str">
        <f>"Water flowrate, heating ["&amp;IF(data!$P$1=1,"l/h",IF(data!$P$1=2,"GPM"))&amp;"]"</f>
        <v>Water flowrate, heating [l/h]</v>
      </c>
      <c r="E14" s="33" t="str">
        <f>"Watersided pressure loss ["&amp;IF(data!$P$1=1,"kPa",IF(data!$P$1=2,"ftH2O"))&amp;"]"</f>
        <v>Watersided pressure loss [kPa]</v>
      </c>
      <c r="F14" s="19" t="str">
        <f>CONCATENATE("Sens. cooling capacity * ",ROUND(J8,0),"/",ROUND(J9,0),"/",ROUND(J10,0)," ["&amp;IF(data!$P$1=1,"W",IF(data!$P$1=2,"Btu/h"))&amp;"]")</f>
        <v>Sens. cooling capacity * 16/18/27 [W]</v>
      </c>
      <c r="G14" s="19" t="str">
        <f>CONCATENATE("Tot. cooling capacity ",ROUND(J8,0),"/",ROUND(J9,0),"/",ROUND(J10,0)," ["&amp;IF(data!$P$1=1,"W",IF(data!$P$1=2,"Btu/h"))&amp;"]")</f>
        <v>Tot. cooling capacity 16/18/27 [W]</v>
      </c>
      <c r="H14" s="19" t="str">
        <f>"Water flowrate, cooling ["&amp;IF(data!$P$1=1,"l/h",IF(data!$P$1=2,"GPM"))&amp;"]"</f>
        <v>Water flowrate, cooling [l/h]</v>
      </c>
      <c r="I14" s="20" t="str">
        <f>E14</f>
        <v>Watersided pressure loss [kPa]</v>
      </c>
      <c r="J14" s="26" t="s">
        <v>20</v>
      </c>
      <c r="K14" s="32" t="s">
        <v>34</v>
      </c>
      <c r="L14" s="19" t="s">
        <v>21</v>
      </c>
      <c r="M14" s="25" t="s">
        <v>201</v>
      </c>
    </row>
    <row r="15" spans="1:17" ht="18" customHeight="1" x14ac:dyDescent="0.25">
      <c r="A15" s="197" t="str">
        <f>"Mini Canal, "&amp;L6&amp;" "&amp;ROUND(data!B5,1)&amp;"cm, "&amp;J6&amp;" "&amp;ROUND(data!E5,1)&amp;"cm, "&amp;K6&amp;" "&amp;ROUND(data!C5,1)&amp;"cm"</f>
        <v>Mini Canal, Length 14cm, Heigth 26cm, Width 170cm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96</v>
      </c>
      <c r="M20" s="137" t="str">
        <f>'Mini Canal'!M22</f>
        <v>v2023-06-16</v>
      </c>
    </row>
    <row r="21" spans="1:13" ht="9.4" customHeight="1" x14ac:dyDescent="0.25">
      <c r="A21" s="6" t="s">
        <v>97</v>
      </c>
    </row>
    <row r="22" spans="1:13" ht="9.4" customHeight="1" x14ac:dyDescent="0.25">
      <c r="A22" s="6" t="s">
        <v>98</v>
      </c>
    </row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count="7">
    <dataValidation type="decimal" errorStyle="information" allowBlank="1" showErrorMessage="1" error="Eingabe außerhalb des gültigen Bereichs." prompt="20°C bis 35°C" sqref="J11" xr:uid="{00000000-0002-0000-0B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B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B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B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B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B00-000006000000}">
      <formula1>20</formula1>
      <formula2>35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4"/>
  <dimension ref="A1:Q22"/>
  <sheetViews>
    <sheetView workbookViewId="0">
      <selection activeCell="Q7" sqref="Q7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27</v>
      </c>
      <c r="B2" s="22"/>
    </row>
    <row r="3" spans="1:17" x14ac:dyDescent="0.25">
      <c r="A3" s="21"/>
      <c r="G3" s="1" t="s">
        <v>149</v>
      </c>
    </row>
    <row r="4" spans="1:17" x14ac:dyDescent="0.25">
      <c r="A4" s="28" t="s">
        <v>22</v>
      </c>
      <c r="G4" s="1" t="s">
        <v>145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15</v>
      </c>
      <c r="B6" s="7"/>
      <c r="C6" s="7"/>
      <c r="D6" s="7"/>
      <c r="E6" s="7"/>
      <c r="F6" s="7"/>
      <c r="G6" s="7"/>
      <c r="H6" s="7"/>
      <c r="I6" s="7"/>
      <c r="J6" s="7" t="s">
        <v>76</v>
      </c>
      <c r="K6" s="7" t="s">
        <v>78</v>
      </c>
      <c r="L6" s="13" t="s">
        <v>77</v>
      </c>
      <c r="M6" s="13" t="s">
        <v>79</v>
      </c>
    </row>
    <row r="7" spans="1:17" x14ac:dyDescent="0.25">
      <c r="A7" s="12" t="s">
        <v>16</v>
      </c>
      <c r="B7" s="7"/>
      <c r="C7" s="7"/>
      <c r="D7" s="7"/>
      <c r="E7" s="7"/>
      <c r="F7" s="8" t="s">
        <v>17</v>
      </c>
      <c r="G7" s="8"/>
      <c r="H7" s="8"/>
      <c r="I7" s="7"/>
      <c r="J7" s="7"/>
      <c r="K7" s="7"/>
      <c r="L7" s="29"/>
      <c r="M7" s="13"/>
      <c r="Q7" s="1" t="s">
        <v>237</v>
      </c>
    </row>
    <row r="8" spans="1:17" x14ac:dyDescent="0.25">
      <c r="A8" s="200" t="s">
        <v>131</v>
      </c>
      <c r="B8" s="201"/>
      <c r="C8" s="201"/>
      <c r="D8" s="41">
        <f>'Mini Canal'!E10</f>
        <v>35</v>
      </c>
      <c r="E8" s="38"/>
      <c r="F8" s="201" t="str">
        <f>A8</f>
        <v>Inlet temp.</v>
      </c>
      <c r="G8" s="201"/>
      <c r="H8" s="201"/>
      <c r="I8" s="201"/>
      <c r="J8" s="41">
        <f>'Mini Canal'!J10</f>
        <v>16</v>
      </c>
      <c r="K8" s="7"/>
      <c r="L8" s="7" t="s">
        <v>143</v>
      </c>
      <c r="M8" s="13"/>
      <c r="Q8" s="1" t="s">
        <v>238</v>
      </c>
    </row>
    <row r="9" spans="1:17" x14ac:dyDescent="0.25">
      <c r="A9" s="200" t="s">
        <v>132</v>
      </c>
      <c r="B9" s="201"/>
      <c r="C9" s="201"/>
      <c r="D9" s="41">
        <f>'Mini Canal'!E11</f>
        <v>30</v>
      </c>
      <c r="E9" s="38"/>
      <c r="F9" s="201" t="str">
        <f>A9</f>
        <v>Return temp.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239</v>
      </c>
    </row>
    <row r="10" spans="1:17" x14ac:dyDescent="0.25">
      <c r="A10" s="200" t="s">
        <v>133</v>
      </c>
      <c r="B10" s="201"/>
      <c r="C10" s="201"/>
      <c r="D10" s="41">
        <f>'Mini Canal'!E12</f>
        <v>20</v>
      </c>
      <c r="E10" s="38"/>
      <c r="F10" s="201" t="str">
        <f>A10</f>
        <v>Room temp.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25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18</v>
      </c>
      <c r="B14" s="19" t="s">
        <v>19</v>
      </c>
      <c r="C14" s="26" t="str">
        <f>CONCATENATE("Heat output * ",ROUND(D8,0),"/",ROUND(D9,0),"/",ROUND(D10,0)," ["&amp;IF(data!$P$1=1,"W",IF(data!$P$1=2,"Btu/h"))&amp;"]")</f>
        <v>Heat output * 35/30/20 [W]</v>
      </c>
      <c r="D14" s="30" t="str">
        <f>"Water flowrate, heating ["&amp;IF(data!$P$1=1,"l/h",IF(data!$P$1=2,"GPM"))&amp;"]"</f>
        <v>Water flowrate, heating [l/h]</v>
      </c>
      <c r="E14" s="33" t="str">
        <f>"Watersided pressure loss ["&amp;IF(data!$P$1=1,"kPa",IF(data!$P$1=2,"ftH2O"))&amp;"]"</f>
        <v>Watersided pressure loss [kPa]</v>
      </c>
      <c r="F14" s="19" t="str">
        <f>CONCATENATE("Sens. cooling capacity * ",ROUND(J8,0),"/",ROUND(J9,0),"/",ROUND(J10,0)," ["&amp;IF(data!$P$1=1,"W",IF(data!$P$1=2,"Btu/h"))&amp;"]")</f>
        <v>Sens. cooling capacity * 16/18/27 [W]</v>
      </c>
      <c r="G14" s="19" t="str">
        <f>CONCATENATE("Tot. cooling capacity ",ROUND(J8,0),"/",ROUND(J9,0),"/",ROUND(J10,0)," ["&amp;IF(data!$P$1=1,"W",IF(data!$P$1=2,"Btu/h"))&amp;"]")</f>
        <v>Tot. cooling capacity 16/18/27 [W]</v>
      </c>
      <c r="H14" s="19" t="str">
        <f>"Water flowrate, cooling ["&amp;IF(data!$P$1=1,"l/h",IF(data!$P$1=2,"GPM"))&amp;"]"</f>
        <v>Water flowrate, cooling [l/h]</v>
      </c>
      <c r="I14" s="20" t="str">
        <f>E14</f>
        <v>Watersided pressure loss [kPa]</v>
      </c>
      <c r="J14" s="26" t="s">
        <v>20</v>
      </c>
      <c r="K14" s="32" t="s">
        <v>34</v>
      </c>
      <c r="L14" s="19" t="s">
        <v>21</v>
      </c>
      <c r="M14" s="25" t="s">
        <v>201</v>
      </c>
    </row>
    <row r="15" spans="1:17" ht="18" customHeight="1" x14ac:dyDescent="0.25">
      <c r="A15" s="197" t="str">
        <f>"Mini Canal, "&amp;L6&amp;" "&amp;ROUND(data!B5,1)&amp;"cm, "&amp;J6&amp;" "&amp;ROUND(data!E5,1)&amp;"cm, "&amp;K6&amp;" "&amp;ROUND(data!C5,1)&amp;"cm"</f>
        <v>Mini Canal, Length 14cm, Heigth 26cm, Width 170cm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96</v>
      </c>
      <c r="M20" s="137" t="str">
        <f>'Mini Canal'!M22</f>
        <v>v2023-06-16</v>
      </c>
    </row>
    <row r="21" spans="1:13" ht="9.4" customHeight="1" x14ac:dyDescent="0.25">
      <c r="A21" s="6" t="s">
        <v>97</v>
      </c>
    </row>
    <row r="22" spans="1:13" ht="9.4" customHeight="1" x14ac:dyDescent="0.25">
      <c r="A22" s="6" t="s">
        <v>98</v>
      </c>
    </row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count="7">
    <dataValidation type="decimal" errorStyle="information" allowBlank="1" showErrorMessage="1" error="Eingabe außerhalb des gültigen Bereichs." prompt="20°C bis 35°C" sqref="J11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C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C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7"/>
  <dimension ref="A1:CG1000"/>
  <sheetViews>
    <sheetView zoomScale="70" zoomScaleNormal="70" workbookViewId="0">
      <pane xSplit="10" ySplit="8" topLeftCell="K12" activePane="bottomRight" state="frozen"/>
      <selection activeCell="Q7" sqref="Q7"/>
      <selection pane="topRight" activeCell="Q7" sqref="Q7"/>
      <selection pane="bottomLeft" activeCell="Q7" sqref="Q7"/>
      <selection pane="bottomRight" activeCell="O9" sqref="O9:O981"/>
    </sheetView>
  </sheetViews>
  <sheetFormatPr defaultRowHeight="15" zeroHeight="1" x14ac:dyDescent="0.25"/>
  <cols>
    <col min="1" max="1" width="13.140625" bestFit="1" customWidth="1"/>
    <col min="2" max="3" width="6" bestFit="1" customWidth="1"/>
    <col min="4" max="4" width="6.5703125" customWidth="1"/>
    <col min="5" max="5" width="7" bestFit="1" customWidth="1"/>
    <col min="6" max="6" width="7" customWidth="1"/>
    <col min="7" max="10" width="6.7109375" customWidth="1"/>
    <col min="11" max="11" width="9.140625" style="87"/>
    <col min="16" max="16" width="10.28515625" customWidth="1"/>
    <col min="23" max="24" width="9.140625" customWidth="1"/>
    <col min="31" max="31" width="9.140625" style="87"/>
    <col min="49" max="49" width="11.7109375" bestFit="1" customWidth="1"/>
    <col min="50" max="53" width="6.7109375" customWidth="1"/>
    <col min="54" max="54" width="7.7109375" customWidth="1"/>
    <col min="55" max="62" width="6.7109375" customWidth="1"/>
  </cols>
  <sheetData>
    <row r="1" spans="1:75" x14ac:dyDescent="0.25">
      <c r="K1" s="113" t="s">
        <v>40</v>
      </c>
      <c r="L1" s="114" t="s">
        <v>41</v>
      </c>
      <c r="M1" s="114">
        <f>IF($P$1=1,$N1,IF($P$1=2,(N1-32)/1.8,))</f>
        <v>35</v>
      </c>
      <c r="N1" s="118">
        <f>'Mini Canal'!E10</f>
        <v>35</v>
      </c>
      <c r="P1" s="121">
        <v>1</v>
      </c>
      <c r="X1" s="124" t="s">
        <v>39</v>
      </c>
      <c r="Y1" s="124" t="s">
        <v>85</v>
      </c>
      <c r="Z1" s="125" t="s">
        <v>261</v>
      </c>
      <c r="AE1" t="s">
        <v>42</v>
      </c>
      <c r="AF1" t="s">
        <v>41</v>
      </c>
      <c r="AG1">
        <f>IF($P$1=1,$AH1,IF($P$1=2,($AH1-32)/1.8,))</f>
        <v>16</v>
      </c>
      <c r="AH1" s="86">
        <f>'Mini Canal'!J10</f>
        <v>16</v>
      </c>
      <c r="AS1" t="e">
        <v>#VALUE!</v>
      </c>
      <c r="AW1" s="138"/>
      <c r="AX1" s="87"/>
      <c r="AY1" s="123" t="s">
        <v>61</v>
      </c>
      <c r="AZ1" s="124" t="s">
        <v>62</v>
      </c>
      <c r="BA1" s="124" t="s">
        <v>64</v>
      </c>
      <c r="BB1" s="124" t="s">
        <v>63</v>
      </c>
      <c r="BC1" s="124" t="s">
        <v>127</v>
      </c>
      <c r="BD1" s="125" t="s">
        <v>163</v>
      </c>
      <c r="BE1" s="97" t="s">
        <v>189</v>
      </c>
      <c r="BF1" s="97" t="s">
        <v>229</v>
      </c>
      <c r="BG1" s="97" t="s">
        <v>231</v>
      </c>
      <c r="BH1" s="97" t="s">
        <v>232</v>
      </c>
      <c r="BI1" s="97" t="s">
        <v>233</v>
      </c>
    </row>
    <row r="2" spans="1:75" x14ac:dyDescent="0.25">
      <c r="L2" t="s">
        <v>43</v>
      </c>
      <c r="M2">
        <f>IF($P$1=1,$N2,IF($P$1=2,(N2-32)/1.8,))</f>
        <v>30</v>
      </c>
      <c r="N2" s="119">
        <f>'Mini Canal'!E11</f>
        <v>30</v>
      </c>
      <c r="P2" s="122" t="s">
        <v>82</v>
      </c>
      <c r="Q2" s="126"/>
      <c r="R2" s="127">
        <f>IF('Mini Canal'!J4=data!AY1,1,IF('Mini Canal'!J4=data!AZ1,2,IF('Mini Canal'!J4=data!BA1,3,IF('Mini Canal'!J4=data!BB1,4,IF('Mini Canal'!J4=data!BC1,5,IF('Mini Canal'!J4=data!BD1,6,IF('Mini Canal'!J4=data!BE1,7,IF('Mini Canal'!J4=data!BF1,8,IF('Mini Canal'!J4=data!BG1,9,IF('Mini Canal'!J4=data!BH1,10,IF('Mini Canal'!J4=data!BI1,11,"ERROR")))))))))))</f>
        <v>2</v>
      </c>
      <c r="S2" s="127"/>
      <c r="T2" s="127"/>
      <c r="U2" s="127"/>
      <c r="V2" s="127"/>
      <c r="W2" s="128"/>
      <c r="X2" s="127">
        <f>IF('Mini Canal'!J5=data!X1,2,IF('Mini Canal'!J5=data!Y1,3,IF('Mini Canal'!J5=data!Z1,1,)))</f>
        <v>1</v>
      </c>
      <c r="Y2" s="127"/>
      <c r="Z2" s="128"/>
      <c r="AA2" t="str">
        <f>IF(R2=1,"Statisch",IF(R2=2,"Static",IF(R2=3,"Statisch",IF(R2=4,"Statique",IF(R2=5,"Statisk",IF(R2=6,"Estático",IF(R2=7,"Statisk","ERROR")))))))</f>
        <v>Static</v>
      </c>
      <c r="AE2"/>
      <c r="AF2" t="s">
        <v>43</v>
      </c>
      <c r="AG2">
        <f>IF($P$1=1,$AH2,IF($P$1=2,($AH2-32)/1.8,))</f>
        <v>18</v>
      </c>
      <c r="AH2" s="86">
        <f>'Mini Canal'!J11</f>
        <v>18</v>
      </c>
      <c r="AW2" s="138"/>
      <c r="AX2" s="87"/>
      <c r="BS2" t="s">
        <v>66</v>
      </c>
      <c r="BT2" t="s">
        <v>59</v>
      </c>
      <c r="BU2" t="s">
        <v>65</v>
      </c>
      <c r="BW2" t="str">
        <f>IF($R$2=1,NL!Q7,IF($R$2=2,EN!Q7,IF($R$2=3,DE!Q7,IF($R$2=4,FR!Q7,IF($R$2=5,NR!Q7,IF($R$2=6,SP!Q7,IF($R$2=7,SW!Q7,IF($R$2=8,TS!Q7,IF($R$2=9,ExtraTaal1!Q7,IF($R$2=10,ExtraTaal2!Q7,IF($R$2=11,ExtraTaal3!Q7,)))))))))))</f>
        <v>Copy all data</v>
      </c>
    </row>
    <row r="3" spans="1:75" x14ac:dyDescent="0.25">
      <c r="K3" s="116"/>
      <c r="L3" s="117" t="s">
        <v>44</v>
      </c>
      <c r="M3" s="117">
        <f>IF($P$1=1,$N3,IF($P$1=2,(N3-32)/1.8,))</f>
        <v>20</v>
      </c>
      <c r="N3" s="120">
        <f>'Mini Canal'!E12</f>
        <v>20</v>
      </c>
      <c r="AE3"/>
      <c r="AF3" t="s">
        <v>44</v>
      </c>
      <c r="AG3">
        <f>IF($P$1=1,$AH3,IF($P$1=2,($AH3-32)/1.8,))</f>
        <v>26.999999999999996</v>
      </c>
      <c r="AH3" s="86">
        <f>'Mini Canal'!J12</f>
        <v>26.999999999999996</v>
      </c>
      <c r="AW3" s="138"/>
      <c r="AX3" s="87"/>
      <c r="BS3" s="97" t="s">
        <v>60</v>
      </c>
      <c r="BT3" s="97"/>
      <c r="BU3" s="97"/>
      <c r="BW3" t="str">
        <f>IF($R$2=1,NL!Q8,IF($R$2=2,EN!Q8,IF($R$2=3,DE!Q8,IF($R$2=4,FR!Q8,IF($R$2=5,NR!Q8,IF($R$2=6,SP!Q8,IF($R$2=7,SW!Q8,IF($R$2=8,TS!Q8,IF($R$2=9,ExtraTaal1!Q8,IF($R$2=10,ExtraTaal2!Q8,IF($R$2=11,ExtraTaal3!Q8,)))))))))))</f>
        <v>SI-units</v>
      </c>
    </row>
    <row r="4" spans="1:75" x14ac:dyDescent="0.25">
      <c r="A4" t="s">
        <v>45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  <c r="AQ4">
        <v>43</v>
      </c>
      <c r="AR4">
        <v>44</v>
      </c>
      <c r="AS4">
        <v>45</v>
      </c>
      <c r="AT4">
        <v>46</v>
      </c>
      <c r="AU4">
        <v>47</v>
      </c>
      <c r="AV4">
        <v>48</v>
      </c>
      <c r="AW4">
        <v>49</v>
      </c>
      <c r="AX4">
        <v>50</v>
      </c>
      <c r="AY4">
        <v>51</v>
      </c>
      <c r="AZ4">
        <v>52</v>
      </c>
      <c r="BA4">
        <v>53</v>
      </c>
      <c r="BB4">
        <v>54</v>
      </c>
      <c r="BC4">
        <v>55</v>
      </c>
      <c r="BD4">
        <v>56</v>
      </c>
      <c r="BE4">
        <v>57</v>
      </c>
      <c r="BF4">
        <v>58</v>
      </c>
      <c r="BG4">
        <v>59</v>
      </c>
      <c r="BH4">
        <v>60</v>
      </c>
      <c r="BI4">
        <v>61</v>
      </c>
      <c r="BJ4">
        <v>62</v>
      </c>
      <c r="BK4">
        <v>62</v>
      </c>
      <c r="BL4">
        <v>63</v>
      </c>
      <c r="BM4">
        <v>64</v>
      </c>
      <c r="BN4">
        <v>65</v>
      </c>
      <c r="BO4">
        <v>66</v>
      </c>
      <c r="BP4">
        <v>67</v>
      </c>
      <c r="BS4" t="str">
        <f>IF('Mini Canal'!$J$5=data!$X$1,"Standaard",IF('Mini Canal'!$J$5=data!$Y$1,"PRO",IF('Mini Canal'!$J$5=data!$Z$1,"DBE",)))</f>
        <v>DBE</v>
      </c>
      <c r="BT4" t="str">
        <f>CONCATENATE($BS$4,"_L")</f>
        <v>DBE_L</v>
      </c>
      <c r="BU4" t="str">
        <f>CONCATENATE($BS$4,"_B")</f>
        <v>DBE_B</v>
      </c>
      <c r="BW4" t="str">
        <f>IF($R$2=1,NL!Q9,IF($R$2=2,EN!Q9,IF($R$2=3,DE!Q9,IF($R$2=4,FR!Q9,IF($R$2=5,NR!Q9,IF($R$2=6,SP!Q9,IF($R$2=7,SW!Q9,IF($R$2=8,TS!Q9,IF($R$2=9,ExtraTaal1!Q9,IF($R$2=10,ExtraTaal2!Q9,IF($R$2=11,ExtraTaal3!Q9,)))))))))))</f>
        <v>Imperial-units</v>
      </c>
    </row>
    <row r="5" spans="1:75" x14ac:dyDescent="0.25">
      <c r="A5" t="str">
        <f>CONCATENATE('Mini Canal'!J6,'Mini Canal'!L6,'Mini Canal'!K6,$X$2)</f>
        <v>14170261</v>
      </c>
      <c r="B5">
        <f t="shared" ref="B5:U5" si="0">VLOOKUP($A$5,$A$9:$BK$981,B4,0)</f>
        <v>14</v>
      </c>
      <c r="C5">
        <f t="shared" si="0"/>
        <v>170</v>
      </c>
      <c r="D5">
        <f t="shared" si="0"/>
        <v>1</v>
      </c>
      <c r="E5">
        <f t="shared" si="0"/>
        <v>26</v>
      </c>
      <c r="F5">
        <f t="shared" si="0"/>
        <v>10</v>
      </c>
      <c r="G5">
        <f t="shared" si="0"/>
        <v>0</v>
      </c>
      <c r="H5">
        <f t="shared" si="0"/>
        <v>26</v>
      </c>
      <c r="I5">
        <f t="shared" si="0"/>
        <v>30</v>
      </c>
      <c r="J5">
        <f t="shared" si="0"/>
        <v>38.755812460476243</v>
      </c>
      <c r="K5">
        <f t="shared" si="0"/>
        <v>503</v>
      </c>
      <c r="L5">
        <f t="shared" si="0"/>
        <v>2577</v>
      </c>
      <c r="M5">
        <f t="shared" si="0"/>
        <v>2802</v>
      </c>
      <c r="N5">
        <f t="shared" si="0"/>
        <v>3067</v>
      </c>
      <c r="O5">
        <f t="shared" si="0"/>
        <v>1.3620000000000001</v>
      </c>
      <c r="P5">
        <f t="shared" si="0"/>
        <v>1.1000000000000001</v>
      </c>
      <c r="Q5">
        <f t="shared" si="0"/>
        <v>1.1000000000000001</v>
      </c>
      <c r="R5">
        <f t="shared" si="0"/>
        <v>1.1000000000000001</v>
      </c>
      <c r="S5">
        <f t="shared" si="0"/>
        <v>75</v>
      </c>
      <c r="T5">
        <f t="shared" si="0"/>
        <v>555</v>
      </c>
      <c r="U5">
        <f t="shared" si="0"/>
        <v>603</v>
      </c>
      <c r="V5">
        <f t="shared" ref="V5:BJ5" si="1">VLOOKUP($A$5,$A$9:$BK$981,V4,0)</f>
        <v>660</v>
      </c>
      <c r="W5">
        <f t="shared" si="1"/>
        <v>13</v>
      </c>
      <c r="X5">
        <f t="shared" si="1"/>
        <v>95</v>
      </c>
      <c r="Y5">
        <f t="shared" si="1"/>
        <v>104</v>
      </c>
      <c r="Z5">
        <f t="shared" si="1"/>
        <v>114</v>
      </c>
      <c r="AA5">
        <f t="shared" si="1"/>
        <v>0.20107485814440137</v>
      </c>
      <c r="AB5">
        <f t="shared" si="1"/>
        <v>3.8913469819726427</v>
      </c>
      <c r="AC5">
        <f t="shared" si="1"/>
        <v>4.4537592650083102</v>
      </c>
      <c r="AD5">
        <f t="shared" si="1"/>
        <v>5.1074003416208082</v>
      </c>
      <c r="AE5">
        <f t="shared" si="1"/>
        <v>161</v>
      </c>
      <c r="AF5">
        <f t="shared" si="1"/>
        <v>174</v>
      </c>
      <c r="AG5">
        <f t="shared" si="1"/>
        <v>181.29999999999998</v>
      </c>
      <c r="AH5">
        <f t="shared" si="1"/>
        <v>0.98</v>
      </c>
      <c r="AI5">
        <f t="shared" si="1"/>
        <v>0.98</v>
      </c>
      <c r="AJ5">
        <f t="shared" si="1"/>
        <v>0.98</v>
      </c>
      <c r="AK5">
        <f t="shared" si="1"/>
        <v>161</v>
      </c>
      <c r="AL5">
        <f t="shared" si="1"/>
        <v>174</v>
      </c>
      <c r="AM5">
        <f t="shared" si="1"/>
        <v>181</v>
      </c>
      <c r="AN5">
        <f t="shared" si="1"/>
        <v>69</v>
      </c>
      <c r="AO5">
        <f t="shared" si="1"/>
        <v>75</v>
      </c>
      <c r="AP5">
        <f t="shared" si="1"/>
        <v>78</v>
      </c>
      <c r="AQ5">
        <f t="shared" si="1"/>
        <v>161</v>
      </c>
      <c r="AR5">
        <f t="shared" si="1"/>
        <v>174</v>
      </c>
      <c r="AS5">
        <f t="shared" si="1"/>
        <v>181</v>
      </c>
      <c r="AT5">
        <f t="shared" si="1"/>
        <v>2.4157012616733295</v>
      </c>
      <c r="AU5">
        <f t="shared" si="1"/>
        <v>2.7354291731094427</v>
      </c>
      <c r="AV5">
        <f t="shared" si="1"/>
        <v>2.9001435603408043</v>
      </c>
      <c r="AW5">
        <f t="shared" si="1"/>
        <v>1.1333333333333333</v>
      </c>
      <c r="AX5">
        <f t="shared" si="1"/>
        <v>15.5</v>
      </c>
      <c r="AY5">
        <f t="shared" si="1"/>
        <v>17.2</v>
      </c>
      <c r="AZ5">
        <f t="shared" si="1"/>
        <v>22</v>
      </c>
      <c r="BA5">
        <f t="shared" si="1"/>
        <v>0</v>
      </c>
      <c r="BB5">
        <f t="shared" si="1"/>
        <v>0</v>
      </c>
      <c r="BC5">
        <f t="shared" si="1"/>
        <v>301</v>
      </c>
      <c r="BD5">
        <f t="shared" si="1"/>
        <v>343</v>
      </c>
      <c r="BE5">
        <f t="shared" si="1"/>
        <v>460</v>
      </c>
      <c r="BF5">
        <f t="shared" si="1"/>
        <v>0</v>
      </c>
      <c r="BG5">
        <f t="shared" si="1"/>
        <v>0</v>
      </c>
      <c r="BH5">
        <f t="shared" si="1"/>
        <v>6.5807273187954083</v>
      </c>
      <c r="BI5">
        <f t="shared" si="1"/>
        <v>7.4826445683206266</v>
      </c>
      <c r="BJ5">
        <f t="shared" si="1"/>
        <v>10</v>
      </c>
      <c r="BK5">
        <f>VLOOKUP($A$5,$A$9:$BK$981,BK4,0)</f>
        <v>10</v>
      </c>
      <c r="BL5">
        <f>VLOOKUP($A$5,$A$9:$BP$981,BL4,0)</f>
        <v>0</v>
      </c>
      <c r="BM5">
        <f>VLOOKUP($A$5,$A$9:$BP$981,BM4,0)</f>
        <v>0</v>
      </c>
      <c r="BN5">
        <f>VLOOKUP($A$5,$A$9:$BP$981,BN4,0)</f>
        <v>1.4501879713725999E-3</v>
      </c>
      <c r="BO5">
        <f>VLOOKUP($A$5,$A$9:$BP$981,BO4,0)</f>
        <v>3.7831632653061002E-4</v>
      </c>
      <c r="BP5">
        <f>VLOOKUP($A$5,$A$9:$BP$981,BP4,0)</f>
        <v>1.4868910444209</v>
      </c>
    </row>
    <row r="6" spans="1:75" x14ac:dyDescent="0.25">
      <c r="F6" s="138"/>
      <c r="AW6" s="138"/>
      <c r="AX6" s="87"/>
    </row>
    <row r="7" spans="1:75" x14ac:dyDescent="0.25">
      <c r="F7" s="138" t="s">
        <v>79</v>
      </c>
      <c r="G7" t="s">
        <v>46</v>
      </c>
      <c r="K7" s="88" t="s">
        <v>47</v>
      </c>
      <c r="L7" s="89" t="s">
        <v>48</v>
      </c>
      <c r="M7" s="89"/>
      <c r="N7" s="89"/>
      <c r="O7" s="90" t="s">
        <v>49</v>
      </c>
      <c r="P7" s="90"/>
      <c r="Q7" s="90"/>
      <c r="R7" s="90"/>
      <c r="S7" s="89" t="s">
        <v>50</v>
      </c>
      <c r="T7" s="89" t="s">
        <v>47</v>
      </c>
      <c r="U7" s="89"/>
      <c r="V7" s="89"/>
      <c r="W7" s="89" t="s">
        <v>50</v>
      </c>
      <c r="X7" s="89" t="s">
        <v>51</v>
      </c>
      <c r="Y7" s="89"/>
      <c r="Z7" s="89"/>
      <c r="AA7" s="89"/>
      <c r="AB7" s="89"/>
      <c r="AC7" s="89"/>
      <c r="AD7" s="89" t="s">
        <v>153</v>
      </c>
      <c r="AE7" s="91" t="s">
        <v>47</v>
      </c>
      <c r="AF7" s="92" t="s">
        <v>52</v>
      </c>
      <c r="AG7" s="92"/>
      <c r="AH7" s="93" t="s">
        <v>49</v>
      </c>
      <c r="AI7" s="93"/>
      <c r="AJ7" s="93"/>
      <c r="AK7" s="92" t="s">
        <v>50</v>
      </c>
      <c r="AL7" s="92" t="s">
        <v>47</v>
      </c>
      <c r="AM7" s="92"/>
      <c r="AN7" s="92" t="s">
        <v>50</v>
      </c>
      <c r="AO7" s="92" t="s">
        <v>51</v>
      </c>
      <c r="AP7" s="92"/>
      <c r="AQ7" s="92" t="s">
        <v>81</v>
      </c>
      <c r="AR7" s="92"/>
      <c r="AS7" s="92"/>
      <c r="AT7" s="92"/>
      <c r="AU7" s="92"/>
      <c r="AV7" s="92" t="s">
        <v>153</v>
      </c>
      <c r="AW7" s="138" t="s">
        <v>84</v>
      </c>
      <c r="AX7" s="87" t="s">
        <v>53</v>
      </c>
      <c r="BC7" t="s">
        <v>69</v>
      </c>
      <c r="BI7" t="s">
        <v>54</v>
      </c>
    </row>
    <row r="8" spans="1:75" x14ac:dyDescent="0.25">
      <c r="A8" t="s">
        <v>55</v>
      </c>
      <c r="B8" t="s">
        <v>56</v>
      </c>
      <c r="C8" t="s">
        <v>57</v>
      </c>
      <c r="D8" t="s">
        <v>83</v>
      </c>
      <c r="E8" t="s">
        <v>58</v>
      </c>
      <c r="F8" s="138" t="s">
        <v>158</v>
      </c>
      <c r="G8">
        <v>0</v>
      </c>
      <c r="H8">
        <v>1</v>
      </c>
      <c r="I8">
        <v>2</v>
      </c>
      <c r="J8">
        <v>3</v>
      </c>
      <c r="K8" s="88">
        <v>0</v>
      </c>
      <c r="L8" s="89">
        <v>1</v>
      </c>
      <c r="M8" s="89">
        <v>2</v>
      </c>
      <c r="N8" s="89">
        <v>3</v>
      </c>
      <c r="O8" s="90">
        <v>0</v>
      </c>
      <c r="P8" s="90">
        <v>1</v>
      </c>
      <c r="Q8" s="90">
        <v>2</v>
      </c>
      <c r="R8" s="90">
        <v>3</v>
      </c>
      <c r="S8" s="89">
        <v>0</v>
      </c>
      <c r="T8" s="89">
        <v>1</v>
      </c>
      <c r="U8" s="89">
        <v>2</v>
      </c>
      <c r="V8" s="89">
        <v>3</v>
      </c>
      <c r="W8" s="89">
        <v>0</v>
      </c>
      <c r="X8" s="89">
        <v>1</v>
      </c>
      <c r="Y8" s="89">
        <v>2</v>
      </c>
      <c r="Z8" s="89">
        <v>3</v>
      </c>
      <c r="AA8" s="89">
        <v>0</v>
      </c>
      <c r="AB8" s="89">
        <v>1</v>
      </c>
      <c r="AC8" s="89">
        <v>2</v>
      </c>
      <c r="AD8" s="89">
        <v>3</v>
      </c>
      <c r="AE8" s="91">
        <v>1</v>
      </c>
      <c r="AF8" s="92">
        <v>2</v>
      </c>
      <c r="AG8" s="92">
        <v>3</v>
      </c>
      <c r="AH8" s="93">
        <v>1</v>
      </c>
      <c r="AI8" s="93">
        <v>2</v>
      </c>
      <c r="AJ8" s="93">
        <v>3</v>
      </c>
      <c r="AK8" s="92">
        <v>1</v>
      </c>
      <c r="AL8" s="92">
        <v>2</v>
      </c>
      <c r="AM8" s="92">
        <v>3</v>
      </c>
      <c r="AN8" s="92">
        <v>1</v>
      </c>
      <c r="AO8" s="92">
        <v>2</v>
      </c>
      <c r="AP8" s="92">
        <v>3</v>
      </c>
      <c r="AQ8" s="92">
        <v>1</v>
      </c>
      <c r="AR8" s="92">
        <v>2</v>
      </c>
      <c r="AS8" s="92">
        <v>3</v>
      </c>
      <c r="AT8" s="92">
        <v>1</v>
      </c>
      <c r="AU8" s="92">
        <v>2</v>
      </c>
      <c r="AV8" s="92">
        <v>3</v>
      </c>
      <c r="AW8" s="138"/>
      <c r="AX8" s="87">
        <v>1</v>
      </c>
      <c r="AY8">
        <v>2</v>
      </c>
      <c r="AZ8">
        <v>3</v>
      </c>
      <c r="BB8">
        <v>0</v>
      </c>
      <c r="BC8">
        <v>1</v>
      </c>
      <c r="BD8">
        <v>2</v>
      </c>
      <c r="BE8">
        <v>3</v>
      </c>
      <c r="BG8">
        <v>0</v>
      </c>
      <c r="BH8">
        <v>1</v>
      </c>
      <c r="BI8">
        <v>2</v>
      </c>
      <c r="BJ8">
        <v>3</v>
      </c>
      <c r="BM8" t="s">
        <v>159</v>
      </c>
      <c r="BN8" t="s">
        <v>160</v>
      </c>
      <c r="BO8" t="s">
        <v>162</v>
      </c>
      <c r="BP8" t="s">
        <v>161</v>
      </c>
    </row>
    <row r="9" spans="1:75" x14ac:dyDescent="0.25">
      <c r="A9" t="str">
        <f t="shared" ref="A9:A56" si="2">CONCATENATE(B9,C9,E9,D9)</f>
        <v>1470261</v>
      </c>
      <c r="B9">
        <v>14</v>
      </c>
      <c r="C9">
        <v>70</v>
      </c>
      <c r="D9">
        <v>1</v>
      </c>
      <c r="E9">
        <v>26</v>
      </c>
      <c r="F9" s="138">
        <f>IF($E9=26,10,IF($E9=34,15,IF($E9=42,20,)))</f>
        <v>10</v>
      </c>
      <c r="G9">
        <v>0</v>
      </c>
      <c r="H9">
        <v>21.228787452803378</v>
      </c>
      <c r="I9">
        <v>25.22878745280341</v>
      </c>
      <c r="J9" s="94">
        <v>30.974299956639804</v>
      </c>
      <c r="K9" s="95">
        <v>143</v>
      </c>
      <c r="L9">
        <v>517</v>
      </c>
      <c r="M9">
        <v>550</v>
      </c>
      <c r="N9" s="86">
        <v>570</v>
      </c>
      <c r="O9">
        <v>1.3620000000000001</v>
      </c>
      <c r="P9">
        <v>1.1000000000000001</v>
      </c>
      <c r="Q9">
        <v>1.1000000000000001</v>
      </c>
      <c r="R9">
        <v>1.1000000000000001</v>
      </c>
      <c r="S9">
        <f t="shared" ref="S9:V12" si="3">ROUND(K9*POWER((($M$1-$M$2)/LN(($M$1-$M$3)/($M$2-$M$3)))/((75-65)/LN((75-20)/(65-20))),O9),0)</f>
        <v>21</v>
      </c>
      <c r="T9">
        <f t="shared" si="3"/>
        <v>111</v>
      </c>
      <c r="U9">
        <f t="shared" si="3"/>
        <v>118</v>
      </c>
      <c r="V9">
        <f t="shared" si="3"/>
        <v>123</v>
      </c>
      <c r="W9">
        <f t="shared" ref="W9:Z12" si="4">ROUND(S9*3600/(4186*ABS($M$1-$M$2)),0)</f>
        <v>4</v>
      </c>
      <c r="X9">
        <f t="shared" si="4"/>
        <v>19</v>
      </c>
      <c r="Y9">
        <f t="shared" si="4"/>
        <v>20</v>
      </c>
      <c r="Z9">
        <f t="shared" si="4"/>
        <v>21</v>
      </c>
      <c r="AA9">
        <f>0.0098*(($BM9*(W9^$BO9)*($C9-14.4)*$BP9)+($BN9*W9*W9))</f>
        <v>1.2474492861344375E-2</v>
      </c>
      <c r="AB9">
        <f>0.0098*(($BM9*(X9^$BO9)*($C9-14.4)*$BP9)+($BN9*X9*X9))</f>
        <v>0.12726644601944989</v>
      </c>
      <c r="AC9">
        <f t="shared" ref="AC9:AD9" si="5">0.0098*(($BM9*(Y9^$BO9)*($C9-14.4)*$BP9)+($BN9*Y9*Y9))</f>
        <v>0.13739099657002593</v>
      </c>
      <c r="AD9" s="96">
        <f t="shared" si="5"/>
        <v>0.14776897975809161</v>
      </c>
      <c r="AE9" s="87">
        <v>49</v>
      </c>
      <c r="AF9" s="86">
        <v>52</v>
      </c>
      <c r="AG9" s="86">
        <v>51.800000000000004</v>
      </c>
      <c r="AH9">
        <v>0.98</v>
      </c>
      <c r="AI9">
        <v>0.98</v>
      </c>
      <c r="AJ9">
        <v>0.98</v>
      </c>
      <c r="AK9">
        <f t="shared" ref="AK9:AK56" si="6">ROUND(AE9*POWER((($AG$1-$AG$2)/LN(($AG$1-$AG$3)/($AG$2-$AG$3)))/((16-18)/LN((16-27)/(18-27))),AH9),0)</f>
        <v>49</v>
      </c>
      <c r="AL9">
        <f t="shared" ref="AL9:AL56" si="7">ROUND(AF9*POWER((($AG$1-$AG$2)/LN(($AG$1-$AG$3)/($AG$2-$AG$3)))/((16-18)/LN((16-27)/(18-27))),AI9),0)</f>
        <v>52</v>
      </c>
      <c r="AM9">
        <f t="shared" ref="AM9:AM56" si="8">ROUND(AG9*POWER((($AG$1-$AG$2)/LN(($AG$1-$AG$3)/($AG$2-$AG$3)))/((16-18)/LN((16-27)/(18-27))),AJ9),0)</f>
        <v>52</v>
      </c>
      <c r="AN9">
        <f t="shared" ref="AN9:AN56" si="9">ROUND(AK9*3600/(4186*ABS($AG$1-$AG$2)),0)</f>
        <v>21</v>
      </c>
      <c r="AO9">
        <f t="shared" ref="AO9:AO56" si="10">ROUND(AL9*3600/(4186*ABS($AG$1-$AG$2)),0)</f>
        <v>22</v>
      </c>
      <c r="AP9">
        <f t="shared" ref="AP9:AP56" si="11">ROUND(AM9*3600/(4186*ABS($AG$1-$AG$2)),0)</f>
        <v>22</v>
      </c>
      <c r="AQ9" s="97">
        <f>(AK9/(IF((237.3*LN(('Mini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49</v>
      </c>
      <c r="AR9" s="97">
        <f>(AL9/(IF((237.3*LN(('Mini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52</v>
      </c>
      <c r="AS9" s="97">
        <f>(AM9/(IF((237.3*LN(('Mini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52</v>
      </c>
      <c r="AT9">
        <f>0.0098*(($BM9*(AN9^$BO9)*($C9-14.4)*$BP9)+($BN9*AN9*AN9))</f>
        <v>0.14776897975809161</v>
      </c>
      <c r="AU9">
        <f>0.0098*(($BM9*(AO9^$BO9)*($C9-14.4)*$BP9)+($BN9*AO9*AO9))</f>
        <v>0.1583943094552189</v>
      </c>
      <c r="AV9" s="96">
        <f>0.0098*(($BM9*(AP9^$BO9)*($C9-14.4)*$BP9)+($BN9*AP9*AP9))</f>
        <v>0.1583943094552189</v>
      </c>
      <c r="AW9" s="139">
        <f t="shared" ref="AW9:AW72" si="12">IF($F9=$BR$70,$C9*$BS$70,IF($F9=$BR$71,$C9*$BS$71,IF($F9=$BR$72,$C9*$BS$72,IF($F9=$BR$73,$C9*$BS$73,IF($F9=$BR$74,$C9*$BS$74,IF($F9=$BR$75,$C9*$BS$75,IF($F9=$BR$76,$C9*$BS$76,IF($F9=$BR$77,$C9*$BS$77,IF($F9=$BR$78,$C9*$BS$78,IF($F9=$BR$79,$C9*$BS$79,IF($F9=$BR$80,$C9*$BS$80,)))))))))))</f>
        <v>0.46666666666666667</v>
      </c>
      <c r="AX9" s="148">
        <f>(0.1175*$C9)-4.485</f>
        <v>3.7399999999999993</v>
      </c>
      <c r="AY9" s="148">
        <f>(0.1312*$C9)-5.1167</f>
        <v>4.0673000000000012</v>
      </c>
      <c r="AZ9" s="148">
        <f>(0.1832*$C9)-8.1317</f>
        <v>4.6922999999999995</v>
      </c>
      <c r="BB9" s="86">
        <v>0</v>
      </c>
      <c r="BC9">
        <f>(2.215*$C9)-76.45</f>
        <v>78.59999999999998</v>
      </c>
      <c r="BD9">
        <f>($C9*2.515)-85.45</f>
        <v>90.600000000000009</v>
      </c>
      <c r="BE9">
        <f>($C9*3.83)-161.5</f>
        <v>106.60000000000002</v>
      </c>
      <c r="BG9">
        <v>0</v>
      </c>
      <c r="BH9">
        <v>7.2458930063197968</v>
      </c>
      <c r="BI9">
        <v>8.2705218102642064</v>
      </c>
      <c r="BJ9">
        <v>10</v>
      </c>
      <c r="BM9">
        <f>IF($F9=$BR$70,$BT$70,IF($F9=$BR$71,$BT$71,IF($F9=$BR$72,$BT$72,IF($F9=$BR$73,$BT$73,IF($F9=$BR$74,$BT$74,IF($F9=$BR$75,$BT$75,IF($F9=$BR$76,$BT$76,IF($F9=$BR$77,$BT$77,IF($F9=$BR$78,$BT$78,IF($F9=$BR$79,$BT$79,IF($F9=$BR$80,$BT$80,)))))))))))</f>
        <v>1.4501879713725999E-3</v>
      </c>
      <c r="BN9">
        <f>IF($F9=$BR$70,$BU$70,IF($F9=$BR$71,$BU$71,IF($F9=$BR$72,$BU$72,IF($F9=$BR$73,$BU$73,IF($F9=$BR$74,$BU$74,IF($F9=$BR$75,$BU$75,IF($F9=$BR$76,$BU$76,IF($F9=$BR$77,$BU$77,IF($F9=$BR$78,$BU$78,IF($F9=$BR$79,$BU$79,IF($F9=$BR$80,$BU$80,)))))))))))</f>
        <v>3.7831632653061002E-4</v>
      </c>
      <c r="BO9">
        <f>IF($F9=$BR$70,$BV$70,IF($F9=$BR$71,$BV$71,IF($F9=$BR$72,$BV$72,IF($F9=$BR$73,$BV$73,IF($F9=$BR$74,$BV$74,IF($F9=$BR$75,$BV$75,IF($F9=$BR$76,$BV$76,IF($F9=$BR$77,$BV$77,IF($F9=$BR$78,$BV$78,IF($F9=$BR$79,$BV$79,IF($F9=$BR$80,$BV$80,)))))))))))</f>
        <v>1.4868910444209</v>
      </c>
      <c r="BP9">
        <f>IF($F9=$BR$70,$BW$70,IF($F9=$BR$71,$BW$71,IF($F9=$BR$72,$BW$72,IF($F9=$BR$73,$BW$73,IF($F9=$BR$74,$BW$74,IF($F9=$BR$75,$BW$75,IF($F9=$BR$76,$BW$76,IF($F9=$BR$77,$BW$77,IF($F9=$BR$78,$BW$78,IF($F9=$BR$79,$BW$79,IF($F9=$BR$80,$BW$80,)))))))))))</f>
        <v>2</v>
      </c>
    </row>
    <row r="10" spans="1:75" x14ac:dyDescent="0.25">
      <c r="A10" t="str">
        <f t="shared" si="2"/>
        <v>1470341</v>
      </c>
      <c r="B10">
        <v>14</v>
      </c>
      <c r="C10">
        <v>70</v>
      </c>
      <c r="D10">
        <v>1</v>
      </c>
      <c r="E10">
        <v>34</v>
      </c>
      <c r="F10" s="138">
        <f t="shared" ref="F10:F56" si="13">IF($E10=26,10,IF($E10=34,15,IF($E10=42,20,)))</f>
        <v>15</v>
      </c>
      <c r="G10">
        <v>0</v>
      </c>
      <c r="H10">
        <v>21.228787452803378</v>
      </c>
      <c r="I10">
        <v>25.22878745280341</v>
      </c>
      <c r="J10" s="94">
        <v>30.974299956639804</v>
      </c>
      <c r="K10" s="95">
        <v>188</v>
      </c>
      <c r="L10">
        <v>670</v>
      </c>
      <c r="M10">
        <v>711</v>
      </c>
      <c r="N10" s="86">
        <v>726</v>
      </c>
      <c r="O10">
        <v>1.3620000000000001</v>
      </c>
      <c r="P10">
        <v>1.1000000000000001</v>
      </c>
      <c r="Q10">
        <v>1.1000000000000001</v>
      </c>
      <c r="R10">
        <v>1.1000000000000001</v>
      </c>
      <c r="S10">
        <f t="shared" si="3"/>
        <v>28</v>
      </c>
      <c r="T10">
        <f t="shared" si="3"/>
        <v>144</v>
      </c>
      <c r="U10">
        <f t="shared" si="3"/>
        <v>153</v>
      </c>
      <c r="V10">
        <f t="shared" si="3"/>
        <v>156</v>
      </c>
      <c r="W10">
        <f t="shared" si="4"/>
        <v>5</v>
      </c>
      <c r="X10">
        <f t="shared" si="4"/>
        <v>25</v>
      </c>
      <c r="Y10">
        <f t="shared" si="4"/>
        <v>26</v>
      </c>
      <c r="Z10">
        <f t="shared" si="4"/>
        <v>27</v>
      </c>
      <c r="AA10">
        <f t="shared" ref="AA10:AB57" si="14">0.0098*(($BM10*(W10^$BO10)*($C10-14.4)*$BP10)+($BN10*W10*W10))</f>
        <v>3.7694893856778672E-3</v>
      </c>
      <c r="AB10">
        <f t="shared" si="14"/>
        <v>6.5569938840669709E-2</v>
      </c>
      <c r="AC10">
        <f t="shared" ref="AC10:AC57" si="15">0.0098*(($BM10*(Y10^$BO10)*($C10-14.4)*$BP10)+($BN10*Y10*Y10))</f>
        <v>7.0300812520039072E-2</v>
      </c>
      <c r="AD10" s="96">
        <f t="shared" ref="AD10:AD57" si="16">0.0098*(($BM10*(Z10^$BO10)*($C10-14.4)*$BP10)+($BN10*Z10*Z10))</f>
        <v>7.5175322989955745E-2</v>
      </c>
      <c r="AE10" s="95">
        <v>56</v>
      </c>
      <c r="AF10" s="86">
        <v>61</v>
      </c>
      <c r="AG10">
        <v>61</v>
      </c>
      <c r="AH10">
        <v>0.98</v>
      </c>
      <c r="AI10">
        <v>0.98</v>
      </c>
      <c r="AJ10">
        <v>0.98</v>
      </c>
      <c r="AK10">
        <f t="shared" si="6"/>
        <v>56</v>
      </c>
      <c r="AL10">
        <f t="shared" si="7"/>
        <v>61</v>
      </c>
      <c r="AM10">
        <f t="shared" si="8"/>
        <v>61</v>
      </c>
      <c r="AN10">
        <f t="shared" si="9"/>
        <v>24</v>
      </c>
      <c r="AO10">
        <f t="shared" si="10"/>
        <v>26</v>
      </c>
      <c r="AP10">
        <f t="shared" si="11"/>
        <v>26</v>
      </c>
      <c r="AQ10" s="97">
        <f>(AK10/(IF((237.3*LN(('Mini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56</v>
      </c>
      <c r="AR10" s="97">
        <f>(AL10/(IF((237.3*LN(('Mini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61</v>
      </c>
      <c r="AS10" s="97">
        <f>(AM10/(IF((237.3*LN(('Mini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61</v>
      </c>
      <c r="AT10">
        <f t="shared" ref="AT10:AT73" si="17">0.0098*(($BM10*(AN10^$BO10)*($C10-14.4)*$BP10)+($BN10*AN10*AN10))</f>
        <v>6.0983943416759299E-2</v>
      </c>
      <c r="AU10">
        <f t="shared" ref="AU10:AU56" si="18">0.0098*(($BM10*(AO10^$BO10)*($C10-14.4)*$BP10)+($BN10*AO10*AO10))</f>
        <v>7.0300812520039072E-2</v>
      </c>
      <c r="AV10" s="96">
        <f t="shared" ref="AV10:AV56" si="19">0.0098*(($BM10*(AP10^$BO10)*($C10-14.4)*$BP10)+($BN10*AP10*AP10))</f>
        <v>7.0300812520039072E-2</v>
      </c>
      <c r="AW10" s="139">
        <f t="shared" si="12"/>
        <v>0.70000000000000007</v>
      </c>
      <c r="AX10" s="148">
        <f t="shared" ref="AX10:AX20" si="20">(0.1175*$C10)-4.485</f>
        <v>3.7399999999999993</v>
      </c>
      <c r="AY10" s="148">
        <f t="shared" ref="AY10:AY26" si="21">(0.1312*$C10)-5.1167</f>
        <v>4.0673000000000012</v>
      </c>
      <c r="AZ10" s="148">
        <f t="shared" ref="AZ10:AZ26" si="22">(0.1832*$C10)-8.1317</f>
        <v>4.6922999999999995</v>
      </c>
      <c r="BB10" s="86">
        <v>0</v>
      </c>
      <c r="BC10">
        <f t="shared" ref="BC10:BC20" si="23">(2.215*$C10)-76.45</f>
        <v>78.59999999999998</v>
      </c>
      <c r="BD10">
        <f t="shared" ref="BD10:BD20" si="24">($C10*2.515)-85.45</f>
        <v>90.600000000000009</v>
      </c>
      <c r="BE10">
        <f t="shared" ref="BE10:BE17" si="25">($C10*3.83)-161.5</f>
        <v>106.60000000000002</v>
      </c>
      <c r="BG10">
        <v>0</v>
      </c>
      <c r="BH10">
        <v>7.2458930063197968</v>
      </c>
      <c r="BI10">
        <v>8.2705218102642064</v>
      </c>
      <c r="BJ10">
        <v>10</v>
      </c>
      <c r="BM10">
        <f t="shared" ref="BM10:BM73" si="26">IF($F10=$BR$70,$BT$70,IF($F10=$BR$71,$BT$71,IF($F10=$BR$72,$BT$72,IF($F10=$BR$73,$BT$73,IF($F10=$BR$74,$BT$74,IF($F10=$BR$75,$BT$75,IF($F10=$BR$76,$BT$76,IF($F10=$BR$77,$BT$77,IF($F10=$BR$78,$BT$78,IF($F10=$BR$79,$BT$79,IF($F10=$BR$80,$BT$80,)))))))))))</f>
        <v>1.9563320356262001E-4</v>
      </c>
      <c r="BN10">
        <f t="shared" ref="BN10:BN73" si="27">IF($F10=$BR$70,$BU$70,IF($F10=$BR$71,$BU$71,IF($F10=$BR$72,$BU$72,IF($F10=$BR$73,$BU$73,IF($F10=$BR$74,$BU$74,IF($F10=$BR$75,$BU$75,IF($F10=$BR$76,$BU$76,IF($F10=$BR$77,$BU$77,IF($F10=$BR$78,$BU$78,IF($F10=$BR$79,$BU$79,IF($F10=$BR$80,$BU$80,)))))))))))</f>
        <v>4.4708458846471E-4</v>
      </c>
      <c r="BO10">
        <f t="shared" ref="BO10:BO73" si="28">IF($F10=$BR$70,$BV$70,IF($F10=$BR$71,$BV$71,IF($F10=$BR$72,$BV$72,IF($F10=$BR$73,$BV$73,IF($F10=$BR$74,$BV$74,IF($F10=$BR$75,$BV$75,IF($F10=$BR$76,$BV$76,IF($F10=$BR$77,$BV$77,IF($F10=$BR$78,$BV$78,IF($F10=$BR$79,$BV$79,IF($F10=$BR$80,$BV$80,)))))))))))</f>
        <v>1.766459432507</v>
      </c>
      <c r="BP10">
        <f t="shared" ref="BP10:BP73" si="29">IF($F10=$BR$70,$BW$70,IF($F10=$BR$71,$BW$71,IF($F10=$BR$72,$BW$72,IF($F10=$BR$73,$BW$73,IF($F10=$BR$74,$BW$74,IF($F10=$BR$75,$BW$75,IF($F10=$BR$76,$BW$76,IF($F10=$BR$77,$BW$77,IF($F10=$BR$78,$BW$78,IF($F10=$BR$79,$BW$79,IF($F10=$BR$80,$BW$80,)))))))))))</f>
        <v>2</v>
      </c>
    </row>
    <row r="11" spans="1:75" x14ac:dyDescent="0.25">
      <c r="A11" t="str">
        <f t="shared" si="2"/>
        <v>1470421</v>
      </c>
      <c r="B11">
        <v>14</v>
      </c>
      <c r="C11">
        <v>70</v>
      </c>
      <c r="D11">
        <v>1</v>
      </c>
      <c r="E11">
        <v>42</v>
      </c>
      <c r="F11" s="138">
        <f t="shared" si="13"/>
        <v>20</v>
      </c>
      <c r="G11">
        <v>0</v>
      </c>
      <c r="H11">
        <v>21.228787452803378</v>
      </c>
      <c r="I11">
        <v>25.22878745280341</v>
      </c>
      <c r="J11" s="94">
        <v>30.974299956639804</v>
      </c>
      <c r="K11" s="95">
        <v>233</v>
      </c>
      <c r="L11">
        <v>792</v>
      </c>
      <c r="M11">
        <v>838</v>
      </c>
      <c r="N11" s="86">
        <v>855</v>
      </c>
      <c r="O11">
        <v>1.3620000000000001</v>
      </c>
      <c r="P11">
        <v>1.1000000000000001</v>
      </c>
      <c r="Q11">
        <v>1.1000000000000001</v>
      </c>
      <c r="R11">
        <v>1.1000000000000001</v>
      </c>
      <c r="S11">
        <f t="shared" si="3"/>
        <v>35</v>
      </c>
      <c r="T11">
        <f t="shared" si="3"/>
        <v>170</v>
      </c>
      <c r="U11">
        <f t="shared" si="3"/>
        <v>180</v>
      </c>
      <c r="V11">
        <f t="shared" si="3"/>
        <v>184</v>
      </c>
      <c r="W11">
        <f t="shared" si="4"/>
        <v>6</v>
      </c>
      <c r="X11">
        <f t="shared" si="4"/>
        <v>29</v>
      </c>
      <c r="Y11">
        <f t="shared" si="4"/>
        <v>31</v>
      </c>
      <c r="Z11">
        <f t="shared" si="4"/>
        <v>32</v>
      </c>
      <c r="AA11">
        <f t="shared" si="14"/>
        <v>2.1313433516572066E-2</v>
      </c>
      <c r="AB11">
        <f t="shared" si="14"/>
        <v>0.18600275466983901</v>
      </c>
      <c r="AC11">
        <f t="shared" si="15"/>
        <v>0.20391447256706824</v>
      </c>
      <c r="AD11" s="96">
        <f t="shared" si="16"/>
        <v>0.21303956834213023</v>
      </c>
      <c r="AE11" s="95">
        <v>30</v>
      </c>
      <c r="AF11" s="86">
        <v>32</v>
      </c>
      <c r="AG11">
        <v>32</v>
      </c>
      <c r="AH11">
        <v>0.98</v>
      </c>
      <c r="AI11">
        <v>0.98</v>
      </c>
      <c r="AJ11">
        <v>0.98</v>
      </c>
      <c r="AK11">
        <f t="shared" si="6"/>
        <v>30</v>
      </c>
      <c r="AL11">
        <f t="shared" si="7"/>
        <v>32</v>
      </c>
      <c r="AM11">
        <f t="shared" si="8"/>
        <v>32</v>
      </c>
      <c r="AN11">
        <f t="shared" si="9"/>
        <v>13</v>
      </c>
      <c r="AO11">
        <f t="shared" si="10"/>
        <v>14</v>
      </c>
      <c r="AP11">
        <f t="shared" si="11"/>
        <v>14</v>
      </c>
      <c r="AQ11" s="97">
        <f>(AK11/(IF((237.3*LN(('Mini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30</v>
      </c>
      <c r="AR11" s="97">
        <f>(AL11/(IF((237.3*LN(('Mini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32</v>
      </c>
      <c r="AS11" s="97">
        <f>(AM11/(IF((237.3*LN(('Mini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32</v>
      </c>
      <c r="AT11">
        <f t="shared" si="17"/>
        <v>6.1645085901544945E-2</v>
      </c>
      <c r="AU11">
        <f t="shared" si="18"/>
        <v>6.8257267032400454E-2</v>
      </c>
      <c r="AV11" s="96">
        <f t="shared" si="19"/>
        <v>6.8257267032400454E-2</v>
      </c>
      <c r="AW11" s="139">
        <f t="shared" si="12"/>
        <v>0.93333333333333335</v>
      </c>
      <c r="AX11" s="148">
        <f t="shared" si="20"/>
        <v>3.7399999999999993</v>
      </c>
      <c r="AY11" s="148">
        <f t="shared" si="21"/>
        <v>4.0673000000000012</v>
      </c>
      <c r="AZ11" s="148">
        <f t="shared" si="22"/>
        <v>4.6922999999999995</v>
      </c>
      <c r="BB11" s="86">
        <v>0</v>
      </c>
      <c r="BC11">
        <f t="shared" si="23"/>
        <v>78.59999999999998</v>
      </c>
      <c r="BD11">
        <f t="shared" si="24"/>
        <v>90.600000000000009</v>
      </c>
      <c r="BE11">
        <f t="shared" si="25"/>
        <v>106.60000000000002</v>
      </c>
      <c r="BG11">
        <v>0</v>
      </c>
      <c r="BH11">
        <v>7.2458930063197968</v>
      </c>
      <c r="BI11">
        <v>8.2705218102642064</v>
      </c>
      <c r="BJ11">
        <v>10</v>
      </c>
      <c r="BM11">
        <f t="shared" si="26"/>
        <v>1.6730950035507E-3</v>
      </c>
      <c r="BN11">
        <f t="shared" si="27"/>
        <v>3.2929523945446001E-4</v>
      </c>
      <c r="BO11">
        <f t="shared" si="28"/>
        <v>1.3691788367472</v>
      </c>
      <c r="BP11">
        <f t="shared" si="29"/>
        <v>2</v>
      </c>
    </row>
    <row r="12" spans="1:75" x14ac:dyDescent="0.25">
      <c r="A12" t="str">
        <f t="shared" si="2"/>
        <v>1480261</v>
      </c>
      <c r="B12">
        <v>14</v>
      </c>
      <c r="C12">
        <v>80</v>
      </c>
      <c r="D12">
        <v>1</v>
      </c>
      <c r="E12">
        <v>26</v>
      </c>
      <c r="F12" s="138">
        <f t="shared" si="13"/>
        <v>10</v>
      </c>
      <c r="G12">
        <v>0</v>
      </c>
      <c r="H12">
        <v>24.239087409443187</v>
      </c>
      <c r="I12">
        <v>28.239087409443215</v>
      </c>
      <c r="J12">
        <v>33.984599913279617</v>
      </c>
      <c r="K12" s="95">
        <v>178</v>
      </c>
      <c r="L12" s="86">
        <v>927</v>
      </c>
      <c r="M12" s="86">
        <v>991</v>
      </c>
      <c r="N12" s="86">
        <v>1033</v>
      </c>
      <c r="O12">
        <v>1.3620000000000001</v>
      </c>
      <c r="P12">
        <v>1.1000000000000001</v>
      </c>
      <c r="Q12">
        <v>1.1000000000000001</v>
      </c>
      <c r="R12">
        <v>1.1000000000000001</v>
      </c>
      <c r="S12">
        <f t="shared" si="3"/>
        <v>27</v>
      </c>
      <c r="T12">
        <f t="shared" si="3"/>
        <v>199</v>
      </c>
      <c r="U12">
        <f t="shared" si="3"/>
        <v>213</v>
      </c>
      <c r="V12">
        <f t="shared" si="3"/>
        <v>222</v>
      </c>
      <c r="W12">
        <f t="shared" si="4"/>
        <v>5</v>
      </c>
      <c r="X12">
        <f t="shared" si="4"/>
        <v>34</v>
      </c>
      <c r="Y12">
        <f t="shared" si="4"/>
        <v>37</v>
      </c>
      <c r="Z12">
        <f t="shared" si="4"/>
        <v>38</v>
      </c>
      <c r="AA12">
        <f t="shared" si="14"/>
        <v>2.0504259301806473E-2</v>
      </c>
      <c r="AB12">
        <f t="shared" si="14"/>
        <v>0.35724668676814364</v>
      </c>
      <c r="AC12">
        <f t="shared" si="15"/>
        <v>0.40532369482956099</v>
      </c>
      <c r="AD12" s="96">
        <f t="shared" si="16"/>
        <v>0.42179157165223941</v>
      </c>
      <c r="AE12" s="87">
        <v>61</v>
      </c>
      <c r="AF12" s="86">
        <v>65</v>
      </c>
      <c r="AG12" s="86">
        <v>64.75</v>
      </c>
      <c r="AH12">
        <v>0.98</v>
      </c>
      <c r="AI12">
        <v>0.98</v>
      </c>
      <c r="AJ12">
        <v>0.98</v>
      </c>
      <c r="AK12">
        <f t="shared" si="6"/>
        <v>61</v>
      </c>
      <c r="AL12">
        <f t="shared" si="7"/>
        <v>65</v>
      </c>
      <c r="AM12">
        <f t="shared" si="8"/>
        <v>65</v>
      </c>
      <c r="AN12">
        <f t="shared" si="9"/>
        <v>26</v>
      </c>
      <c r="AO12">
        <f t="shared" si="10"/>
        <v>28</v>
      </c>
      <c r="AP12">
        <f t="shared" si="11"/>
        <v>28</v>
      </c>
      <c r="AQ12" s="97">
        <f>(AK12/(IF((237.3*LN(('Mini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61</v>
      </c>
      <c r="AR12" s="97">
        <f>(AL12/(IF((237.3*LN(('Mini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65</v>
      </c>
      <c r="AS12" s="97">
        <f>(AM12/(IF((237.3*LN(('Mini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65</v>
      </c>
      <c r="AT12">
        <f t="shared" si="17"/>
        <v>0.2393682789635703</v>
      </c>
      <c r="AU12">
        <f t="shared" si="18"/>
        <v>0.26736091480682406</v>
      </c>
      <c r="AV12" s="96">
        <f t="shared" si="19"/>
        <v>0.26736091480682406</v>
      </c>
      <c r="AW12" s="139">
        <f t="shared" si="12"/>
        <v>0.53333333333333333</v>
      </c>
      <c r="AX12" s="148">
        <f t="shared" si="20"/>
        <v>4.9149999999999983</v>
      </c>
      <c r="AY12" s="148">
        <f t="shared" si="21"/>
        <v>5.3793000000000006</v>
      </c>
      <c r="AZ12" s="148">
        <f t="shared" si="22"/>
        <v>6.5243000000000002</v>
      </c>
      <c r="BB12" s="86">
        <v>0</v>
      </c>
      <c r="BC12">
        <f t="shared" si="23"/>
        <v>100.74999999999999</v>
      </c>
      <c r="BD12">
        <f t="shared" si="24"/>
        <v>115.75000000000001</v>
      </c>
      <c r="BE12">
        <f t="shared" si="25"/>
        <v>144.89999999999998</v>
      </c>
      <c r="BG12">
        <v>0</v>
      </c>
      <c r="BH12">
        <v>7.2458930063197968</v>
      </c>
      <c r="BI12">
        <v>8.27052181026421</v>
      </c>
      <c r="BJ12">
        <v>10</v>
      </c>
      <c r="BM12">
        <f t="shared" si="26"/>
        <v>1.4501879713725999E-3</v>
      </c>
      <c r="BN12">
        <f t="shared" si="27"/>
        <v>3.7831632653061002E-4</v>
      </c>
      <c r="BO12">
        <f t="shared" si="28"/>
        <v>1.4868910444209</v>
      </c>
      <c r="BP12">
        <f t="shared" si="29"/>
        <v>2</v>
      </c>
    </row>
    <row r="13" spans="1:75" x14ac:dyDescent="0.25">
      <c r="A13" t="str">
        <f t="shared" si="2"/>
        <v>1480341</v>
      </c>
      <c r="B13">
        <v>14</v>
      </c>
      <c r="C13">
        <v>80</v>
      </c>
      <c r="D13">
        <v>1</v>
      </c>
      <c r="E13">
        <v>34</v>
      </c>
      <c r="F13" s="138">
        <f t="shared" si="13"/>
        <v>15</v>
      </c>
      <c r="G13">
        <v>0</v>
      </c>
      <c r="H13">
        <v>24.239087409443187</v>
      </c>
      <c r="I13">
        <v>28.239087409443215</v>
      </c>
      <c r="J13">
        <v>33.984599913279617</v>
      </c>
      <c r="K13" s="95">
        <v>235</v>
      </c>
      <c r="L13" s="86">
        <v>1198</v>
      </c>
      <c r="M13" s="86">
        <v>1280</v>
      </c>
      <c r="N13" s="86">
        <v>1311</v>
      </c>
      <c r="O13">
        <v>1.3620000000000001</v>
      </c>
      <c r="P13">
        <v>1.1000000000000001</v>
      </c>
      <c r="Q13">
        <v>1.1000000000000001</v>
      </c>
      <c r="R13">
        <v>1.1000000000000001</v>
      </c>
      <c r="S13">
        <f t="shared" ref="S13:S56" si="30">ROUND(K13*POWER((($M$1-$M$2)/LN(($M$1-$M$3)/($M$2-$M$3)))/((75-65)/LN((75-20)/(65-20))),O13),0)</f>
        <v>35</v>
      </c>
      <c r="T13">
        <f t="shared" ref="T13:T56" si="31">ROUND(L13*POWER((($M$1-$M$2)/LN(($M$1-$M$3)/($M$2-$M$3)))/((75-65)/LN((75-20)/(65-20))),P13),0)</f>
        <v>258</v>
      </c>
      <c r="U13">
        <f t="shared" ref="U13:V16" si="32">ROUND(M13*POWER((($M$1-$M$2)/LN(($M$1-$M$3)/($M$2-$M$3)))/((75-65)/LN((75-20)/(65-20))),Q13),0)</f>
        <v>275</v>
      </c>
      <c r="V13">
        <f t="shared" si="32"/>
        <v>282</v>
      </c>
      <c r="W13">
        <f t="shared" ref="W13:Z16" si="33">ROUND(S13*3600/(4186*ABS($M$1-$M$2)),0)</f>
        <v>6</v>
      </c>
      <c r="X13">
        <f t="shared" si="33"/>
        <v>44</v>
      </c>
      <c r="Y13">
        <f t="shared" si="33"/>
        <v>47</v>
      </c>
      <c r="Z13">
        <f t="shared" si="33"/>
        <v>49</v>
      </c>
      <c r="AA13">
        <f t="shared" si="14"/>
        <v>6.1167548809059613E-3</v>
      </c>
      <c r="AB13">
        <f t="shared" si="14"/>
        <v>0.20971348091226538</v>
      </c>
      <c r="AC13">
        <f t="shared" si="15"/>
        <v>0.23577594662681881</v>
      </c>
      <c r="AD13" s="96">
        <f t="shared" si="16"/>
        <v>0.25388882675059216</v>
      </c>
      <c r="AE13" s="95">
        <v>69</v>
      </c>
      <c r="AF13" s="86">
        <v>76</v>
      </c>
      <c r="AG13">
        <v>76</v>
      </c>
      <c r="AH13">
        <v>0.98</v>
      </c>
      <c r="AI13">
        <v>0.98</v>
      </c>
      <c r="AJ13">
        <v>0.98</v>
      </c>
      <c r="AK13">
        <f t="shared" si="6"/>
        <v>69</v>
      </c>
      <c r="AL13">
        <f t="shared" si="7"/>
        <v>76</v>
      </c>
      <c r="AM13">
        <f t="shared" si="8"/>
        <v>76</v>
      </c>
      <c r="AN13">
        <f t="shared" si="9"/>
        <v>30</v>
      </c>
      <c r="AO13">
        <f t="shared" si="10"/>
        <v>33</v>
      </c>
      <c r="AP13">
        <f t="shared" si="11"/>
        <v>33</v>
      </c>
      <c r="AQ13" s="97">
        <f>(AK13/(IF((237.3*LN(('Mini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69</v>
      </c>
      <c r="AR13" s="97">
        <f>(AL13/(IF((237.3*LN(('Mini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76</v>
      </c>
      <c r="AS13" s="97">
        <f>(AM13/(IF((237.3*LN(('Mini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76</v>
      </c>
      <c r="AT13">
        <f t="shared" si="17"/>
        <v>0.1062436669829139</v>
      </c>
      <c r="AU13">
        <f t="shared" si="18"/>
        <v>0.12583000479754045</v>
      </c>
      <c r="AV13" s="96">
        <f t="shared" si="19"/>
        <v>0.12583000479754045</v>
      </c>
      <c r="AW13" s="139">
        <f t="shared" si="12"/>
        <v>0.8</v>
      </c>
      <c r="AX13" s="148">
        <f t="shared" si="20"/>
        <v>4.9149999999999983</v>
      </c>
      <c r="AY13" s="148">
        <f t="shared" si="21"/>
        <v>5.3793000000000006</v>
      </c>
      <c r="AZ13" s="148">
        <f t="shared" si="22"/>
        <v>6.5243000000000002</v>
      </c>
      <c r="BB13" s="86">
        <v>0</v>
      </c>
      <c r="BC13">
        <f t="shared" si="23"/>
        <v>100.74999999999999</v>
      </c>
      <c r="BD13">
        <f t="shared" si="24"/>
        <v>115.75000000000001</v>
      </c>
      <c r="BE13">
        <f t="shared" si="25"/>
        <v>144.89999999999998</v>
      </c>
      <c r="BG13">
        <v>0</v>
      </c>
      <c r="BH13">
        <v>7.2458930063198004</v>
      </c>
      <c r="BI13">
        <v>8.27052181026421</v>
      </c>
      <c r="BJ13">
        <v>10</v>
      </c>
      <c r="BM13">
        <f t="shared" si="26"/>
        <v>1.9563320356262001E-4</v>
      </c>
      <c r="BN13">
        <f t="shared" si="27"/>
        <v>4.4708458846471E-4</v>
      </c>
      <c r="BO13">
        <f t="shared" si="28"/>
        <v>1.766459432507</v>
      </c>
      <c r="BP13">
        <f t="shared" si="29"/>
        <v>2</v>
      </c>
    </row>
    <row r="14" spans="1:75" x14ac:dyDescent="0.25">
      <c r="A14" t="str">
        <f t="shared" si="2"/>
        <v>1480421</v>
      </c>
      <c r="B14">
        <v>14</v>
      </c>
      <c r="C14">
        <v>80</v>
      </c>
      <c r="D14">
        <v>1</v>
      </c>
      <c r="E14">
        <v>42</v>
      </c>
      <c r="F14" s="138">
        <f t="shared" si="13"/>
        <v>20</v>
      </c>
      <c r="G14">
        <v>0</v>
      </c>
      <c r="H14">
        <v>24.239087409443187</v>
      </c>
      <c r="I14">
        <v>28.239087409443215</v>
      </c>
      <c r="J14">
        <v>33.984599913279617</v>
      </c>
      <c r="K14" s="95">
        <v>291</v>
      </c>
      <c r="L14" s="86">
        <v>1408</v>
      </c>
      <c r="M14" s="86">
        <v>1500</v>
      </c>
      <c r="N14" s="86">
        <v>1535</v>
      </c>
      <c r="O14">
        <v>1.3620000000000001</v>
      </c>
      <c r="P14">
        <v>1.1000000000000001</v>
      </c>
      <c r="Q14">
        <v>1.1000000000000001</v>
      </c>
      <c r="R14">
        <v>1.1000000000000001</v>
      </c>
      <c r="S14">
        <f t="shared" si="30"/>
        <v>43</v>
      </c>
      <c r="T14">
        <f t="shared" si="31"/>
        <v>303</v>
      </c>
      <c r="U14">
        <f t="shared" si="32"/>
        <v>323</v>
      </c>
      <c r="V14">
        <f t="shared" si="32"/>
        <v>330</v>
      </c>
      <c r="W14">
        <f t="shared" si="33"/>
        <v>7</v>
      </c>
      <c r="X14">
        <f t="shared" si="33"/>
        <v>52</v>
      </c>
      <c r="Y14">
        <f t="shared" si="33"/>
        <v>56</v>
      </c>
      <c r="Z14">
        <f t="shared" si="33"/>
        <v>57</v>
      </c>
      <c r="AA14">
        <f t="shared" si="14"/>
        <v>3.104478166721315E-2</v>
      </c>
      <c r="AB14">
        <f t="shared" si="14"/>
        <v>0.48978243602075383</v>
      </c>
      <c r="AC14">
        <f t="shared" si="15"/>
        <v>0.54255021894432376</v>
      </c>
      <c r="AD14" s="96">
        <f t="shared" si="16"/>
        <v>0.55597534364952583</v>
      </c>
      <c r="AE14" s="95">
        <v>60</v>
      </c>
      <c r="AF14" s="86">
        <v>64</v>
      </c>
      <c r="AG14">
        <v>64</v>
      </c>
      <c r="AH14">
        <v>0.98</v>
      </c>
      <c r="AI14">
        <v>0.98</v>
      </c>
      <c r="AJ14">
        <v>0.98</v>
      </c>
      <c r="AK14">
        <f t="shared" si="6"/>
        <v>60</v>
      </c>
      <c r="AL14">
        <f t="shared" si="7"/>
        <v>64</v>
      </c>
      <c r="AM14">
        <f t="shared" si="8"/>
        <v>64</v>
      </c>
      <c r="AN14">
        <f t="shared" si="9"/>
        <v>26</v>
      </c>
      <c r="AO14">
        <f t="shared" si="10"/>
        <v>28</v>
      </c>
      <c r="AP14">
        <f t="shared" si="11"/>
        <v>28</v>
      </c>
      <c r="AQ14" s="97">
        <f>(AK14/(IF((237.3*LN(('Mini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60</v>
      </c>
      <c r="AR14" s="97">
        <f>(AL14/(IF((237.3*LN(('Mini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64</v>
      </c>
      <c r="AS14" s="97">
        <f>(AM14/(IF((237.3*LN(('Mini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64</v>
      </c>
      <c r="AT14">
        <f t="shared" si="17"/>
        <v>0.18840398205268113</v>
      </c>
      <c r="AU14">
        <f t="shared" si="18"/>
        <v>0.2086398511771051</v>
      </c>
      <c r="AV14" s="96">
        <f t="shared" si="19"/>
        <v>0.2086398511771051</v>
      </c>
      <c r="AW14" s="139">
        <f t="shared" si="12"/>
        <v>1.0666666666666667</v>
      </c>
      <c r="AX14" s="148">
        <f t="shared" si="20"/>
        <v>4.9149999999999983</v>
      </c>
      <c r="AY14" s="148">
        <f t="shared" si="21"/>
        <v>5.3793000000000006</v>
      </c>
      <c r="AZ14" s="148">
        <f t="shared" si="22"/>
        <v>6.5243000000000002</v>
      </c>
      <c r="BB14" s="86">
        <v>0</v>
      </c>
      <c r="BC14">
        <f t="shared" si="23"/>
        <v>100.74999999999999</v>
      </c>
      <c r="BD14">
        <f t="shared" si="24"/>
        <v>115.75000000000001</v>
      </c>
      <c r="BE14">
        <f t="shared" si="25"/>
        <v>144.89999999999998</v>
      </c>
      <c r="BG14">
        <v>0</v>
      </c>
      <c r="BH14">
        <v>7.2458930063198004</v>
      </c>
      <c r="BI14">
        <v>8.27052181026421</v>
      </c>
      <c r="BJ14">
        <v>10</v>
      </c>
      <c r="BM14">
        <f t="shared" si="26"/>
        <v>1.6730950035507E-3</v>
      </c>
      <c r="BN14">
        <f t="shared" si="27"/>
        <v>3.2929523945446001E-4</v>
      </c>
      <c r="BO14">
        <f t="shared" si="28"/>
        <v>1.3691788367472</v>
      </c>
      <c r="BP14">
        <f t="shared" si="29"/>
        <v>2</v>
      </c>
    </row>
    <row r="15" spans="1:75" x14ac:dyDescent="0.25">
      <c r="A15" t="str">
        <f t="shared" si="2"/>
        <v>1490261</v>
      </c>
      <c r="B15">
        <v>14</v>
      </c>
      <c r="C15">
        <v>90</v>
      </c>
      <c r="D15">
        <v>1</v>
      </c>
      <c r="E15">
        <v>26</v>
      </c>
      <c r="F15" s="138">
        <f t="shared" si="13"/>
        <v>10</v>
      </c>
      <c r="G15">
        <v>0</v>
      </c>
      <c r="H15">
        <v>24.239087409443187</v>
      </c>
      <c r="I15">
        <v>28.239087409443215</v>
      </c>
      <c r="J15">
        <v>33.984599913279617</v>
      </c>
      <c r="K15" s="95">
        <v>214</v>
      </c>
      <c r="L15" s="86">
        <v>963</v>
      </c>
      <c r="M15" s="86">
        <v>1027</v>
      </c>
      <c r="N15" s="86">
        <v>1069</v>
      </c>
      <c r="O15">
        <v>1.3620000000000001</v>
      </c>
      <c r="P15">
        <v>1.1000000000000001</v>
      </c>
      <c r="Q15">
        <v>1.1000000000000001</v>
      </c>
      <c r="R15">
        <v>1.1000000000000001</v>
      </c>
      <c r="S15">
        <f t="shared" si="30"/>
        <v>32</v>
      </c>
      <c r="T15">
        <f t="shared" si="31"/>
        <v>207</v>
      </c>
      <c r="U15">
        <f t="shared" si="32"/>
        <v>221</v>
      </c>
      <c r="V15">
        <f t="shared" si="32"/>
        <v>230</v>
      </c>
      <c r="W15">
        <f t="shared" si="33"/>
        <v>6</v>
      </c>
      <c r="X15">
        <f t="shared" si="33"/>
        <v>36</v>
      </c>
      <c r="Y15">
        <f t="shared" si="33"/>
        <v>38</v>
      </c>
      <c r="Z15">
        <f t="shared" si="33"/>
        <v>40</v>
      </c>
      <c r="AA15">
        <f t="shared" si="14"/>
        <v>3.0981560817359595E-2</v>
      </c>
      <c r="AB15">
        <f t="shared" si="14"/>
        <v>0.44765264320206183</v>
      </c>
      <c r="AC15">
        <f t="shared" si="15"/>
        <v>0.48527296519678814</v>
      </c>
      <c r="AD15" s="96">
        <f t="shared" si="16"/>
        <v>0.52388555608385867</v>
      </c>
      <c r="AE15" s="87">
        <v>73</v>
      </c>
      <c r="AF15" s="86">
        <v>78</v>
      </c>
      <c r="AG15" s="86">
        <v>77.7</v>
      </c>
      <c r="AH15">
        <v>0.98</v>
      </c>
      <c r="AI15">
        <v>0.98</v>
      </c>
      <c r="AJ15">
        <v>0.98</v>
      </c>
      <c r="AK15">
        <f t="shared" si="6"/>
        <v>73</v>
      </c>
      <c r="AL15">
        <f t="shared" si="7"/>
        <v>78</v>
      </c>
      <c r="AM15">
        <f t="shared" si="8"/>
        <v>78</v>
      </c>
      <c r="AN15">
        <f t="shared" si="9"/>
        <v>31</v>
      </c>
      <c r="AO15">
        <f t="shared" si="10"/>
        <v>34</v>
      </c>
      <c r="AP15">
        <f t="shared" si="11"/>
        <v>34</v>
      </c>
      <c r="AQ15" s="97">
        <f>(AK15/(IF((237.3*LN(('Mini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73</v>
      </c>
      <c r="AR15" s="97">
        <f>(AL15/(IF((237.3*LN(('Mini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78</v>
      </c>
      <c r="AS15" s="97">
        <f>(AM15/(IF((237.3*LN(('Mini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78</v>
      </c>
      <c r="AT15">
        <f t="shared" si="17"/>
        <v>0.35812680441442796</v>
      </c>
      <c r="AU15">
        <f t="shared" si="18"/>
        <v>0.41105168932426306</v>
      </c>
      <c r="AV15" s="96">
        <f t="shared" si="19"/>
        <v>0.41105168932426306</v>
      </c>
      <c r="AW15" s="139">
        <f t="shared" si="12"/>
        <v>0.60000000000000009</v>
      </c>
      <c r="AX15" s="148">
        <f t="shared" si="20"/>
        <v>6.089999999999999</v>
      </c>
      <c r="AY15" s="148">
        <f t="shared" si="21"/>
        <v>6.6913000000000018</v>
      </c>
      <c r="AZ15" s="148">
        <f t="shared" si="22"/>
        <v>8.3562999999999992</v>
      </c>
      <c r="BB15" s="86">
        <v>0</v>
      </c>
      <c r="BC15">
        <f t="shared" si="23"/>
        <v>122.89999999999999</v>
      </c>
      <c r="BD15">
        <f t="shared" si="24"/>
        <v>140.90000000000003</v>
      </c>
      <c r="BE15">
        <f t="shared" si="25"/>
        <v>183.2</v>
      </c>
      <c r="BG15">
        <v>0</v>
      </c>
      <c r="BH15">
        <v>7.2458930063198004</v>
      </c>
      <c r="BI15">
        <v>8.27052181026421</v>
      </c>
      <c r="BJ15">
        <v>10</v>
      </c>
      <c r="BM15">
        <f t="shared" si="26"/>
        <v>1.4501879713725999E-3</v>
      </c>
      <c r="BN15">
        <f t="shared" si="27"/>
        <v>3.7831632653061002E-4</v>
      </c>
      <c r="BO15">
        <f t="shared" si="28"/>
        <v>1.4868910444209</v>
      </c>
      <c r="BP15">
        <f t="shared" si="29"/>
        <v>2</v>
      </c>
    </row>
    <row r="16" spans="1:75" x14ac:dyDescent="0.25">
      <c r="A16" t="str">
        <f t="shared" si="2"/>
        <v>1490341</v>
      </c>
      <c r="B16">
        <v>14</v>
      </c>
      <c r="C16">
        <v>90</v>
      </c>
      <c r="D16">
        <v>1</v>
      </c>
      <c r="E16">
        <v>34</v>
      </c>
      <c r="F16" s="138">
        <f t="shared" si="13"/>
        <v>15</v>
      </c>
      <c r="G16">
        <v>0</v>
      </c>
      <c r="H16">
        <v>26</v>
      </c>
      <c r="I16">
        <v>30</v>
      </c>
      <c r="J16">
        <v>33.984599913279617</v>
      </c>
      <c r="K16" s="95">
        <v>282</v>
      </c>
      <c r="L16" s="86">
        <v>1245</v>
      </c>
      <c r="M16" s="86">
        <v>1328</v>
      </c>
      <c r="N16" s="86">
        <v>1358</v>
      </c>
      <c r="O16">
        <v>1.3620000000000001</v>
      </c>
      <c r="P16">
        <v>1.1000000000000001</v>
      </c>
      <c r="Q16">
        <v>1.1000000000000001</v>
      </c>
      <c r="R16">
        <v>1.1000000000000001</v>
      </c>
      <c r="S16">
        <f t="shared" si="30"/>
        <v>42</v>
      </c>
      <c r="T16">
        <f t="shared" si="31"/>
        <v>268</v>
      </c>
      <c r="U16">
        <f t="shared" si="32"/>
        <v>286</v>
      </c>
      <c r="V16">
        <f t="shared" si="32"/>
        <v>292</v>
      </c>
      <c r="W16">
        <f t="shared" si="33"/>
        <v>7</v>
      </c>
      <c r="X16">
        <f t="shared" si="33"/>
        <v>46</v>
      </c>
      <c r="Y16">
        <f t="shared" si="33"/>
        <v>49</v>
      </c>
      <c r="Z16">
        <f t="shared" si="33"/>
        <v>50</v>
      </c>
      <c r="AA16">
        <f t="shared" si="14"/>
        <v>9.2314775823490233E-3</v>
      </c>
      <c r="AB16">
        <f t="shared" si="14"/>
        <v>0.26012144098768958</v>
      </c>
      <c r="AC16">
        <f t="shared" si="15"/>
        <v>0.29098776208610061</v>
      </c>
      <c r="AD16" s="96">
        <f t="shared" si="16"/>
        <v>0.3016114000158458</v>
      </c>
      <c r="AE16" s="95">
        <v>83</v>
      </c>
      <c r="AF16" s="86">
        <v>91</v>
      </c>
      <c r="AG16">
        <v>91</v>
      </c>
      <c r="AH16">
        <v>0.98</v>
      </c>
      <c r="AI16">
        <v>0.98</v>
      </c>
      <c r="AJ16">
        <v>0.98</v>
      </c>
      <c r="AK16">
        <f t="shared" si="6"/>
        <v>83</v>
      </c>
      <c r="AL16">
        <f t="shared" si="7"/>
        <v>91</v>
      </c>
      <c r="AM16">
        <f t="shared" si="8"/>
        <v>91</v>
      </c>
      <c r="AN16">
        <f t="shared" si="9"/>
        <v>36</v>
      </c>
      <c r="AO16">
        <f t="shared" si="10"/>
        <v>39</v>
      </c>
      <c r="AP16">
        <f t="shared" si="11"/>
        <v>39</v>
      </c>
      <c r="AQ16" s="97">
        <f>(AK16/(IF((237.3*LN(('Mini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83</v>
      </c>
      <c r="AR16" s="97">
        <f>(AL16/(IF((237.3*LN(('Mini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91</v>
      </c>
      <c r="AS16" s="97">
        <f>(AM16/(IF((237.3*LN(('Mini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91</v>
      </c>
      <c r="AT16">
        <f t="shared" si="17"/>
        <v>0.16837013258769398</v>
      </c>
      <c r="AU16">
        <f t="shared" si="18"/>
        <v>0.19406498618925894</v>
      </c>
      <c r="AV16" s="96">
        <f t="shared" si="19"/>
        <v>0.19406498618925894</v>
      </c>
      <c r="AW16" s="139">
        <f t="shared" si="12"/>
        <v>0.9</v>
      </c>
      <c r="AX16" s="148">
        <f t="shared" si="20"/>
        <v>6.089999999999999</v>
      </c>
      <c r="AY16" s="148">
        <f t="shared" si="21"/>
        <v>6.6913000000000018</v>
      </c>
      <c r="AZ16" s="148">
        <f t="shared" si="22"/>
        <v>8.3562999999999992</v>
      </c>
      <c r="BB16" s="86">
        <v>0</v>
      </c>
      <c r="BC16">
        <f t="shared" si="23"/>
        <v>122.89999999999999</v>
      </c>
      <c r="BD16">
        <f t="shared" si="24"/>
        <v>140.90000000000003</v>
      </c>
      <c r="BE16">
        <f t="shared" si="25"/>
        <v>183.2</v>
      </c>
      <c r="BG16">
        <v>0</v>
      </c>
      <c r="BH16">
        <v>7.2458930063198004</v>
      </c>
      <c r="BI16">
        <v>8.27052181026421</v>
      </c>
      <c r="BJ16">
        <v>10</v>
      </c>
      <c r="BM16">
        <f t="shared" si="26"/>
        <v>1.9563320356262001E-4</v>
      </c>
      <c r="BN16">
        <f t="shared" si="27"/>
        <v>4.4708458846471E-4</v>
      </c>
      <c r="BO16">
        <f t="shared" si="28"/>
        <v>1.766459432507</v>
      </c>
      <c r="BP16">
        <f t="shared" si="29"/>
        <v>2</v>
      </c>
    </row>
    <row r="17" spans="1:74" x14ac:dyDescent="0.25">
      <c r="A17" t="str">
        <f t="shared" si="2"/>
        <v>1490421</v>
      </c>
      <c r="B17">
        <v>14</v>
      </c>
      <c r="C17">
        <v>90</v>
      </c>
      <c r="D17">
        <v>1</v>
      </c>
      <c r="E17">
        <v>42</v>
      </c>
      <c r="F17" s="138">
        <f t="shared" si="13"/>
        <v>20</v>
      </c>
      <c r="G17">
        <v>0</v>
      </c>
      <c r="H17">
        <v>26</v>
      </c>
      <c r="I17">
        <v>30</v>
      </c>
      <c r="J17">
        <v>33.984599913279617</v>
      </c>
      <c r="K17" s="95">
        <v>350</v>
      </c>
      <c r="L17" s="86">
        <v>1467</v>
      </c>
      <c r="M17" s="86">
        <v>1558</v>
      </c>
      <c r="N17" s="86">
        <v>1593</v>
      </c>
      <c r="O17">
        <v>1.3620000000000001</v>
      </c>
      <c r="P17">
        <v>1.1000000000000001</v>
      </c>
      <c r="Q17">
        <v>1.1000000000000001</v>
      </c>
      <c r="R17">
        <v>1.1000000000000001</v>
      </c>
      <c r="S17">
        <f t="shared" si="30"/>
        <v>52</v>
      </c>
      <c r="T17">
        <f t="shared" si="31"/>
        <v>316</v>
      </c>
      <c r="U17">
        <f t="shared" ref="U17:U56" si="34">ROUND(M17*POWER((($M$1-$M$2)/LN(($M$1-$M$3)/($M$2-$M$3)))/((75-65)/LN((75-20)/(65-20))),Q17),0)</f>
        <v>335</v>
      </c>
      <c r="V17">
        <f t="shared" ref="V17:V56" si="35">ROUND(N17*POWER((($M$1-$M$2)/LN(($M$1-$M$3)/($M$2-$M$3)))/((75-65)/LN((75-20)/(65-20))),R17),0)</f>
        <v>343</v>
      </c>
      <c r="W17">
        <f t="shared" ref="W17:W56" si="36">ROUND(S17*3600/(4186*ABS($M$1-$M$2)),0)</f>
        <v>9</v>
      </c>
      <c r="X17">
        <f t="shared" ref="X17:X56" si="37">ROUND(T17*3600/(4186*ABS($M$1-$M$2)),0)</f>
        <v>54</v>
      </c>
      <c r="Y17">
        <f t="shared" ref="Y17:Y56" si="38">ROUND(U17*3600/(4186*ABS($M$1-$M$2)),0)</f>
        <v>58</v>
      </c>
      <c r="Z17">
        <f t="shared" ref="Z17:Z56" si="39">ROUND(V17*3600/(4186*ABS($M$1-$M$2)),0)</f>
        <v>59</v>
      </c>
      <c r="AA17">
        <f t="shared" si="14"/>
        <v>5.0475660483342656E-2</v>
      </c>
      <c r="AB17">
        <f t="shared" si="14"/>
        <v>0.5931984439188136</v>
      </c>
      <c r="AC17">
        <f t="shared" si="15"/>
        <v>0.6546496947214655</v>
      </c>
      <c r="AD17" s="96">
        <f t="shared" si="16"/>
        <v>0.67027319607954028</v>
      </c>
      <c r="AE17" s="95">
        <v>60</v>
      </c>
      <c r="AF17" s="86">
        <v>64</v>
      </c>
      <c r="AG17">
        <v>64</v>
      </c>
      <c r="AH17">
        <v>0.98</v>
      </c>
      <c r="AI17">
        <v>0.98</v>
      </c>
      <c r="AJ17">
        <v>0.98</v>
      </c>
      <c r="AK17">
        <f t="shared" si="6"/>
        <v>60</v>
      </c>
      <c r="AL17">
        <f t="shared" si="7"/>
        <v>64</v>
      </c>
      <c r="AM17">
        <f t="shared" si="8"/>
        <v>64</v>
      </c>
      <c r="AN17">
        <f t="shared" si="9"/>
        <v>26</v>
      </c>
      <c r="AO17">
        <f t="shared" si="10"/>
        <v>28</v>
      </c>
      <c r="AP17">
        <f t="shared" si="11"/>
        <v>28</v>
      </c>
      <c r="AQ17" s="97">
        <f>(AK17/(IF((237.3*LN(('Mini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60</v>
      </c>
      <c r="AR17" s="97">
        <f>(AL17/(IF((237.3*LN(('Mini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64</v>
      </c>
      <c r="AS17" s="97">
        <f>(AM17/(IF((237.3*LN(('Mini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64</v>
      </c>
      <c r="AT17">
        <f t="shared" si="17"/>
        <v>0.21679155323413588</v>
      </c>
      <c r="AU17">
        <f t="shared" si="18"/>
        <v>0.24005902952974664</v>
      </c>
      <c r="AV17" s="96">
        <f t="shared" si="19"/>
        <v>0.24005902952974664</v>
      </c>
      <c r="AW17" s="139">
        <f t="shared" si="12"/>
        <v>1.2000000000000002</v>
      </c>
      <c r="AX17" s="148">
        <f t="shared" si="20"/>
        <v>6.089999999999999</v>
      </c>
      <c r="AY17" s="148">
        <f t="shared" si="21"/>
        <v>6.6913000000000018</v>
      </c>
      <c r="AZ17" s="148">
        <f t="shared" si="22"/>
        <v>8.3562999999999992</v>
      </c>
      <c r="BB17" s="86">
        <v>0</v>
      </c>
      <c r="BC17">
        <f t="shared" si="23"/>
        <v>122.89999999999999</v>
      </c>
      <c r="BD17">
        <f t="shared" si="24"/>
        <v>140.90000000000003</v>
      </c>
      <c r="BE17">
        <f t="shared" si="25"/>
        <v>183.2</v>
      </c>
      <c r="BG17">
        <v>0</v>
      </c>
      <c r="BH17">
        <v>7.2458930063198004</v>
      </c>
      <c r="BI17">
        <v>8.27052181026421</v>
      </c>
      <c r="BJ17">
        <v>10</v>
      </c>
      <c r="BM17">
        <f t="shared" si="26"/>
        <v>1.6730950035507E-3</v>
      </c>
      <c r="BN17">
        <f t="shared" si="27"/>
        <v>3.2929523945446001E-4</v>
      </c>
      <c r="BO17">
        <f t="shared" si="28"/>
        <v>1.3691788367472</v>
      </c>
      <c r="BP17">
        <f t="shared" si="29"/>
        <v>2</v>
      </c>
    </row>
    <row r="18" spans="1:74" x14ac:dyDescent="0.25">
      <c r="A18" t="str">
        <f t="shared" si="2"/>
        <v>14100261</v>
      </c>
      <c r="B18">
        <v>14</v>
      </c>
      <c r="C18">
        <v>100</v>
      </c>
      <c r="D18">
        <v>1</v>
      </c>
      <c r="E18">
        <v>26</v>
      </c>
      <c r="F18" s="138">
        <f t="shared" si="13"/>
        <v>10</v>
      </c>
      <c r="G18">
        <v>0</v>
      </c>
      <c r="H18">
        <v>26</v>
      </c>
      <c r="I18">
        <v>30</v>
      </c>
      <c r="J18">
        <v>35.74551250383643</v>
      </c>
      <c r="K18" s="95">
        <v>251</v>
      </c>
      <c r="L18" s="86">
        <v>1375</v>
      </c>
      <c r="M18" s="86">
        <v>1471</v>
      </c>
      <c r="N18" s="86">
        <v>1534</v>
      </c>
      <c r="O18">
        <v>1.3620000000000001</v>
      </c>
      <c r="P18">
        <v>1.1000000000000001</v>
      </c>
      <c r="Q18">
        <v>1.1000000000000001</v>
      </c>
      <c r="R18">
        <v>1.1000000000000001</v>
      </c>
      <c r="S18">
        <f t="shared" si="30"/>
        <v>37</v>
      </c>
      <c r="T18">
        <f t="shared" si="31"/>
        <v>296</v>
      </c>
      <c r="U18">
        <f t="shared" si="34"/>
        <v>317</v>
      </c>
      <c r="V18">
        <f t="shared" si="35"/>
        <v>330</v>
      </c>
      <c r="W18">
        <f t="shared" si="36"/>
        <v>6</v>
      </c>
      <c r="X18">
        <f t="shared" si="37"/>
        <v>51</v>
      </c>
      <c r="Y18">
        <f t="shared" si="38"/>
        <v>55</v>
      </c>
      <c r="Z18">
        <f t="shared" si="39"/>
        <v>57</v>
      </c>
      <c r="AA18">
        <f t="shared" si="14"/>
        <v>3.5061996110661131E-2</v>
      </c>
      <c r="AB18">
        <f t="shared" si="14"/>
        <v>0.85128043515349383</v>
      </c>
      <c r="AC18">
        <f t="shared" si="15"/>
        <v>0.95285287395683393</v>
      </c>
      <c r="AD18" s="96">
        <f t="shared" si="16"/>
        <v>1.0050444879105715</v>
      </c>
      <c r="AE18" s="87">
        <v>86</v>
      </c>
      <c r="AF18" s="86">
        <v>91</v>
      </c>
      <c r="AG18" s="86">
        <v>90.649999999999991</v>
      </c>
      <c r="AH18">
        <v>0.98</v>
      </c>
      <c r="AI18">
        <v>0.98</v>
      </c>
      <c r="AJ18">
        <v>0.98</v>
      </c>
      <c r="AK18">
        <f t="shared" si="6"/>
        <v>86</v>
      </c>
      <c r="AL18">
        <f t="shared" si="7"/>
        <v>91</v>
      </c>
      <c r="AM18">
        <f t="shared" si="8"/>
        <v>91</v>
      </c>
      <c r="AN18">
        <f t="shared" si="9"/>
        <v>37</v>
      </c>
      <c r="AO18">
        <f t="shared" si="10"/>
        <v>39</v>
      </c>
      <c r="AP18">
        <f t="shared" si="11"/>
        <v>39</v>
      </c>
      <c r="AQ18" s="97">
        <f>(AK18/(IF((237.3*LN(('Mini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86</v>
      </c>
      <c r="AR18" s="97">
        <f>(AL18/(IF((237.3*LN(('Mini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91</v>
      </c>
      <c r="AS18" s="97">
        <f>(AM18/(IF((237.3*LN(('Mini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91</v>
      </c>
      <c r="AT18">
        <f t="shared" si="17"/>
        <v>0.52735056291784177</v>
      </c>
      <c r="AU18">
        <f t="shared" si="18"/>
        <v>0.57043801743534417</v>
      </c>
      <c r="AV18" s="96">
        <f t="shared" si="19"/>
        <v>0.57043801743534417</v>
      </c>
      <c r="AW18" s="139">
        <f t="shared" si="12"/>
        <v>0.66666666666666674</v>
      </c>
      <c r="AX18" s="148">
        <f t="shared" si="20"/>
        <v>7.2649999999999997</v>
      </c>
      <c r="AY18" s="148">
        <f t="shared" si="21"/>
        <v>8.0033000000000012</v>
      </c>
      <c r="AZ18" s="148">
        <f t="shared" si="22"/>
        <v>10.1883</v>
      </c>
      <c r="BB18" s="86">
        <v>0</v>
      </c>
      <c r="BC18">
        <f t="shared" si="23"/>
        <v>145.05000000000001</v>
      </c>
      <c r="BD18">
        <f t="shared" si="24"/>
        <v>166.05</v>
      </c>
      <c r="BE18">
        <f t="shared" ref="BE18:BE20" si="40">($C18*3.83)-191.5</f>
        <v>191.5</v>
      </c>
      <c r="BG18">
        <v>0</v>
      </c>
      <c r="BH18">
        <v>7.2458930063198004</v>
      </c>
      <c r="BI18">
        <v>8.27052181026421</v>
      </c>
      <c r="BJ18">
        <v>10</v>
      </c>
      <c r="BM18">
        <f t="shared" si="26"/>
        <v>1.4501879713725999E-3</v>
      </c>
      <c r="BN18">
        <f t="shared" si="27"/>
        <v>3.7831632653061002E-4</v>
      </c>
      <c r="BO18">
        <f t="shared" si="28"/>
        <v>1.4868910444209</v>
      </c>
      <c r="BP18">
        <f t="shared" si="29"/>
        <v>2</v>
      </c>
    </row>
    <row r="19" spans="1:74" x14ac:dyDescent="0.25">
      <c r="A19" t="str">
        <f t="shared" si="2"/>
        <v>14100341</v>
      </c>
      <c r="B19">
        <v>14</v>
      </c>
      <c r="C19">
        <v>100</v>
      </c>
      <c r="D19">
        <v>1</v>
      </c>
      <c r="E19">
        <v>34</v>
      </c>
      <c r="F19" s="138">
        <f t="shared" si="13"/>
        <v>15</v>
      </c>
      <c r="G19">
        <v>0</v>
      </c>
      <c r="H19">
        <v>26</v>
      </c>
      <c r="I19">
        <v>30</v>
      </c>
      <c r="J19">
        <v>35.74551250383643</v>
      </c>
      <c r="K19" s="95">
        <v>331</v>
      </c>
      <c r="L19" s="86">
        <v>1776</v>
      </c>
      <c r="M19" s="86">
        <v>1899</v>
      </c>
      <c r="N19" s="86">
        <v>1945</v>
      </c>
      <c r="O19">
        <v>1.3620000000000001</v>
      </c>
      <c r="P19">
        <v>1.1000000000000001</v>
      </c>
      <c r="Q19">
        <v>1.1000000000000001</v>
      </c>
      <c r="R19">
        <v>1.1000000000000001</v>
      </c>
      <c r="S19">
        <f t="shared" si="30"/>
        <v>49</v>
      </c>
      <c r="T19">
        <f t="shared" si="31"/>
        <v>382</v>
      </c>
      <c r="U19">
        <f t="shared" si="34"/>
        <v>409</v>
      </c>
      <c r="V19">
        <f t="shared" si="35"/>
        <v>419</v>
      </c>
      <c r="W19">
        <f t="shared" si="36"/>
        <v>8</v>
      </c>
      <c r="X19">
        <f t="shared" si="37"/>
        <v>66</v>
      </c>
      <c r="Y19">
        <f t="shared" si="38"/>
        <v>70</v>
      </c>
      <c r="Z19">
        <f t="shared" si="39"/>
        <v>72</v>
      </c>
      <c r="AA19">
        <f t="shared" si="14"/>
        <v>1.3205818497395473E-2</v>
      </c>
      <c r="AB19">
        <f t="shared" si="14"/>
        <v>0.55651679764733442</v>
      </c>
      <c r="AC19">
        <f t="shared" si="15"/>
        <v>0.61776684639474122</v>
      </c>
      <c r="AD19" s="96">
        <f t="shared" si="16"/>
        <v>0.64943528481434165</v>
      </c>
      <c r="AE19" s="95">
        <v>97</v>
      </c>
      <c r="AF19" s="86">
        <v>106</v>
      </c>
      <c r="AG19">
        <v>106</v>
      </c>
      <c r="AH19">
        <v>0.98</v>
      </c>
      <c r="AI19">
        <v>0.98</v>
      </c>
      <c r="AJ19">
        <v>0.98</v>
      </c>
      <c r="AK19">
        <f t="shared" si="6"/>
        <v>97</v>
      </c>
      <c r="AL19">
        <f t="shared" si="7"/>
        <v>106</v>
      </c>
      <c r="AM19">
        <f t="shared" si="8"/>
        <v>106</v>
      </c>
      <c r="AN19">
        <f t="shared" si="9"/>
        <v>42</v>
      </c>
      <c r="AO19">
        <f t="shared" si="10"/>
        <v>46</v>
      </c>
      <c r="AP19">
        <f t="shared" si="11"/>
        <v>46</v>
      </c>
      <c r="AQ19" s="97">
        <f>(AK19/(IF((237.3*LN(('Mini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97</v>
      </c>
      <c r="AR19" s="97">
        <f>(AL19/(IF((237.3*LN(('Mini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106</v>
      </c>
      <c r="AS19" s="97">
        <f>(AM19/(IF((237.3*LN(('Mini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106</v>
      </c>
      <c r="AT19">
        <f t="shared" si="17"/>
        <v>0.24959573221778841</v>
      </c>
      <c r="AU19">
        <f t="shared" si="18"/>
        <v>0.29330270253446394</v>
      </c>
      <c r="AV19" s="96">
        <f t="shared" si="19"/>
        <v>0.29330270253446394</v>
      </c>
      <c r="AW19" s="139">
        <f t="shared" si="12"/>
        <v>1</v>
      </c>
      <c r="AX19" s="148">
        <f t="shared" si="20"/>
        <v>7.2649999999999997</v>
      </c>
      <c r="AY19" s="148">
        <f t="shared" si="21"/>
        <v>8.0033000000000012</v>
      </c>
      <c r="AZ19" s="148">
        <f t="shared" si="22"/>
        <v>10.1883</v>
      </c>
      <c r="BB19" s="86">
        <v>0</v>
      </c>
      <c r="BC19">
        <f t="shared" si="23"/>
        <v>145.05000000000001</v>
      </c>
      <c r="BD19">
        <f t="shared" si="24"/>
        <v>166.05</v>
      </c>
      <c r="BE19">
        <f t="shared" si="40"/>
        <v>191.5</v>
      </c>
      <c r="BG19">
        <v>0</v>
      </c>
      <c r="BH19">
        <v>7.2458930063198004</v>
      </c>
      <c r="BI19">
        <v>8.27052181026421</v>
      </c>
      <c r="BJ19">
        <v>10</v>
      </c>
      <c r="BM19">
        <f t="shared" si="26"/>
        <v>1.9563320356262001E-4</v>
      </c>
      <c r="BN19">
        <f t="shared" si="27"/>
        <v>4.4708458846471E-4</v>
      </c>
      <c r="BO19">
        <f t="shared" si="28"/>
        <v>1.766459432507</v>
      </c>
      <c r="BP19">
        <f t="shared" si="29"/>
        <v>2</v>
      </c>
    </row>
    <row r="20" spans="1:74" x14ac:dyDescent="0.25">
      <c r="A20" t="str">
        <f t="shared" si="2"/>
        <v>14100421</v>
      </c>
      <c r="B20">
        <v>14</v>
      </c>
      <c r="C20">
        <v>100</v>
      </c>
      <c r="D20">
        <v>1</v>
      </c>
      <c r="E20">
        <v>42</v>
      </c>
      <c r="F20" s="138">
        <f t="shared" si="13"/>
        <v>20</v>
      </c>
      <c r="G20">
        <v>0</v>
      </c>
      <c r="H20">
        <v>26</v>
      </c>
      <c r="I20">
        <v>30</v>
      </c>
      <c r="J20">
        <v>35.74551250383643</v>
      </c>
      <c r="K20" s="95">
        <v>411</v>
      </c>
      <c r="L20" s="86">
        <v>2086</v>
      </c>
      <c r="M20" s="86">
        <v>2224</v>
      </c>
      <c r="N20" s="86">
        <v>2276</v>
      </c>
      <c r="O20">
        <v>1.3620000000000001</v>
      </c>
      <c r="P20">
        <v>1.1000000000000001</v>
      </c>
      <c r="Q20">
        <v>1.1000000000000001</v>
      </c>
      <c r="R20">
        <v>1.1000000000000001</v>
      </c>
      <c r="S20">
        <f t="shared" si="30"/>
        <v>61</v>
      </c>
      <c r="T20">
        <f t="shared" si="31"/>
        <v>449</v>
      </c>
      <c r="U20">
        <f t="shared" si="34"/>
        <v>479</v>
      </c>
      <c r="V20">
        <f t="shared" si="35"/>
        <v>490</v>
      </c>
      <c r="W20">
        <f t="shared" si="36"/>
        <v>10</v>
      </c>
      <c r="X20">
        <f t="shared" si="37"/>
        <v>77</v>
      </c>
      <c r="Y20">
        <f t="shared" si="38"/>
        <v>82</v>
      </c>
      <c r="Z20">
        <f t="shared" si="39"/>
        <v>84</v>
      </c>
      <c r="AA20">
        <f t="shared" si="14"/>
        <v>6.6002124202664714E-2</v>
      </c>
      <c r="AB20">
        <f t="shared" si="14"/>
        <v>1.0936017559358464</v>
      </c>
      <c r="AC20">
        <f t="shared" si="15"/>
        <v>1.1928256219216933</v>
      </c>
      <c r="AD20" s="96">
        <f t="shared" si="16"/>
        <v>1.2331815126101726</v>
      </c>
      <c r="AE20" s="95">
        <v>89</v>
      </c>
      <c r="AF20" s="86">
        <v>96</v>
      </c>
      <c r="AG20">
        <v>96</v>
      </c>
      <c r="AH20">
        <v>0.98</v>
      </c>
      <c r="AI20">
        <v>0.98</v>
      </c>
      <c r="AJ20">
        <v>0.98</v>
      </c>
      <c r="AK20">
        <f t="shared" si="6"/>
        <v>89</v>
      </c>
      <c r="AL20">
        <f t="shared" si="7"/>
        <v>96</v>
      </c>
      <c r="AM20">
        <f t="shared" si="8"/>
        <v>96</v>
      </c>
      <c r="AN20">
        <f t="shared" si="9"/>
        <v>38</v>
      </c>
      <c r="AO20">
        <f t="shared" si="10"/>
        <v>41</v>
      </c>
      <c r="AP20">
        <f t="shared" si="11"/>
        <v>41</v>
      </c>
      <c r="AQ20" s="97">
        <f>(AK20/(IF((237.3*LN(('Mini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89</v>
      </c>
      <c r="AR20" s="97">
        <f>(AL20/(IF((237.3*LN(('Mini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96</v>
      </c>
      <c r="AS20" s="97">
        <f>(AM20/(IF((237.3*LN(('Mini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96</v>
      </c>
      <c r="AT20">
        <f t="shared" si="17"/>
        <v>0.41322073237104706</v>
      </c>
      <c r="AU20">
        <f t="shared" si="18"/>
        <v>0.4587813653728488</v>
      </c>
      <c r="AV20" s="96">
        <f t="shared" si="19"/>
        <v>0.4587813653728488</v>
      </c>
      <c r="AW20" s="139">
        <f t="shared" si="12"/>
        <v>1.3333333333333335</v>
      </c>
      <c r="AX20" s="148">
        <f t="shared" si="20"/>
        <v>7.2649999999999997</v>
      </c>
      <c r="AY20" s="148">
        <f t="shared" si="21"/>
        <v>8.0033000000000012</v>
      </c>
      <c r="AZ20" s="148">
        <f t="shared" si="22"/>
        <v>10.1883</v>
      </c>
      <c r="BB20" s="86">
        <v>0</v>
      </c>
      <c r="BC20">
        <f t="shared" si="23"/>
        <v>145.05000000000001</v>
      </c>
      <c r="BD20">
        <f t="shared" si="24"/>
        <v>166.05</v>
      </c>
      <c r="BE20">
        <f t="shared" si="40"/>
        <v>191.5</v>
      </c>
      <c r="BG20">
        <v>0</v>
      </c>
      <c r="BH20">
        <v>7.2458930063198004</v>
      </c>
      <c r="BI20">
        <v>8.27052181026421</v>
      </c>
      <c r="BJ20">
        <v>10</v>
      </c>
      <c r="BM20">
        <f t="shared" si="26"/>
        <v>1.6730950035507E-3</v>
      </c>
      <c r="BN20">
        <f t="shared" si="27"/>
        <v>3.2929523945446001E-4</v>
      </c>
      <c r="BO20">
        <f t="shared" si="28"/>
        <v>1.3691788367472</v>
      </c>
      <c r="BP20">
        <f t="shared" si="29"/>
        <v>2</v>
      </c>
    </row>
    <row r="21" spans="1:74" x14ac:dyDescent="0.25">
      <c r="A21" t="str">
        <f t="shared" si="2"/>
        <v>14110261</v>
      </c>
      <c r="B21">
        <v>14</v>
      </c>
      <c r="C21">
        <v>110</v>
      </c>
      <c r="D21">
        <v>1</v>
      </c>
      <c r="E21">
        <v>26</v>
      </c>
      <c r="F21" s="138">
        <f t="shared" si="13"/>
        <v>10</v>
      </c>
      <c r="G21">
        <v>0</v>
      </c>
      <c r="H21">
        <v>26</v>
      </c>
      <c r="I21">
        <v>30</v>
      </c>
      <c r="J21">
        <v>35.74551250383643</v>
      </c>
      <c r="K21" s="95">
        <v>285</v>
      </c>
      <c r="L21" s="86">
        <v>1409</v>
      </c>
      <c r="M21" s="86">
        <v>1505</v>
      </c>
      <c r="N21" s="86">
        <v>1568</v>
      </c>
      <c r="O21">
        <v>1.3620000000000001</v>
      </c>
      <c r="P21">
        <v>1.1000000000000001</v>
      </c>
      <c r="Q21">
        <v>1.1000000000000001</v>
      </c>
      <c r="R21">
        <v>1.1000000000000001</v>
      </c>
      <c r="S21">
        <f t="shared" si="30"/>
        <v>43</v>
      </c>
      <c r="T21">
        <f t="shared" si="31"/>
        <v>303</v>
      </c>
      <c r="U21">
        <f t="shared" si="34"/>
        <v>324</v>
      </c>
      <c r="V21">
        <f t="shared" si="35"/>
        <v>337</v>
      </c>
      <c r="W21">
        <f t="shared" si="36"/>
        <v>7</v>
      </c>
      <c r="X21">
        <f t="shared" si="37"/>
        <v>52</v>
      </c>
      <c r="Y21">
        <f t="shared" si="38"/>
        <v>56</v>
      </c>
      <c r="Z21">
        <f t="shared" si="39"/>
        <v>58</v>
      </c>
      <c r="AA21">
        <f t="shared" si="14"/>
        <v>4.9239343377749274E-2</v>
      </c>
      <c r="AB21">
        <f t="shared" si="14"/>
        <v>0.97751904799563349</v>
      </c>
      <c r="AC21">
        <f t="shared" si="15"/>
        <v>1.0918247564265802</v>
      </c>
      <c r="AD21" s="96">
        <f t="shared" si="16"/>
        <v>1.1505278216448729</v>
      </c>
      <c r="AE21" s="87">
        <v>98</v>
      </c>
      <c r="AF21" s="86">
        <v>103</v>
      </c>
      <c r="AG21" s="86">
        <v>103.60000000000001</v>
      </c>
      <c r="AH21">
        <v>0.98</v>
      </c>
      <c r="AI21">
        <v>0.98</v>
      </c>
      <c r="AJ21">
        <v>0.98</v>
      </c>
      <c r="AK21">
        <f t="shared" si="6"/>
        <v>98</v>
      </c>
      <c r="AL21">
        <f t="shared" si="7"/>
        <v>103</v>
      </c>
      <c r="AM21">
        <f t="shared" si="8"/>
        <v>104</v>
      </c>
      <c r="AN21">
        <f t="shared" si="9"/>
        <v>42</v>
      </c>
      <c r="AO21">
        <f t="shared" si="10"/>
        <v>44</v>
      </c>
      <c r="AP21">
        <f t="shared" si="11"/>
        <v>45</v>
      </c>
      <c r="AQ21" s="97">
        <f>(AK21/(IF((237.3*LN(('Mini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98</v>
      </c>
      <c r="AR21" s="97">
        <f>(AL21/(IF((237.3*LN(('Mini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103</v>
      </c>
      <c r="AS21" s="97">
        <f>(AM21/(IF((237.3*LN(('Mini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104</v>
      </c>
      <c r="AT21">
        <f t="shared" si="17"/>
        <v>0.71080014764139143</v>
      </c>
      <c r="AU21">
        <f t="shared" si="18"/>
        <v>0.76187594535843195</v>
      </c>
      <c r="AV21" s="96">
        <f t="shared" si="19"/>
        <v>0.78784997686501756</v>
      </c>
      <c r="AW21" s="139">
        <f t="shared" si="12"/>
        <v>0.73333333333333339</v>
      </c>
      <c r="AX21" s="148">
        <v>8.4</v>
      </c>
      <c r="AY21" s="148">
        <v>9.4</v>
      </c>
      <c r="AZ21" s="148">
        <v>11</v>
      </c>
      <c r="BB21" s="86">
        <v>0</v>
      </c>
      <c r="BC21">
        <v>166</v>
      </c>
      <c r="BD21">
        <v>190</v>
      </c>
      <c r="BE21">
        <v>230</v>
      </c>
      <c r="BG21">
        <v>0</v>
      </c>
      <c r="BH21">
        <v>7.2458930063198004</v>
      </c>
      <c r="BI21">
        <v>8.2705218102642064</v>
      </c>
      <c r="BJ21">
        <v>10</v>
      </c>
      <c r="BM21">
        <f t="shared" si="26"/>
        <v>1.4501879713725999E-3</v>
      </c>
      <c r="BN21">
        <f t="shared" si="27"/>
        <v>3.7831632653061002E-4</v>
      </c>
      <c r="BO21">
        <f t="shared" si="28"/>
        <v>1.4868910444209</v>
      </c>
      <c r="BP21">
        <f t="shared" si="29"/>
        <v>2</v>
      </c>
    </row>
    <row r="22" spans="1:74" x14ac:dyDescent="0.25">
      <c r="A22" t="str">
        <f t="shared" si="2"/>
        <v>14110341</v>
      </c>
      <c r="B22">
        <v>14</v>
      </c>
      <c r="C22">
        <v>110</v>
      </c>
      <c r="D22">
        <v>1</v>
      </c>
      <c r="E22">
        <v>34</v>
      </c>
      <c r="F22" s="138">
        <f t="shared" si="13"/>
        <v>15</v>
      </c>
      <c r="G22">
        <v>0</v>
      </c>
      <c r="H22">
        <v>26</v>
      </c>
      <c r="I22">
        <v>30</v>
      </c>
      <c r="J22">
        <v>35.74551250383643</v>
      </c>
      <c r="K22" s="95">
        <v>376</v>
      </c>
      <c r="L22" s="86">
        <v>1821</v>
      </c>
      <c r="M22" s="86">
        <v>1944</v>
      </c>
      <c r="N22" s="86">
        <v>1990</v>
      </c>
      <c r="O22">
        <v>1.3620000000000001</v>
      </c>
      <c r="P22">
        <v>1.1000000000000001</v>
      </c>
      <c r="Q22">
        <v>1.1000000000000001</v>
      </c>
      <c r="R22">
        <v>1.1000000000000001</v>
      </c>
      <c r="S22">
        <f t="shared" si="30"/>
        <v>56</v>
      </c>
      <c r="T22">
        <f t="shared" si="31"/>
        <v>392</v>
      </c>
      <c r="U22">
        <f t="shared" si="34"/>
        <v>418</v>
      </c>
      <c r="V22">
        <f t="shared" si="35"/>
        <v>428</v>
      </c>
      <c r="W22">
        <f t="shared" si="36"/>
        <v>10</v>
      </c>
      <c r="X22">
        <f t="shared" si="37"/>
        <v>67</v>
      </c>
      <c r="Y22">
        <f t="shared" si="38"/>
        <v>72</v>
      </c>
      <c r="Z22">
        <f t="shared" si="39"/>
        <v>74</v>
      </c>
      <c r="AA22">
        <f t="shared" si="14"/>
        <v>2.1848108168779724E-2</v>
      </c>
      <c r="AB22">
        <f t="shared" si="14"/>
        <v>0.63604121148399706</v>
      </c>
      <c r="AC22">
        <f t="shared" si="15"/>
        <v>0.72265046671266553</v>
      </c>
      <c r="AD22" s="96">
        <f t="shared" si="16"/>
        <v>0.75863940687934328</v>
      </c>
      <c r="AE22" s="95">
        <v>111</v>
      </c>
      <c r="AF22" s="86">
        <v>121</v>
      </c>
      <c r="AG22">
        <v>122</v>
      </c>
      <c r="AH22">
        <v>0.98</v>
      </c>
      <c r="AI22">
        <v>0.98</v>
      </c>
      <c r="AJ22">
        <v>0.98</v>
      </c>
      <c r="AK22">
        <f t="shared" si="6"/>
        <v>111</v>
      </c>
      <c r="AL22">
        <f t="shared" si="7"/>
        <v>121</v>
      </c>
      <c r="AM22">
        <f t="shared" si="8"/>
        <v>122</v>
      </c>
      <c r="AN22">
        <f t="shared" si="9"/>
        <v>48</v>
      </c>
      <c r="AO22">
        <f t="shared" si="10"/>
        <v>52</v>
      </c>
      <c r="AP22">
        <f t="shared" si="11"/>
        <v>52</v>
      </c>
      <c r="AQ22" s="97">
        <f>(AK22/(IF((237.3*LN(('Mini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111</v>
      </c>
      <c r="AR22" s="97">
        <f>(AL22/(IF((237.3*LN(('Mini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121</v>
      </c>
      <c r="AS22" s="97">
        <f>(AM22/(IF((237.3*LN(('Mini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122</v>
      </c>
      <c r="AT22">
        <f t="shared" si="17"/>
        <v>0.35207502057754325</v>
      </c>
      <c r="AU22">
        <f t="shared" si="18"/>
        <v>0.40576628793054381</v>
      </c>
      <c r="AV22" s="96">
        <f t="shared" si="19"/>
        <v>0.40576628793054381</v>
      </c>
      <c r="AW22" s="139">
        <f t="shared" si="12"/>
        <v>1.1000000000000001</v>
      </c>
      <c r="AX22" s="148">
        <v>8.4</v>
      </c>
      <c r="AY22" s="148">
        <v>9.4</v>
      </c>
      <c r="AZ22" s="148">
        <v>11</v>
      </c>
      <c r="BB22" s="86">
        <v>0</v>
      </c>
      <c r="BC22">
        <v>166</v>
      </c>
      <c r="BD22">
        <v>190</v>
      </c>
      <c r="BE22">
        <v>230</v>
      </c>
      <c r="BG22">
        <v>0</v>
      </c>
      <c r="BH22">
        <v>7.2458930063198004</v>
      </c>
      <c r="BI22">
        <v>8.2705218102642064</v>
      </c>
      <c r="BJ22">
        <v>10</v>
      </c>
      <c r="BM22">
        <f t="shared" si="26"/>
        <v>1.9563320356262001E-4</v>
      </c>
      <c r="BN22">
        <f t="shared" si="27"/>
        <v>4.4708458846471E-4</v>
      </c>
      <c r="BO22">
        <f t="shared" si="28"/>
        <v>1.766459432507</v>
      </c>
      <c r="BP22">
        <f t="shared" si="29"/>
        <v>2</v>
      </c>
    </row>
    <row r="23" spans="1:74" x14ac:dyDescent="0.25">
      <c r="A23" t="str">
        <f t="shared" si="2"/>
        <v>14110421</v>
      </c>
      <c r="B23">
        <v>14</v>
      </c>
      <c r="C23">
        <v>110</v>
      </c>
      <c r="D23">
        <v>1</v>
      </c>
      <c r="E23">
        <v>42</v>
      </c>
      <c r="F23" s="138">
        <f t="shared" si="13"/>
        <v>20</v>
      </c>
      <c r="G23">
        <v>0</v>
      </c>
      <c r="H23">
        <v>26</v>
      </c>
      <c r="I23">
        <v>30</v>
      </c>
      <c r="J23">
        <v>35.74551250383643</v>
      </c>
      <c r="K23" s="95">
        <v>466</v>
      </c>
      <c r="L23" s="86">
        <v>2141</v>
      </c>
      <c r="M23" s="86">
        <v>2279</v>
      </c>
      <c r="N23" s="86">
        <v>2332</v>
      </c>
      <c r="O23">
        <v>1.3620000000000001</v>
      </c>
      <c r="P23">
        <v>1.1000000000000001</v>
      </c>
      <c r="Q23">
        <v>1.1000000000000001</v>
      </c>
      <c r="R23">
        <v>1.1000000000000001</v>
      </c>
      <c r="S23">
        <f>ROUND(K23*POWER((($M$1-$M$2)/LN(($M$1-$M$3)/($M$2-$M$3)))/((75-65)/LN((75-20)/(65-20))),O23),0)</f>
        <v>70</v>
      </c>
      <c r="T23">
        <f t="shared" si="31"/>
        <v>461</v>
      </c>
      <c r="U23">
        <f t="shared" si="34"/>
        <v>490</v>
      </c>
      <c r="V23">
        <f t="shared" si="35"/>
        <v>502</v>
      </c>
      <c r="W23">
        <f t="shared" si="36"/>
        <v>12</v>
      </c>
      <c r="X23">
        <f t="shared" si="37"/>
        <v>79</v>
      </c>
      <c r="Y23">
        <f t="shared" si="38"/>
        <v>84</v>
      </c>
      <c r="Z23">
        <f t="shared" si="39"/>
        <v>86</v>
      </c>
      <c r="AA23">
        <f t="shared" si="14"/>
        <v>9.4616081232081956E-2</v>
      </c>
      <c r="AB23">
        <f t="shared" si="14"/>
        <v>1.2630094712131099</v>
      </c>
      <c r="AC23">
        <f t="shared" si="15"/>
        <v>1.3745846833994466</v>
      </c>
      <c r="AD23" s="96">
        <f t="shared" si="16"/>
        <v>1.4199430804993158</v>
      </c>
      <c r="AE23" s="95">
        <v>89</v>
      </c>
      <c r="AF23" s="86">
        <v>96</v>
      </c>
      <c r="AG23">
        <v>96</v>
      </c>
      <c r="AH23">
        <v>0.98</v>
      </c>
      <c r="AI23">
        <v>0.98</v>
      </c>
      <c r="AJ23">
        <v>0.98</v>
      </c>
      <c r="AK23">
        <f t="shared" si="6"/>
        <v>89</v>
      </c>
      <c r="AL23">
        <f t="shared" si="7"/>
        <v>96</v>
      </c>
      <c r="AM23">
        <f t="shared" si="8"/>
        <v>96</v>
      </c>
      <c r="AN23">
        <f t="shared" si="9"/>
        <v>38</v>
      </c>
      <c r="AO23">
        <f t="shared" si="10"/>
        <v>41</v>
      </c>
      <c r="AP23">
        <f t="shared" si="11"/>
        <v>41</v>
      </c>
      <c r="AQ23" s="97">
        <f>(AK23/(IF((237.3*LN(('Mini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89</v>
      </c>
      <c r="AR23" s="97">
        <f>(AL23/(IF((237.3*LN(('Mini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96</v>
      </c>
      <c r="AS23" s="97">
        <f>(AM23/(IF((237.3*LN(('Mini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96</v>
      </c>
      <c r="AT23">
        <f t="shared" si="17"/>
        <v>0.46094979891058901</v>
      </c>
      <c r="AU23">
        <f t="shared" si="18"/>
        <v>0.51174358750569049</v>
      </c>
      <c r="AV23" s="96">
        <f t="shared" si="19"/>
        <v>0.51174358750569049</v>
      </c>
      <c r="AW23" s="139">
        <f t="shared" si="12"/>
        <v>1.4666666666666668</v>
      </c>
      <c r="AX23" s="148">
        <v>8.4</v>
      </c>
      <c r="AY23" s="148">
        <v>9.4</v>
      </c>
      <c r="AZ23" s="148">
        <v>11</v>
      </c>
      <c r="BB23" s="86">
        <v>0</v>
      </c>
      <c r="BC23">
        <v>166</v>
      </c>
      <c r="BD23">
        <v>190</v>
      </c>
      <c r="BE23">
        <v>230</v>
      </c>
      <c r="BG23">
        <v>0</v>
      </c>
      <c r="BH23">
        <v>7.2458930063198004</v>
      </c>
      <c r="BI23">
        <v>8.2705218102642064</v>
      </c>
      <c r="BJ23">
        <v>10</v>
      </c>
      <c r="BM23">
        <f t="shared" si="26"/>
        <v>1.6730950035507E-3</v>
      </c>
      <c r="BN23">
        <f t="shared" si="27"/>
        <v>3.2929523945446001E-4</v>
      </c>
      <c r="BO23">
        <f t="shared" si="28"/>
        <v>1.3691788367472</v>
      </c>
      <c r="BP23">
        <f t="shared" si="29"/>
        <v>2</v>
      </c>
    </row>
    <row r="24" spans="1:74" x14ac:dyDescent="0.25">
      <c r="A24" t="str">
        <f t="shared" si="2"/>
        <v>14120261</v>
      </c>
      <c r="B24">
        <v>14</v>
      </c>
      <c r="C24">
        <v>120</v>
      </c>
      <c r="D24">
        <v>1</v>
      </c>
      <c r="E24">
        <v>26</v>
      </c>
      <c r="F24" s="138">
        <f t="shared" si="13"/>
        <v>10</v>
      </c>
      <c r="G24">
        <v>0</v>
      </c>
      <c r="H24">
        <v>26</v>
      </c>
      <c r="I24">
        <v>30</v>
      </c>
      <c r="J24">
        <v>36.994899869919429</v>
      </c>
      <c r="K24" s="95">
        <v>335</v>
      </c>
      <c r="L24" s="86">
        <v>1787</v>
      </c>
      <c r="M24" s="86">
        <v>1925</v>
      </c>
      <c r="N24" s="86">
        <v>2045</v>
      </c>
      <c r="O24">
        <v>1.3620000000000001</v>
      </c>
      <c r="P24">
        <v>1.1000000000000001</v>
      </c>
      <c r="Q24">
        <v>1.1000000000000001</v>
      </c>
      <c r="R24">
        <v>1.1000000000000001</v>
      </c>
      <c r="S24">
        <f>ROUND(K24*POWER((($M$1-$M$2)/LN(($M$1-$M$3)/($M$2-$M$3)))/((75-65)/LN((75-20)/(65-20))),O24),0)</f>
        <v>50</v>
      </c>
      <c r="T24">
        <f t="shared" si="31"/>
        <v>385</v>
      </c>
      <c r="U24">
        <f t="shared" si="34"/>
        <v>414</v>
      </c>
      <c r="V24">
        <f t="shared" si="35"/>
        <v>440</v>
      </c>
      <c r="W24">
        <f t="shared" si="36"/>
        <v>9</v>
      </c>
      <c r="X24">
        <f t="shared" si="37"/>
        <v>66</v>
      </c>
      <c r="Y24">
        <f t="shared" si="38"/>
        <v>71</v>
      </c>
      <c r="Z24">
        <f t="shared" si="39"/>
        <v>76</v>
      </c>
      <c r="AA24">
        <f t="shared" si="14"/>
        <v>7.9040945540170562E-2</v>
      </c>
      <c r="AB24">
        <f t="shared" si="14"/>
        <v>1.5395285413037345</v>
      </c>
      <c r="AC24">
        <f t="shared" si="15"/>
        <v>1.716791406724147</v>
      </c>
      <c r="AD24" s="96">
        <f t="shared" si="16"/>
        <v>1.9003383506789056</v>
      </c>
      <c r="AE24" s="87">
        <v>108</v>
      </c>
      <c r="AF24" s="86">
        <v>115</v>
      </c>
      <c r="AG24" s="86">
        <v>116.55</v>
      </c>
      <c r="AH24">
        <v>0.98</v>
      </c>
      <c r="AI24">
        <v>0.98</v>
      </c>
      <c r="AJ24">
        <v>0.98</v>
      </c>
      <c r="AK24">
        <f t="shared" si="6"/>
        <v>108</v>
      </c>
      <c r="AL24">
        <f t="shared" si="7"/>
        <v>115</v>
      </c>
      <c r="AM24">
        <f t="shared" si="8"/>
        <v>117</v>
      </c>
      <c r="AN24">
        <f t="shared" si="9"/>
        <v>46</v>
      </c>
      <c r="AO24">
        <f t="shared" si="10"/>
        <v>49</v>
      </c>
      <c r="AP24">
        <f t="shared" si="11"/>
        <v>50</v>
      </c>
      <c r="AQ24" s="97">
        <f>(AK24/(IF((237.3*LN(('Mini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108</v>
      </c>
      <c r="AR24" s="97">
        <f>(AL24/(IF((237.3*LN(('Mini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115</v>
      </c>
      <c r="AS24" s="97">
        <f>(AM24/(IF((237.3*LN(('Mini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117</v>
      </c>
      <c r="AT24">
        <f t="shared" si="17"/>
        <v>0.89844778975189565</v>
      </c>
      <c r="AU24">
        <f t="shared" si="18"/>
        <v>0.98722344388400907</v>
      </c>
      <c r="AV24" s="96">
        <f t="shared" si="19"/>
        <v>1.0174243626306168</v>
      </c>
      <c r="AW24" s="139">
        <f t="shared" si="12"/>
        <v>0.8</v>
      </c>
      <c r="AX24" s="148">
        <f t="shared" ref="AX24:AX26" si="41">(0.1175*$C24)-4.485</f>
        <v>9.6149999999999984</v>
      </c>
      <c r="AY24" s="148">
        <f t="shared" si="21"/>
        <v>10.627300000000002</v>
      </c>
      <c r="AZ24" s="148">
        <f t="shared" si="22"/>
        <v>13.852300000000001</v>
      </c>
      <c r="BB24" s="86">
        <v>0</v>
      </c>
      <c r="BC24">
        <f t="shared" ref="BC24:BC26" si="42">(2.215*$C24)-76.45</f>
        <v>189.34999999999997</v>
      </c>
      <c r="BD24">
        <f t="shared" ref="BD24:BD26" si="43">($C24*2.515)-85.45</f>
        <v>216.35000000000002</v>
      </c>
      <c r="BE24">
        <f t="shared" ref="BE24:BE26" si="44">($C24*3.83)-191.5</f>
        <v>268.10000000000002</v>
      </c>
      <c r="BG24">
        <v>0</v>
      </c>
      <c r="BH24">
        <v>6.9605948619118791</v>
      </c>
      <c r="BI24">
        <v>7.9304463984280709</v>
      </c>
      <c r="BJ24">
        <v>10</v>
      </c>
      <c r="BM24">
        <f t="shared" si="26"/>
        <v>1.4501879713725999E-3</v>
      </c>
      <c r="BN24">
        <f t="shared" si="27"/>
        <v>3.7831632653061002E-4</v>
      </c>
      <c r="BO24">
        <f t="shared" si="28"/>
        <v>1.4868910444209</v>
      </c>
      <c r="BP24">
        <f t="shared" si="29"/>
        <v>2</v>
      </c>
    </row>
    <row r="25" spans="1:74" x14ac:dyDescent="0.25">
      <c r="A25" t="str">
        <f t="shared" si="2"/>
        <v>14120341</v>
      </c>
      <c r="B25">
        <v>14</v>
      </c>
      <c r="C25">
        <v>120</v>
      </c>
      <c r="D25">
        <v>1</v>
      </c>
      <c r="E25">
        <v>34</v>
      </c>
      <c r="F25" s="138">
        <f t="shared" si="13"/>
        <v>15</v>
      </c>
      <c r="G25">
        <v>0</v>
      </c>
      <c r="H25">
        <v>26</v>
      </c>
      <c r="I25">
        <v>30</v>
      </c>
      <c r="J25">
        <v>36.994899869919429</v>
      </c>
      <c r="K25" s="95">
        <v>442</v>
      </c>
      <c r="L25" s="86">
        <v>2305</v>
      </c>
      <c r="M25" s="86">
        <v>2488</v>
      </c>
      <c r="N25" s="86">
        <v>2593</v>
      </c>
      <c r="O25">
        <v>1.3620000000000001</v>
      </c>
      <c r="P25">
        <v>1.1000000000000001</v>
      </c>
      <c r="Q25">
        <v>1.1000000000000001</v>
      </c>
      <c r="R25">
        <v>1.1000000000000001</v>
      </c>
      <c r="S25">
        <f t="shared" si="30"/>
        <v>66</v>
      </c>
      <c r="T25">
        <f t="shared" si="31"/>
        <v>496</v>
      </c>
      <c r="U25">
        <f t="shared" si="34"/>
        <v>535</v>
      </c>
      <c r="V25">
        <f t="shared" si="35"/>
        <v>558</v>
      </c>
      <c r="W25">
        <f t="shared" si="36"/>
        <v>11</v>
      </c>
      <c r="X25">
        <f t="shared" si="37"/>
        <v>85</v>
      </c>
      <c r="Y25">
        <f t="shared" si="38"/>
        <v>92</v>
      </c>
      <c r="Z25">
        <f t="shared" si="39"/>
        <v>96</v>
      </c>
      <c r="AA25">
        <f t="shared" si="14"/>
        <v>2.8516130873563701E-2</v>
      </c>
      <c r="AB25">
        <f t="shared" si="14"/>
        <v>1.0682358043280231</v>
      </c>
      <c r="AC25">
        <f t="shared" si="15"/>
        <v>1.2291882558605745</v>
      </c>
      <c r="AD25" s="96">
        <f t="shared" si="16"/>
        <v>1.3255601821796497</v>
      </c>
      <c r="AE25" s="95">
        <v>120</v>
      </c>
      <c r="AF25" s="86">
        <v>133</v>
      </c>
      <c r="AG25">
        <v>137</v>
      </c>
      <c r="AH25">
        <v>0.98</v>
      </c>
      <c r="AI25">
        <v>0.98</v>
      </c>
      <c r="AJ25">
        <v>0.98</v>
      </c>
      <c r="AK25">
        <f t="shared" si="6"/>
        <v>120</v>
      </c>
      <c r="AL25">
        <f t="shared" si="7"/>
        <v>133</v>
      </c>
      <c r="AM25">
        <f t="shared" si="8"/>
        <v>137</v>
      </c>
      <c r="AN25">
        <f t="shared" si="9"/>
        <v>52</v>
      </c>
      <c r="AO25">
        <f t="shared" si="10"/>
        <v>57</v>
      </c>
      <c r="AP25">
        <f t="shared" si="11"/>
        <v>59</v>
      </c>
      <c r="AQ25" s="97">
        <f>(AK25/(IF((237.3*LN(('Mini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120</v>
      </c>
      <c r="AR25" s="97">
        <f>(AL25/(IF((237.3*LN(('Mini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133</v>
      </c>
      <c r="AS25" s="97">
        <f>(AM25/(IF((237.3*LN(('Mini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137</v>
      </c>
      <c r="AT25">
        <f t="shared" si="17"/>
        <v>0.44697119420710235</v>
      </c>
      <c r="AU25">
        <f t="shared" si="18"/>
        <v>0.52596924454362115</v>
      </c>
      <c r="AV25" s="96">
        <f t="shared" si="19"/>
        <v>0.55912888255741178</v>
      </c>
      <c r="AW25" s="139">
        <f t="shared" si="12"/>
        <v>1.2</v>
      </c>
      <c r="AX25" s="148">
        <f t="shared" si="41"/>
        <v>9.6149999999999984</v>
      </c>
      <c r="AY25" s="148">
        <f t="shared" si="21"/>
        <v>10.627300000000002</v>
      </c>
      <c r="AZ25" s="148">
        <f t="shared" si="22"/>
        <v>13.852300000000001</v>
      </c>
      <c r="BB25" s="86">
        <v>0</v>
      </c>
      <c r="BC25">
        <f t="shared" si="42"/>
        <v>189.34999999999997</v>
      </c>
      <c r="BD25">
        <f t="shared" si="43"/>
        <v>216.35000000000002</v>
      </c>
      <c r="BE25">
        <f t="shared" si="44"/>
        <v>268.10000000000002</v>
      </c>
      <c r="BG25">
        <v>0</v>
      </c>
      <c r="BH25">
        <v>6.9605948619118791</v>
      </c>
      <c r="BI25">
        <v>7.9304463984280709</v>
      </c>
      <c r="BJ25">
        <v>10</v>
      </c>
      <c r="BM25">
        <f t="shared" si="26"/>
        <v>1.9563320356262001E-4</v>
      </c>
      <c r="BN25">
        <f t="shared" si="27"/>
        <v>4.4708458846471E-4</v>
      </c>
      <c r="BO25">
        <f t="shared" si="28"/>
        <v>1.766459432507</v>
      </c>
      <c r="BP25">
        <f t="shared" si="29"/>
        <v>2</v>
      </c>
    </row>
    <row r="26" spans="1:74" x14ac:dyDescent="0.25">
      <c r="A26" t="str">
        <f t="shared" si="2"/>
        <v>14120421</v>
      </c>
      <c r="B26">
        <v>14</v>
      </c>
      <c r="C26">
        <v>120</v>
      </c>
      <c r="D26">
        <v>1</v>
      </c>
      <c r="E26">
        <v>42</v>
      </c>
      <c r="F26" s="138">
        <f t="shared" si="13"/>
        <v>20</v>
      </c>
      <c r="G26">
        <v>0</v>
      </c>
      <c r="H26">
        <v>26</v>
      </c>
      <c r="I26">
        <v>30</v>
      </c>
      <c r="J26">
        <v>36.994899869919429</v>
      </c>
      <c r="K26" s="95">
        <v>547</v>
      </c>
      <c r="L26" s="86">
        <v>2711</v>
      </c>
      <c r="M26" s="86">
        <v>2915</v>
      </c>
      <c r="N26" s="86">
        <v>3034</v>
      </c>
      <c r="O26">
        <v>1.3620000000000001</v>
      </c>
      <c r="P26">
        <v>1.1000000000000001</v>
      </c>
      <c r="Q26">
        <v>1.1000000000000001</v>
      </c>
      <c r="R26">
        <v>1.1000000000000001</v>
      </c>
      <c r="S26">
        <f t="shared" si="30"/>
        <v>82</v>
      </c>
      <c r="T26">
        <f t="shared" si="31"/>
        <v>583</v>
      </c>
      <c r="U26">
        <f t="shared" si="34"/>
        <v>627</v>
      </c>
      <c r="V26">
        <f t="shared" si="35"/>
        <v>653</v>
      </c>
      <c r="W26">
        <f t="shared" si="36"/>
        <v>14</v>
      </c>
      <c r="X26">
        <f t="shared" si="37"/>
        <v>100</v>
      </c>
      <c r="Y26">
        <f t="shared" si="38"/>
        <v>108</v>
      </c>
      <c r="Z26">
        <f t="shared" si="39"/>
        <v>112</v>
      </c>
      <c r="AA26">
        <f t="shared" si="14"/>
        <v>0.12907089719108419</v>
      </c>
      <c r="AB26">
        <f t="shared" si="14"/>
        <v>1.9280960179411648</v>
      </c>
      <c r="AC26">
        <f t="shared" si="15"/>
        <v>2.1441403341832701</v>
      </c>
      <c r="AD26" s="96">
        <f t="shared" si="16"/>
        <v>2.2545261522047557</v>
      </c>
      <c r="AE26" s="95">
        <v>115</v>
      </c>
      <c r="AF26" s="86">
        <v>126</v>
      </c>
      <c r="AG26">
        <v>128</v>
      </c>
      <c r="AH26">
        <v>0.98</v>
      </c>
      <c r="AI26">
        <v>0.98</v>
      </c>
      <c r="AJ26">
        <v>0.98</v>
      </c>
      <c r="AK26">
        <f t="shared" si="6"/>
        <v>115</v>
      </c>
      <c r="AL26">
        <f t="shared" si="7"/>
        <v>126</v>
      </c>
      <c r="AM26">
        <f t="shared" si="8"/>
        <v>128</v>
      </c>
      <c r="AN26">
        <f t="shared" si="9"/>
        <v>49</v>
      </c>
      <c r="AO26">
        <f t="shared" si="10"/>
        <v>54</v>
      </c>
      <c r="AP26">
        <f t="shared" si="11"/>
        <v>55</v>
      </c>
      <c r="AQ26" s="97">
        <f>(AK26/(IF((237.3*LN(('Mini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115</v>
      </c>
      <c r="AR26" s="97">
        <f>(AL26/(IF((237.3*LN(('Mini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126</v>
      </c>
      <c r="AS26" s="97">
        <f>(AM26/(IF((237.3*LN(('Mini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128</v>
      </c>
      <c r="AT26">
        <f t="shared" si="17"/>
        <v>0.72162180686658961</v>
      </c>
      <c r="AU26">
        <f t="shared" si="18"/>
        <v>0.8248604438076913</v>
      </c>
      <c r="AV26" s="96">
        <f t="shared" si="19"/>
        <v>0.845958474903727</v>
      </c>
      <c r="AW26" s="139">
        <f t="shared" si="12"/>
        <v>1.6</v>
      </c>
      <c r="AX26" s="148">
        <f t="shared" si="41"/>
        <v>9.6149999999999984</v>
      </c>
      <c r="AY26" s="148">
        <f t="shared" si="21"/>
        <v>10.627300000000002</v>
      </c>
      <c r="AZ26" s="148">
        <f t="shared" si="22"/>
        <v>13.852300000000001</v>
      </c>
      <c r="BB26" s="86">
        <v>0</v>
      </c>
      <c r="BC26">
        <f t="shared" si="42"/>
        <v>189.34999999999997</v>
      </c>
      <c r="BD26">
        <f t="shared" si="43"/>
        <v>216.35000000000002</v>
      </c>
      <c r="BE26">
        <f t="shared" si="44"/>
        <v>268.10000000000002</v>
      </c>
      <c r="BG26">
        <v>0</v>
      </c>
      <c r="BH26">
        <v>6.9605948619118791</v>
      </c>
      <c r="BI26">
        <v>7.9304463984280709</v>
      </c>
      <c r="BJ26">
        <v>10</v>
      </c>
      <c r="BM26">
        <f t="shared" si="26"/>
        <v>1.6730950035507E-3</v>
      </c>
      <c r="BN26">
        <f t="shared" si="27"/>
        <v>3.2929523945446001E-4</v>
      </c>
      <c r="BO26">
        <f t="shared" si="28"/>
        <v>1.3691788367472</v>
      </c>
      <c r="BP26">
        <f t="shared" si="29"/>
        <v>2</v>
      </c>
    </row>
    <row r="27" spans="1:74" x14ac:dyDescent="0.25">
      <c r="A27" t="str">
        <f t="shared" si="2"/>
        <v>14130261</v>
      </c>
      <c r="B27">
        <v>14</v>
      </c>
      <c r="C27">
        <v>130</v>
      </c>
      <c r="D27">
        <v>1</v>
      </c>
      <c r="E27">
        <v>26</v>
      </c>
      <c r="F27" s="138">
        <f t="shared" si="13"/>
        <v>10</v>
      </c>
      <c r="G27">
        <v>0</v>
      </c>
      <c r="H27">
        <v>26</v>
      </c>
      <c r="I27">
        <v>30</v>
      </c>
      <c r="J27">
        <v>36.994899869919429</v>
      </c>
      <c r="K27" s="95">
        <v>359</v>
      </c>
      <c r="L27" s="86">
        <v>1810</v>
      </c>
      <c r="M27" s="86">
        <v>1949</v>
      </c>
      <c r="N27" s="86">
        <v>2068</v>
      </c>
      <c r="O27">
        <v>1.3620000000000001</v>
      </c>
      <c r="P27">
        <v>1.1000000000000001</v>
      </c>
      <c r="Q27">
        <v>1.1000000000000001</v>
      </c>
      <c r="R27">
        <v>1.1000000000000001</v>
      </c>
      <c r="S27">
        <f t="shared" si="30"/>
        <v>54</v>
      </c>
      <c r="T27">
        <f t="shared" si="31"/>
        <v>390</v>
      </c>
      <c r="U27">
        <f t="shared" si="34"/>
        <v>419</v>
      </c>
      <c r="V27">
        <f t="shared" si="35"/>
        <v>445</v>
      </c>
      <c r="W27">
        <f t="shared" si="36"/>
        <v>9</v>
      </c>
      <c r="X27">
        <f t="shared" si="37"/>
        <v>67</v>
      </c>
      <c r="Y27">
        <f t="shared" si="38"/>
        <v>72</v>
      </c>
      <c r="Z27">
        <f t="shared" si="39"/>
        <v>77</v>
      </c>
      <c r="AA27">
        <f t="shared" si="14"/>
        <v>8.6497445354580663E-2</v>
      </c>
      <c r="AB27">
        <f t="shared" si="14"/>
        <v>1.7219888405995782</v>
      </c>
      <c r="AC27">
        <f t="shared" si="15"/>
        <v>1.9171893124819239</v>
      </c>
      <c r="AD27" s="96">
        <f t="shared" si="16"/>
        <v>2.1192035925769801</v>
      </c>
      <c r="AE27" s="87">
        <v>120</v>
      </c>
      <c r="AF27" s="86">
        <v>128</v>
      </c>
      <c r="AG27" s="86">
        <v>129.5</v>
      </c>
      <c r="AH27">
        <v>0.98</v>
      </c>
      <c r="AI27">
        <v>0.98</v>
      </c>
      <c r="AJ27">
        <v>0.98</v>
      </c>
      <c r="AK27">
        <f t="shared" si="6"/>
        <v>120</v>
      </c>
      <c r="AL27">
        <f t="shared" si="7"/>
        <v>128</v>
      </c>
      <c r="AM27">
        <f t="shared" si="8"/>
        <v>130</v>
      </c>
      <c r="AN27">
        <f t="shared" si="9"/>
        <v>52</v>
      </c>
      <c r="AO27">
        <f t="shared" si="10"/>
        <v>55</v>
      </c>
      <c r="AP27">
        <f t="shared" si="11"/>
        <v>56</v>
      </c>
      <c r="AQ27" s="97">
        <f>(AK27/(IF((237.3*LN(('Mini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120</v>
      </c>
      <c r="AR27" s="97">
        <f>(AL27/(IF((237.3*LN(('Mini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128</v>
      </c>
      <c r="AS27" s="97">
        <f>(AM27/(IF((237.3*LN(('Mini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130</v>
      </c>
      <c r="AT27">
        <f t="shared" si="17"/>
        <v>1.1799236438106198</v>
      </c>
      <c r="AU27">
        <f t="shared" si="18"/>
        <v>1.2828660818272195</v>
      </c>
      <c r="AV27" s="96">
        <f t="shared" si="19"/>
        <v>1.3178076092354882</v>
      </c>
      <c r="AW27" s="139">
        <f t="shared" si="12"/>
        <v>0.8666666666666667</v>
      </c>
      <c r="AX27" s="148">
        <v>10.8</v>
      </c>
      <c r="AY27" s="148">
        <v>12</v>
      </c>
      <c r="AZ27" s="94">
        <v>14.7</v>
      </c>
      <c r="BB27" s="86">
        <v>0</v>
      </c>
      <c r="BC27">
        <v>212</v>
      </c>
      <c r="BD27">
        <v>242</v>
      </c>
      <c r="BE27">
        <v>306</v>
      </c>
      <c r="BG27">
        <v>0</v>
      </c>
      <c r="BH27">
        <v>6.9605948619118791</v>
      </c>
      <c r="BI27">
        <v>7.9304463984280709</v>
      </c>
      <c r="BJ27">
        <v>10</v>
      </c>
      <c r="BM27">
        <f t="shared" si="26"/>
        <v>1.4501879713725999E-3</v>
      </c>
      <c r="BN27">
        <f t="shared" si="27"/>
        <v>3.7831632653061002E-4</v>
      </c>
      <c r="BO27">
        <f t="shared" si="28"/>
        <v>1.4868910444209</v>
      </c>
      <c r="BP27">
        <f t="shared" si="29"/>
        <v>2</v>
      </c>
    </row>
    <row r="28" spans="1:74" x14ac:dyDescent="0.25">
      <c r="A28" t="str">
        <f t="shared" si="2"/>
        <v>14130341</v>
      </c>
      <c r="B28">
        <v>14</v>
      </c>
      <c r="C28">
        <v>130</v>
      </c>
      <c r="D28">
        <v>1</v>
      </c>
      <c r="E28">
        <v>34</v>
      </c>
      <c r="F28" s="138">
        <f t="shared" si="13"/>
        <v>15</v>
      </c>
      <c r="G28">
        <v>0</v>
      </c>
      <c r="H28">
        <v>26</v>
      </c>
      <c r="I28">
        <v>30</v>
      </c>
      <c r="J28">
        <v>36.994899869919429</v>
      </c>
      <c r="K28" s="95">
        <v>473</v>
      </c>
      <c r="L28" s="86">
        <v>2336</v>
      </c>
      <c r="M28" s="86">
        <v>2519</v>
      </c>
      <c r="N28" s="86">
        <v>2624</v>
      </c>
      <c r="O28">
        <v>1.3620000000000001</v>
      </c>
      <c r="P28">
        <v>1.1000000000000001</v>
      </c>
      <c r="Q28">
        <v>1.1000000000000001</v>
      </c>
      <c r="R28">
        <v>1.1000000000000001</v>
      </c>
      <c r="S28">
        <f t="shared" si="30"/>
        <v>71</v>
      </c>
      <c r="T28">
        <f t="shared" si="31"/>
        <v>503</v>
      </c>
      <c r="U28">
        <f t="shared" si="34"/>
        <v>542</v>
      </c>
      <c r="V28">
        <f t="shared" si="35"/>
        <v>565</v>
      </c>
      <c r="W28">
        <f t="shared" si="36"/>
        <v>12</v>
      </c>
      <c r="X28">
        <f t="shared" si="37"/>
        <v>87</v>
      </c>
      <c r="Y28">
        <f t="shared" si="38"/>
        <v>93</v>
      </c>
      <c r="Z28">
        <f t="shared" si="39"/>
        <v>97</v>
      </c>
      <c r="AA28">
        <f t="shared" si="14"/>
        <v>3.6357087805478215E-2</v>
      </c>
      <c r="AB28">
        <f t="shared" si="14"/>
        <v>1.2154926033065978</v>
      </c>
      <c r="AC28">
        <f t="shared" si="15"/>
        <v>1.3680484265103714</v>
      </c>
      <c r="AD28" s="96">
        <f t="shared" si="16"/>
        <v>1.4740993272567449</v>
      </c>
      <c r="AE28" s="95">
        <v>134</v>
      </c>
      <c r="AF28" s="86">
        <v>148</v>
      </c>
      <c r="AG28">
        <v>152</v>
      </c>
      <c r="AH28">
        <v>0.98</v>
      </c>
      <c r="AI28">
        <v>0.98</v>
      </c>
      <c r="AJ28">
        <v>0.98</v>
      </c>
      <c r="AK28">
        <f t="shared" si="6"/>
        <v>134</v>
      </c>
      <c r="AL28">
        <f t="shared" si="7"/>
        <v>148</v>
      </c>
      <c r="AM28">
        <f t="shared" si="8"/>
        <v>152</v>
      </c>
      <c r="AN28">
        <f t="shared" si="9"/>
        <v>58</v>
      </c>
      <c r="AO28">
        <f t="shared" si="10"/>
        <v>64</v>
      </c>
      <c r="AP28">
        <f t="shared" si="11"/>
        <v>65</v>
      </c>
      <c r="AQ28" s="97">
        <f>(AK28/(IF((237.3*LN(('Mini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134</v>
      </c>
      <c r="AR28" s="97">
        <f>(AL28/(IF((237.3*LN(('Mini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148</v>
      </c>
      <c r="AS28" s="97">
        <f>(AM28/(IF((237.3*LN(('Mini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152</v>
      </c>
      <c r="AT28">
        <f t="shared" si="17"/>
        <v>0.59241001945068472</v>
      </c>
      <c r="AU28">
        <f t="shared" si="18"/>
        <v>0.70533144890237731</v>
      </c>
      <c r="AV28" s="96">
        <f t="shared" si="19"/>
        <v>0.72498258969888507</v>
      </c>
      <c r="AW28" s="139">
        <f t="shared" si="12"/>
        <v>1.3</v>
      </c>
      <c r="AX28" s="148">
        <v>10.8</v>
      </c>
      <c r="AY28" s="148">
        <v>12</v>
      </c>
      <c r="AZ28" s="94">
        <v>14.7</v>
      </c>
      <c r="BB28" s="86">
        <v>0</v>
      </c>
      <c r="BC28">
        <v>212</v>
      </c>
      <c r="BD28">
        <v>242</v>
      </c>
      <c r="BE28">
        <v>306</v>
      </c>
      <c r="BG28">
        <v>0</v>
      </c>
      <c r="BH28">
        <v>6.9605948619118791</v>
      </c>
      <c r="BI28">
        <v>7.9304463984280709</v>
      </c>
      <c r="BJ28">
        <v>10</v>
      </c>
      <c r="BM28">
        <f t="shared" si="26"/>
        <v>1.9563320356262001E-4</v>
      </c>
      <c r="BN28">
        <f t="shared" si="27"/>
        <v>4.4708458846471E-4</v>
      </c>
      <c r="BO28">
        <f t="shared" si="28"/>
        <v>1.766459432507</v>
      </c>
      <c r="BP28">
        <f t="shared" si="29"/>
        <v>2</v>
      </c>
    </row>
    <row r="29" spans="1:74" x14ac:dyDescent="0.25">
      <c r="A29" t="str">
        <f t="shared" si="2"/>
        <v>14130421</v>
      </c>
      <c r="B29">
        <v>14</v>
      </c>
      <c r="C29">
        <v>130</v>
      </c>
      <c r="D29">
        <v>1</v>
      </c>
      <c r="E29">
        <v>42</v>
      </c>
      <c r="F29" s="138">
        <f t="shared" si="13"/>
        <v>20</v>
      </c>
      <c r="G29">
        <v>0</v>
      </c>
      <c r="H29">
        <v>26</v>
      </c>
      <c r="I29">
        <v>30</v>
      </c>
      <c r="J29">
        <v>36.994899869919429</v>
      </c>
      <c r="K29" s="95">
        <v>586</v>
      </c>
      <c r="L29" s="86">
        <v>2749</v>
      </c>
      <c r="M29" s="86">
        <v>2953</v>
      </c>
      <c r="N29" s="86">
        <v>3072</v>
      </c>
      <c r="O29">
        <v>1.3620000000000001</v>
      </c>
      <c r="P29">
        <v>1.1000000000000001</v>
      </c>
      <c r="Q29">
        <v>1.1000000000000001</v>
      </c>
      <c r="R29">
        <v>1.1000000000000001</v>
      </c>
      <c r="S29">
        <f t="shared" si="30"/>
        <v>87</v>
      </c>
      <c r="T29">
        <f t="shared" si="31"/>
        <v>592</v>
      </c>
      <c r="U29">
        <f t="shared" si="34"/>
        <v>635</v>
      </c>
      <c r="V29">
        <f t="shared" si="35"/>
        <v>661</v>
      </c>
      <c r="W29">
        <f t="shared" si="36"/>
        <v>15</v>
      </c>
      <c r="X29">
        <f t="shared" si="37"/>
        <v>102</v>
      </c>
      <c r="Y29">
        <f t="shared" si="38"/>
        <v>109</v>
      </c>
      <c r="Z29">
        <f t="shared" si="39"/>
        <v>114</v>
      </c>
      <c r="AA29">
        <f t="shared" si="14"/>
        <v>0.15525643939683478</v>
      </c>
      <c r="AB29">
        <f t="shared" si="14"/>
        <v>2.1659682004427023</v>
      </c>
      <c r="AC29">
        <f t="shared" si="15"/>
        <v>2.3736038363727263</v>
      </c>
      <c r="AD29" s="96">
        <f t="shared" si="16"/>
        <v>2.5251015667770647</v>
      </c>
      <c r="AE29" s="95">
        <v>115</v>
      </c>
      <c r="AF29" s="86">
        <v>126</v>
      </c>
      <c r="AG29">
        <v>128</v>
      </c>
      <c r="AH29">
        <v>0.98</v>
      </c>
      <c r="AI29">
        <v>0.98</v>
      </c>
      <c r="AJ29">
        <v>0.98</v>
      </c>
      <c r="AK29">
        <f t="shared" si="6"/>
        <v>115</v>
      </c>
      <c r="AL29">
        <f t="shared" si="7"/>
        <v>126</v>
      </c>
      <c r="AM29">
        <f t="shared" si="8"/>
        <v>128</v>
      </c>
      <c r="AN29">
        <f t="shared" si="9"/>
        <v>49</v>
      </c>
      <c r="AO29">
        <f t="shared" si="10"/>
        <v>54</v>
      </c>
      <c r="AP29">
        <f t="shared" si="11"/>
        <v>55</v>
      </c>
      <c r="AQ29" s="97">
        <f>(AK29/(IF((237.3*LN(('Mini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115</v>
      </c>
      <c r="AR29" s="97">
        <f>(AL29/(IF((237.3*LN(('Mini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126</v>
      </c>
      <c r="AS29" s="97">
        <f>(AM29/(IF((237.3*LN(('Mini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128</v>
      </c>
      <c r="AT29">
        <f t="shared" si="17"/>
        <v>0.78922346934208909</v>
      </c>
      <c r="AU29">
        <f t="shared" si="18"/>
        <v>0.90208111043731709</v>
      </c>
      <c r="AV29" s="96">
        <f t="shared" si="19"/>
        <v>0.92514375118498637</v>
      </c>
      <c r="AW29" s="139">
        <f t="shared" si="12"/>
        <v>1.7333333333333334</v>
      </c>
      <c r="AX29" s="148">
        <v>10.8</v>
      </c>
      <c r="AY29" s="148">
        <v>12</v>
      </c>
      <c r="AZ29" s="94">
        <v>14.7</v>
      </c>
      <c r="BB29" s="86">
        <v>0</v>
      </c>
      <c r="BC29">
        <v>212</v>
      </c>
      <c r="BD29">
        <v>242</v>
      </c>
      <c r="BE29">
        <v>306</v>
      </c>
      <c r="BG29">
        <v>0</v>
      </c>
      <c r="BH29">
        <v>6.9605948619118791</v>
      </c>
      <c r="BI29">
        <v>7.9304463984280709</v>
      </c>
      <c r="BJ29">
        <v>10</v>
      </c>
      <c r="BM29">
        <f t="shared" si="26"/>
        <v>1.6730950035507E-3</v>
      </c>
      <c r="BN29">
        <f t="shared" si="27"/>
        <v>3.2929523945446001E-4</v>
      </c>
      <c r="BO29">
        <f t="shared" si="28"/>
        <v>1.3691788367472</v>
      </c>
      <c r="BP29">
        <f t="shared" si="29"/>
        <v>2</v>
      </c>
    </row>
    <row r="30" spans="1:74" x14ac:dyDescent="0.25">
      <c r="A30" t="str">
        <f t="shared" si="2"/>
        <v>14150261</v>
      </c>
      <c r="B30">
        <v>14</v>
      </c>
      <c r="C30">
        <v>150</v>
      </c>
      <c r="D30">
        <v>1</v>
      </c>
      <c r="E30">
        <v>26</v>
      </c>
      <c r="F30" s="138">
        <f t="shared" si="13"/>
        <v>10</v>
      </c>
      <c r="G30">
        <v>0</v>
      </c>
      <c r="H30">
        <v>26</v>
      </c>
      <c r="I30">
        <v>30</v>
      </c>
      <c r="J30">
        <v>37.963999999999992</v>
      </c>
      <c r="K30" s="95">
        <v>430</v>
      </c>
      <c r="L30" s="86">
        <v>2198</v>
      </c>
      <c r="M30" s="86">
        <v>2379</v>
      </c>
      <c r="N30" s="86">
        <v>2567</v>
      </c>
      <c r="O30">
        <v>1.3620000000000001</v>
      </c>
      <c r="P30">
        <v>1.1000000000000001</v>
      </c>
      <c r="Q30">
        <v>1.1000000000000001</v>
      </c>
      <c r="R30">
        <v>1.1000000000000001</v>
      </c>
      <c r="S30">
        <f t="shared" si="30"/>
        <v>64</v>
      </c>
      <c r="T30">
        <f t="shared" si="31"/>
        <v>473</v>
      </c>
      <c r="U30">
        <f t="shared" si="34"/>
        <v>512</v>
      </c>
      <c r="V30">
        <f t="shared" si="35"/>
        <v>552</v>
      </c>
      <c r="W30">
        <f t="shared" si="36"/>
        <v>11</v>
      </c>
      <c r="X30">
        <f t="shared" si="37"/>
        <v>81</v>
      </c>
      <c r="Y30">
        <f t="shared" si="38"/>
        <v>88</v>
      </c>
      <c r="Z30">
        <f t="shared" si="39"/>
        <v>95</v>
      </c>
      <c r="AA30">
        <f t="shared" si="14"/>
        <v>0.13671147273156925</v>
      </c>
      <c r="AB30">
        <f t="shared" si="14"/>
        <v>2.6767879557211414</v>
      </c>
      <c r="AC30">
        <f t="shared" si="15"/>
        <v>3.029074774689942</v>
      </c>
      <c r="AD30" s="96">
        <f t="shared" si="16"/>
        <v>3.3954746433514806</v>
      </c>
      <c r="AE30" s="87">
        <v>141</v>
      </c>
      <c r="AF30" s="86">
        <v>151</v>
      </c>
      <c r="AG30" s="86">
        <v>155.4</v>
      </c>
      <c r="AH30">
        <v>0.98</v>
      </c>
      <c r="AI30">
        <v>0.98</v>
      </c>
      <c r="AJ30">
        <v>0.98</v>
      </c>
      <c r="AK30">
        <f t="shared" si="6"/>
        <v>141</v>
      </c>
      <c r="AL30">
        <f t="shared" si="7"/>
        <v>151</v>
      </c>
      <c r="AM30">
        <f t="shared" si="8"/>
        <v>155</v>
      </c>
      <c r="AN30">
        <f t="shared" si="9"/>
        <v>61</v>
      </c>
      <c r="AO30">
        <f t="shared" si="10"/>
        <v>65</v>
      </c>
      <c r="AP30">
        <f t="shared" si="11"/>
        <v>67</v>
      </c>
      <c r="AQ30" s="97">
        <f>(AK30/(IF((237.3*LN(('Mini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141</v>
      </c>
      <c r="AR30" s="97">
        <f>(AL30/(IF((237.3*LN(('Mini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151</v>
      </c>
      <c r="AS30" s="97">
        <f>(AM30/(IF((237.3*LN(('Mini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155</v>
      </c>
      <c r="AT30">
        <f t="shared" si="17"/>
        <v>1.7537225071032394</v>
      </c>
      <c r="AU30">
        <f t="shared" si="18"/>
        <v>1.9279142937656535</v>
      </c>
      <c r="AV30" s="96">
        <f t="shared" si="19"/>
        <v>2.0170313791981211</v>
      </c>
      <c r="AW30" s="139">
        <f t="shared" si="12"/>
        <v>1</v>
      </c>
      <c r="AX30" s="148">
        <v>13.2</v>
      </c>
      <c r="AY30" s="148">
        <v>14.6</v>
      </c>
      <c r="AZ30" s="94">
        <v>18.3</v>
      </c>
      <c r="BB30" s="86">
        <v>0</v>
      </c>
      <c r="BC30">
        <v>257</v>
      </c>
      <c r="BD30">
        <v>293</v>
      </c>
      <c r="BE30">
        <v>383</v>
      </c>
      <c r="BG30">
        <v>0</v>
      </c>
      <c r="BH30">
        <v>6.7485911697845351</v>
      </c>
      <c r="BI30">
        <v>7.6795991751328705</v>
      </c>
      <c r="BJ30">
        <v>10</v>
      </c>
      <c r="BM30">
        <f t="shared" si="26"/>
        <v>1.4501879713725999E-3</v>
      </c>
      <c r="BN30">
        <f t="shared" si="27"/>
        <v>3.7831632653061002E-4</v>
      </c>
      <c r="BO30">
        <f t="shared" si="28"/>
        <v>1.4868910444209</v>
      </c>
      <c r="BP30">
        <f t="shared" si="29"/>
        <v>2</v>
      </c>
    </row>
    <row r="31" spans="1:74" x14ac:dyDescent="0.25">
      <c r="A31" t="str">
        <f t="shared" si="2"/>
        <v>14150341</v>
      </c>
      <c r="B31">
        <v>14</v>
      </c>
      <c r="C31">
        <v>150</v>
      </c>
      <c r="D31">
        <v>1</v>
      </c>
      <c r="E31">
        <v>34</v>
      </c>
      <c r="F31" s="138">
        <f t="shared" si="13"/>
        <v>15</v>
      </c>
      <c r="G31">
        <v>0</v>
      </c>
      <c r="H31">
        <v>26</v>
      </c>
      <c r="I31">
        <v>30</v>
      </c>
      <c r="J31">
        <v>37.963999999999992</v>
      </c>
      <c r="K31" s="95">
        <v>566</v>
      </c>
      <c r="L31" s="86">
        <v>2831</v>
      </c>
      <c r="M31" s="86">
        <v>3076</v>
      </c>
      <c r="N31" s="86">
        <v>3256</v>
      </c>
      <c r="O31">
        <v>1.3620000000000001</v>
      </c>
      <c r="P31">
        <v>1.1000000000000001</v>
      </c>
      <c r="Q31">
        <v>1.1000000000000001</v>
      </c>
      <c r="R31">
        <v>1.1000000000000001</v>
      </c>
      <c r="S31">
        <f t="shared" si="30"/>
        <v>84</v>
      </c>
      <c r="T31">
        <f t="shared" si="31"/>
        <v>609</v>
      </c>
      <c r="U31">
        <f t="shared" si="34"/>
        <v>662</v>
      </c>
      <c r="V31">
        <f t="shared" si="35"/>
        <v>701</v>
      </c>
      <c r="W31">
        <f t="shared" si="36"/>
        <v>14</v>
      </c>
      <c r="X31">
        <f t="shared" si="37"/>
        <v>105</v>
      </c>
      <c r="Y31">
        <f t="shared" si="38"/>
        <v>114</v>
      </c>
      <c r="Z31">
        <f t="shared" si="39"/>
        <v>121</v>
      </c>
      <c r="AA31">
        <f t="shared" si="14"/>
        <v>5.5882107412772754E-2</v>
      </c>
      <c r="AB31">
        <f t="shared" si="14"/>
        <v>1.9816407733691246</v>
      </c>
      <c r="AC31">
        <f t="shared" si="15"/>
        <v>2.2925575392119653</v>
      </c>
      <c r="AD31" s="96">
        <f t="shared" si="16"/>
        <v>2.5479345933106989</v>
      </c>
      <c r="AE31" s="95">
        <v>155</v>
      </c>
      <c r="AF31" s="86">
        <v>174</v>
      </c>
      <c r="AG31">
        <v>182</v>
      </c>
      <c r="AH31">
        <v>0.98</v>
      </c>
      <c r="AI31">
        <v>0.98</v>
      </c>
      <c r="AJ31">
        <v>0.98</v>
      </c>
      <c r="AK31">
        <f t="shared" si="6"/>
        <v>155</v>
      </c>
      <c r="AL31">
        <f t="shared" si="7"/>
        <v>174</v>
      </c>
      <c r="AM31">
        <f t="shared" si="8"/>
        <v>182</v>
      </c>
      <c r="AN31">
        <f t="shared" si="9"/>
        <v>67</v>
      </c>
      <c r="AO31">
        <f t="shared" si="10"/>
        <v>75</v>
      </c>
      <c r="AP31">
        <f t="shared" si="11"/>
        <v>78</v>
      </c>
      <c r="AQ31" s="97">
        <f>(AK31/(IF((237.3*LN(('Mini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155</v>
      </c>
      <c r="AR31" s="97">
        <f>(AL31/(IF((237.3*LN(('Mini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174</v>
      </c>
      <c r="AS31" s="97">
        <f>(AM31/(IF((237.3*LN(('Mini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182</v>
      </c>
      <c r="AT31">
        <f t="shared" si="17"/>
        <v>0.89393785451803054</v>
      </c>
      <c r="AU31">
        <f t="shared" si="18"/>
        <v>1.0916788618611046</v>
      </c>
      <c r="AV31" s="96">
        <f t="shared" si="19"/>
        <v>1.1702369675071707</v>
      </c>
      <c r="AW31" s="139">
        <f t="shared" si="12"/>
        <v>1.5</v>
      </c>
      <c r="AX31" s="148">
        <v>13.2</v>
      </c>
      <c r="AY31" s="148">
        <v>14.6</v>
      </c>
      <c r="AZ31" s="94">
        <v>18.3</v>
      </c>
      <c r="BB31" s="86">
        <v>0</v>
      </c>
      <c r="BC31">
        <v>257</v>
      </c>
      <c r="BD31">
        <v>293</v>
      </c>
      <c r="BE31">
        <v>383</v>
      </c>
      <c r="BG31">
        <v>0</v>
      </c>
      <c r="BH31">
        <v>6.7485911697845351</v>
      </c>
      <c r="BI31">
        <v>7.6795991751328705</v>
      </c>
      <c r="BJ31">
        <v>10</v>
      </c>
      <c r="BM31">
        <f t="shared" si="26"/>
        <v>1.9563320356262001E-4</v>
      </c>
      <c r="BN31">
        <f t="shared" si="27"/>
        <v>4.4708458846471E-4</v>
      </c>
      <c r="BO31">
        <f t="shared" si="28"/>
        <v>1.766459432507</v>
      </c>
      <c r="BP31">
        <f t="shared" si="29"/>
        <v>2</v>
      </c>
    </row>
    <row r="32" spans="1:74" x14ac:dyDescent="0.25">
      <c r="A32" t="str">
        <f t="shared" si="2"/>
        <v>14150421</v>
      </c>
      <c r="B32">
        <v>14</v>
      </c>
      <c r="C32">
        <v>150</v>
      </c>
      <c r="D32">
        <v>1</v>
      </c>
      <c r="E32">
        <v>42</v>
      </c>
      <c r="F32" s="138">
        <f t="shared" si="13"/>
        <v>20</v>
      </c>
      <c r="G32">
        <v>0</v>
      </c>
      <c r="H32">
        <v>26</v>
      </c>
      <c r="I32">
        <v>30</v>
      </c>
      <c r="J32">
        <v>37.963999999999992</v>
      </c>
      <c r="K32" s="95">
        <v>702</v>
      </c>
      <c r="L32" s="86">
        <v>3334</v>
      </c>
      <c r="M32" s="86">
        <v>3607</v>
      </c>
      <c r="N32" s="86">
        <v>3810</v>
      </c>
      <c r="O32">
        <v>1.3620000000000001</v>
      </c>
      <c r="P32">
        <v>1.1000000000000001</v>
      </c>
      <c r="Q32">
        <v>1.1000000000000001</v>
      </c>
      <c r="R32">
        <v>1.1000000000000001</v>
      </c>
      <c r="S32">
        <f t="shared" si="30"/>
        <v>105</v>
      </c>
      <c r="T32">
        <f t="shared" si="31"/>
        <v>717</v>
      </c>
      <c r="U32">
        <f t="shared" si="34"/>
        <v>776</v>
      </c>
      <c r="V32">
        <f t="shared" si="35"/>
        <v>820</v>
      </c>
      <c r="W32">
        <f t="shared" si="36"/>
        <v>18</v>
      </c>
      <c r="X32">
        <f t="shared" si="37"/>
        <v>123</v>
      </c>
      <c r="Y32">
        <f t="shared" si="38"/>
        <v>133</v>
      </c>
      <c r="Z32">
        <f t="shared" si="39"/>
        <v>141</v>
      </c>
      <c r="AA32">
        <f t="shared" si="14"/>
        <v>0.23370942888060259</v>
      </c>
      <c r="AB32">
        <f t="shared" si="14"/>
        <v>3.2809630567974839</v>
      </c>
      <c r="AC32">
        <f t="shared" si="15"/>
        <v>3.6543213074415268</v>
      </c>
      <c r="AD32" s="96">
        <f t="shared" si="16"/>
        <v>3.9609001591247837</v>
      </c>
      <c r="AE32" s="95">
        <v>140</v>
      </c>
      <c r="AF32" s="86">
        <v>155</v>
      </c>
      <c r="AG32">
        <v>160</v>
      </c>
      <c r="AH32">
        <v>0.98</v>
      </c>
      <c r="AI32">
        <v>0.98</v>
      </c>
      <c r="AJ32">
        <v>0.98</v>
      </c>
      <c r="AK32">
        <f t="shared" si="6"/>
        <v>140</v>
      </c>
      <c r="AL32">
        <f t="shared" si="7"/>
        <v>155</v>
      </c>
      <c r="AM32">
        <f t="shared" si="8"/>
        <v>160</v>
      </c>
      <c r="AN32">
        <f t="shared" si="9"/>
        <v>60</v>
      </c>
      <c r="AO32">
        <f t="shared" si="10"/>
        <v>67</v>
      </c>
      <c r="AP32">
        <f t="shared" si="11"/>
        <v>69</v>
      </c>
      <c r="AQ32" s="97">
        <f>(AK32/(IF((237.3*LN(('Mini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140</v>
      </c>
      <c r="AR32" s="97">
        <f>(AL32/(IF((237.3*LN(('Mini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155</v>
      </c>
      <c r="AS32" s="97">
        <f>(AM32/(IF((237.3*LN(('Mini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160</v>
      </c>
      <c r="AT32">
        <f t="shared" si="17"/>
        <v>1.2212221192498607</v>
      </c>
      <c r="AU32">
        <f t="shared" si="18"/>
        <v>1.4213738129023603</v>
      </c>
      <c r="AV32" s="96">
        <f t="shared" si="19"/>
        <v>1.4800673636731172</v>
      </c>
      <c r="AW32" s="139">
        <f t="shared" si="12"/>
        <v>2</v>
      </c>
      <c r="AX32" s="148">
        <v>13.2</v>
      </c>
      <c r="AY32" s="148">
        <v>14.6</v>
      </c>
      <c r="AZ32" s="94">
        <v>18.3</v>
      </c>
      <c r="BB32" s="86">
        <v>0</v>
      </c>
      <c r="BC32">
        <v>257</v>
      </c>
      <c r="BD32">
        <v>293</v>
      </c>
      <c r="BE32">
        <v>383</v>
      </c>
      <c r="BG32">
        <v>0</v>
      </c>
      <c r="BH32">
        <v>6.7485911697845351</v>
      </c>
      <c r="BI32">
        <v>7.6795991751328705</v>
      </c>
      <c r="BJ32">
        <v>10</v>
      </c>
      <c r="BM32">
        <f t="shared" si="26"/>
        <v>1.6730950035507E-3</v>
      </c>
      <c r="BN32">
        <f t="shared" si="27"/>
        <v>3.2929523945446001E-4</v>
      </c>
      <c r="BO32">
        <f t="shared" si="28"/>
        <v>1.3691788367472</v>
      </c>
      <c r="BP32">
        <f t="shared" si="29"/>
        <v>2</v>
      </c>
      <c r="BR32" s="113" t="s">
        <v>86</v>
      </c>
      <c r="BS32" s="114"/>
      <c r="BT32" s="114" t="s">
        <v>87</v>
      </c>
      <c r="BU32" s="114"/>
      <c r="BV32" s="115" t="s">
        <v>88</v>
      </c>
    </row>
    <row r="33" spans="1:74" x14ac:dyDescent="0.25">
      <c r="A33" t="str">
        <f t="shared" si="2"/>
        <v>14170261</v>
      </c>
      <c r="B33">
        <v>14</v>
      </c>
      <c r="C33">
        <v>170</v>
      </c>
      <c r="D33">
        <v>1</v>
      </c>
      <c r="E33">
        <v>26</v>
      </c>
      <c r="F33" s="138">
        <f t="shared" si="13"/>
        <v>10</v>
      </c>
      <c r="G33">
        <v>0</v>
      </c>
      <c r="H33">
        <v>26</v>
      </c>
      <c r="I33">
        <v>30</v>
      </c>
      <c r="J33">
        <v>38.755812460476243</v>
      </c>
      <c r="K33" s="95">
        <v>503</v>
      </c>
      <c r="L33" s="86">
        <v>2577</v>
      </c>
      <c r="M33" s="86">
        <v>2802</v>
      </c>
      <c r="N33" s="86">
        <v>3067</v>
      </c>
      <c r="O33">
        <v>1.3620000000000001</v>
      </c>
      <c r="P33">
        <v>1.1000000000000001</v>
      </c>
      <c r="Q33">
        <v>1.1000000000000001</v>
      </c>
      <c r="R33">
        <v>1.1000000000000001</v>
      </c>
      <c r="S33">
        <f t="shared" si="30"/>
        <v>75</v>
      </c>
      <c r="T33">
        <f t="shared" si="31"/>
        <v>555</v>
      </c>
      <c r="U33">
        <f t="shared" si="34"/>
        <v>603</v>
      </c>
      <c r="V33">
        <f t="shared" si="35"/>
        <v>660</v>
      </c>
      <c r="W33">
        <f t="shared" si="36"/>
        <v>13</v>
      </c>
      <c r="X33">
        <f t="shared" si="37"/>
        <v>95</v>
      </c>
      <c r="Y33">
        <f t="shared" si="38"/>
        <v>104</v>
      </c>
      <c r="Z33">
        <f t="shared" si="39"/>
        <v>114</v>
      </c>
      <c r="AA33">
        <f t="shared" si="14"/>
        <v>0.20107485814440137</v>
      </c>
      <c r="AB33">
        <f t="shared" si="14"/>
        <v>3.8913469819726427</v>
      </c>
      <c r="AC33">
        <f t="shared" si="15"/>
        <v>4.4537592650083102</v>
      </c>
      <c r="AD33" s="96">
        <f t="shared" si="16"/>
        <v>5.1074003416208082</v>
      </c>
      <c r="AE33" s="87">
        <v>161</v>
      </c>
      <c r="AF33" s="86">
        <v>174</v>
      </c>
      <c r="AG33" s="86">
        <v>181.29999999999998</v>
      </c>
      <c r="AH33">
        <v>0.98</v>
      </c>
      <c r="AI33">
        <v>0.98</v>
      </c>
      <c r="AJ33">
        <v>0.98</v>
      </c>
      <c r="AK33">
        <f t="shared" si="6"/>
        <v>161</v>
      </c>
      <c r="AL33">
        <f t="shared" si="7"/>
        <v>174</v>
      </c>
      <c r="AM33">
        <f t="shared" si="8"/>
        <v>181</v>
      </c>
      <c r="AN33">
        <f t="shared" si="9"/>
        <v>69</v>
      </c>
      <c r="AO33">
        <f t="shared" si="10"/>
        <v>75</v>
      </c>
      <c r="AP33">
        <f t="shared" si="11"/>
        <v>78</v>
      </c>
      <c r="AQ33" s="97">
        <f>(AK33/(IF((237.3*LN(('Mini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161</v>
      </c>
      <c r="AR33" s="97">
        <f>(AL33/(IF((237.3*LN(('Mini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174</v>
      </c>
      <c r="AS33" s="97">
        <f>(AM33/(IF((237.3*LN(('Mini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181</v>
      </c>
      <c r="AT33">
        <f t="shared" si="17"/>
        <v>2.4157012616733295</v>
      </c>
      <c r="AU33">
        <f t="shared" si="18"/>
        <v>2.7354291731094427</v>
      </c>
      <c r="AV33" s="96">
        <f t="shared" si="19"/>
        <v>2.9001435603408043</v>
      </c>
      <c r="AW33" s="139">
        <f t="shared" si="12"/>
        <v>1.1333333333333333</v>
      </c>
      <c r="AX33" s="149">
        <v>15.5</v>
      </c>
      <c r="AY33" s="94">
        <v>17.2</v>
      </c>
      <c r="AZ33" s="94">
        <v>22</v>
      </c>
      <c r="BB33" s="86">
        <v>0</v>
      </c>
      <c r="BC33">
        <v>301</v>
      </c>
      <c r="BD33">
        <v>343</v>
      </c>
      <c r="BE33">
        <v>460</v>
      </c>
      <c r="BG33">
        <v>0</v>
      </c>
      <c r="BH33">
        <v>6.5807273187954083</v>
      </c>
      <c r="BI33">
        <v>7.4826445683206266</v>
      </c>
      <c r="BJ33">
        <v>10</v>
      </c>
      <c r="BM33">
        <f t="shared" si="26"/>
        <v>1.4501879713725999E-3</v>
      </c>
      <c r="BN33">
        <f t="shared" si="27"/>
        <v>3.7831632653061002E-4</v>
      </c>
      <c r="BO33">
        <f t="shared" si="28"/>
        <v>1.4868910444209</v>
      </c>
      <c r="BP33">
        <f t="shared" si="29"/>
        <v>2</v>
      </c>
      <c r="BR33" s="87">
        <v>9</v>
      </c>
      <c r="BT33">
        <v>9</v>
      </c>
      <c r="BV33" s="96">
        <v>14</v>
      </c>
    </row>
    <row r="34" spans="1:74" x14ac:dyDescent="0.25">
      <c r="A34" t="str">
        <f t="shared" si="2"/>
        <v>14170341</v>
      </c>
      <c r="B34">
        <v>14</v>
      </c>
      <c r="C34">
        <v>170</v>
      </c>
      <c r="D34">
        <v>1</v>
      </c>
      <c r="E34">
        <v>34</v>
      </c>
      <c r="F34" s="138">
        <f t="shared" si="13"/>
        <v>15</v>
      </c>
      <c r="G34">
        <v>0</v>
      </c>
      <c r="H34">
        <v>26</v>
      </c>
      <c r="I34">
        <v>30</v>
      </c>
      <c r="J34">
        <v>38.755812460476243</v>
      </c>
      <c r="K34" s="95">
        <v>663</v>
      </c>
      <c r="L34" s="86">
        <v>3315</v>
      </c>
      <c r="M34" s="86">
        <v>3622</v>
      </c>
      <c r="N34" s="86">
        <v>3890</v>
      </c>
      <c r="O34">
        <v>1.3620000000000001</v>
      </c>
      <c r="P34">
        <v>1.1000000000000001</v>
      </c>
      <c r="Q34">
        <v>1.1000000000000001</v>
      </c>
      <c r="R34">
        <v>1.1000000000000001</v>
      </c>
      <c r="S34">
        <f t="shared" si="30"/>
        <v>99</v>
      </c>
      <c r="T34">
        <f t="shared" si="31"/>
        <v>713</v>
      </c>
      <c r="U34">
        <f t="shared" si="34"/>
        <v>779</v>
      </c>
      <c r="V34">
        <f t="shared" si="35"/>
        <v>837</v>
      </c>
      <c r="W34">
        <f t="shared" si="36"/>
        <v>17</v>
      </c>
      <c r="X34">
        <f t="shared" si="37"/>
        <v>123</v>
      </c>
      <c r="Y34">
        <f t="shared" si="38"/>
        <v>134</v>
      </c>
      <c r="Z34">
        <f t="shared" si="39"/>
        <v>144</v>
      </c>
      <c r="AA34">
        <f t="shared" si="14"/>
        <v>9.0236795017370586E-2</v>
      </c>
      <c r="AB34">
        <f t="shared" si="14"/>
        <v>3.0001563791253782</v>
      </c>
      <c r="AC34">
        <f t="shared" si="15"/>
        <v>3.4918008608532705</v>
      </c>
      <c r="AD34" s="96">
        <f t="shared" si="16"/>
        <v>3.966712705508078</v>
      </c>
      <c r="AE34" s="95">
        <v>176</v>
      </c>
      <c r="AF34" s="86">
        <v>200</v>
      </c>
      <c r="AG34" s="86">
        <v>213</v>
      </c>
      <c r="AH34">
        <v>0.98</v>
      </c>
      <c r="AI34">
        <v>0.98</v>
      </c>
      <c r="AJ34">
        <v>0.98</v>
      </c>
      <c r="AK34">
        <f t="shared" si="6"/>
        <v>176</v>
      </c>
      <c r="AL34">
        <f t="shared" si="7"/>
        <v>200</v>
      </c>
      <c r="AM34">
        <f t="shared" si="8"/>
        <v>213</v>
      </c>
      <c r="AN34">
        <f t="shared" si="9"/>
        <v>76</v>
      </c>
      <c r="AO34">
        <f t="shared" si="10"/>
        <v>86</v>
      </c>
      <c r="AP34">
        <f t="shared" si="11"/>
        <v>92</v>
      </c>
      <c r="AQ34" s="97">
        <f>(AK34/(IF((237.3*LN(('Mini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176</v>
      </c>
      <c r="AR34" s="97">
        <f>(AL34/(IF((237.3*LN(('Mini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200</v>
      </c>
      <c r="AS34" s="97">
        <f>(AM34/(IF((237.3*LN(('Mini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213</v>
      </c>
      <c r="AT34">
        <f t="shared" si="17"/>
        <v>1.2787055499264082</v>
      </c>
      <c r="AU34">
        <f t="shared" si="18"/>
        <v>1.5916748470285405</v>
      </c>
      <c r="AV34" s="96">
        <f t="shared" si="19"/>
        <v>1.7936313624345679</v>
      </c>
      <c r="AW34" s="139">
        <f t="shared" si="12"/>
        <v>1.7</v>
      </c>
      <c r="AX34" s="149">
        <v>15.5</v>
      </c>
      <c r="AY34" s="94">
        <v>17.2</v>
      </c>
      <c r="AZ34" s="94">
        <v>22</v>
      </c>
      <c r="BB34" s="86">
        <v>0</v>
      </c>
      <c r="BC34">
        <v>301</v>
      </c>
      <c r="BD34">
        <v>343</v>
      </c>
      <c r="BE34">
        <v>460</v>
      </c>
      <c r="BG34">
        <v>0</v>
      </c>
      <c r="BH34">
        <v>6.5807273187954083</v>
      </c>
      <c r="BI34">
        <v>7.4826445683206266</v>
      </c>
      <c r="BJ34">
        <v>10</v>
      </c>
      <c r="BM34">
        <f t="shared" si="26"/>
        <v>1.9563320356262001E-4</v>
      </c>
      <c r="BN34">
        <f t="shared" si="27"/>
        <v>4.4708458846471E-4</v>
      </c>
      <c r="BO34">
        <f t="shared" si="28"/>
        <v>1.766459432507</v>
      </c>
      <c r="BP34">
        <f t="shared" si="29"/>
        <v>2</v>
      </c>
      <c r="BR34" s="87">
        <v>11</v>
      </c>
      <c r="BT34">
        <v>12</v>
      </c>
      <c r="BV34" s="96"/>
    </row>
    <row r="35" spans="1:74" x14ac:dyDescent="0.25">
      <c r="A35" t="str">
        <f t="shared" si="2"/>
        <v>14170421</v>
      </c>
      <c r="B35">
        <v>14</v>
      </c>
      <c r="C35">
        <v>170</v>
      </c>
      <c r="D35">
        <v>1</v>
      </c>
      <c r="E35">
        <v>42</v>
      </c>
      <c r="F35" s="138">
        <f t="shared" si="13"/>
        <v>20</v>
      </c>
      <c r="G35">
        <v>0</v>
      </c>
      <c r="H35">
        <v>26</v>
      </c>
      <c r="I35">
        <v>30</v>
      </c>
      <c r="J35">
        <v>38.755812460476243</v>
      </c>
      <c r="K35" s="95">
        <v>821</v>
      </c>
      <c r="L35" s="86">
        <v>3908</v>
      </c>
      <c r="M35" s="86">
        <v>4249</v>
      </c>
      <c r="N35" s="86">
        <v>4552</v>
      </c>
      <c r="O35">
        <v>1.3620000000000001</v>
      </c>
      <c r="P35">
        <v>1.1000000000000001</v>
      </c>
      <c r="Q35">
        <v>1.1000000000000001</v>
      </c>
      <c r="R35">
        <v>1.1000000000000001</v>
      </c>
      <c r="S35">
        <f t="shared" si="30"/>
        <v>123</v>
      </c>
      <c r="T35">
        <f t="shared" si="31"/>
        <v>841</v>
      </c>
      <c r="U35">
        <f t="shared" si="34"/>
        <v>914</v>
      </c>
      <c r="V35">
        <f t="shared" si="35"/>
        <v>980</v>
      </c>
      <c r="W35">
        <f t="shared" si="36"/>
        <v>21</v>
      </c>
      <c r="X35">
        <f t="shared" si="37"/>
        <v>145</v>
      </c>
      <c r="Y35">
        <f t="shared" si="38"/>
        <v>157</v>
      </c>
      <c r="Z35">
        <f t="shared" si="39"/>
        <v>169</v>
      </c>
      <c r="AA35">
        <f t="shared" si="14"/>
        <v>0.33113984637332533</v>
      </c>
      <c r="AB35">
        <f t="shared" si="14"/>
        <v>4.7139179745082105</v>
      </c>
      <c r="AC35">
        <f t="shared" si="15"/>
        <v>5.2599720980115654</v>
      </c>
      <c r="AD35" s="96">
        <f t="shared" si="16"/>
        <v>5.8222609869237258</v>
      </c>
      <c r="AE35" s="95">
        <v>164</v>
      </c>
      <c r="AF35" s="86">
        <v>183</v>
      </c>
      <c r="AG35" s="86">
        <v>192</v>
      </c>
      <c r="AH35">
        <v>0.98</v>
      </c>
      <c r="AI35">
        <v>0.98</v>
      </c>
      <c r="AJ35">
        <v>0.98</v>
      </c>
      <c r="AK35">
        <f t="shared" si="6"/>
        <v>164</v>
      </c>
      <c r="AL35">
        <f t="shared" si="7"/>
        <v>183</v>
      </c>
      <c r="AM35">
        <f t="shared" si="8"/>
        <v>192</v>
      </c>
      <c r="AN35">
        <f t="shared" si="9"/>
        <v>71</v>
      </c>
      <c r="AO35">
        <f t="shared" si="10"/>
        <v>79</v>
      </c>
      <c r="AP35">
        <f t="shared" si="11"/>
        <v>83</v>
      </c>
      <c r="AQ35" s="97">
        <f>(AK35/(IF((237.3*LN(('Mini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164</v>
      </c>
      <c r="AR35" s="97">
        <f>(AL35/(IF((237.3*LN(('Mini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183</v>
      </c>
      <c r="AS35" s="97">
        <f>(AM35/(IF((237.3*LN(('Mini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192</v>
      </c>
      <c r="AT35">
        <f t="shared" si="17"/>
        <v>1.764060870291305</v>
      </c>
      <c r="AU35">
        <f t="shared" si="18"/>
        <v>2.0430528906503342</v>
      </c>
      <c r="AV35" s="96">
        <f t="shared" si="19"/>
        <v>2.1866805419646931</v>
      </c>
      <c r="AW35" s="139">
        <f t="shared" si="12"/>
        <v>2.2666666666666666</v>
      </c>
      <c r="AX35" s="149">
        <v>15.5</v>
      </c>
      <c r="AY35" s="94">
        <v>17.2</v>
      </c>
      <c r="AZ35" s="94">
        <v>22</v>
      </c>
      <c r="BB35" s="86">
        <v>0</v>
      </c>
      <c r="BC35">
        <v>301</v>
      </c>
      <c r="BD35">
        <v>343</v>
      </c>
      <c r="BE35">
        <v>460</v>
      </c>
      <c r="BG35">
        <v>0</v>
      </c>
      <c r="BH35">
        <v>6.5807273187954083</v>
      </c>
      <c r="BI35">
        <v>7.4826445683206266</v>
      </c>
      <c r="BJ35">
        <v>10</v>
      </c>
      <c r="BM35">
        <f t="shared" si="26"/>
        <v>1.6730950035507E-3</v>
      </c>
      <c r="BN35">
        <f t="shared" si="27"/>
        <v>3.2929523945446001E-4</v>
      </c>
      <c r="BO35">
        <f t="shared" si="28"/>
        <v>1.3691788367472</v>
      </c>
      <c r="BP35">
        <f t="shared" si="29"/>
        <v>2</v>
      </c>
      <c r="BR35" s="87">
        <v>14</v>
      </c>
      <c r="BT35">
        <v>15</v>
      </c>
      <c r="BV35" s="96"/>
    </row>
    <row r="36" spans="1:74" x14ac:dyDescent="0.25">
      <c r="A36" t="str">
        <f t="shared" si="2"/>
        <v>14190261</v>
      </c>
      <c r="B36">
        <v>14</v>
      </c>
      <c r="C36">
        <v>190</v>
      </c>
      <c r="D36">
        <v>1</v>
      </c>
      <c r="E36">
        <v>26</v>
      </c>
      <c r="F36" s="138">
        <f t="shared" si="13"/>
        <v>10</v>
      </c>
      <c r="G36">
        <v>0</v>
      </c>
      <c r="H36">
        <v>26</v>
      </c>
      <c r="I36">
        <v>30</v>
      </c>
      <c r="J36" s="94">
        <v>39.425280356782373</v>
      </c>
      <c r="K36" s="95">
        <v>587</v>
      </c>
      <c r="L36" s="86">
        <v>2960</v>
      </c>
      <c r="M36" s="86">
        <v>3228</v>
      </c>
      <c r="N36" s="86">
        <v>3578</v>
      </c>
      <c r="O36">
        <v>1.3620000000000001</v>
      </c>
      <c r="P36">
        <v>1.1000000000000001</v>
      </c>
      <c r="Q36">
        <v>1.1000000000000001</v>
      </c>
      <c r="R36">
        <v>1.1000000000000001</v>
      </c>
      <c r="S36">
        <f t="shared" si="30"/>
        <v>88</v>
      </c>
      <c r="T36">
        <f t="shared" si="31"/>
        <v>637</v>
      </c>
      <c r="U36">
        <f t="shared" si="34"/>
        <v>695</v>
      </c>
      <c r="V36">
        <f t="shared" si="35"/>
        <v>770</v>
      </c>
      <c r="W36">
        <f t="shared" si="36"/>
        <v>15</v>
      </c>
      <c r="X36">
        <f t="shared" si="37"/>
        <v>110</v>
      </c>
      <c r="Y36">
        <f t="shared" si="38"/>
        <v>120</v>
      </c>
      <c r="Z36">
        <f t="shared" si="39"/>
        <v>132</v>
      </c>
      <c r="AA36">
        <f t="shared" si="14"/>
        <v>0.28068362736371244</v>
      </c>
      <c r="AB36">
        <f t="shared" si="14"/>
        <v>5.4590493884916791</v>
      </c>
      <c r="AC36">
        <f t="shared" si="15"/>
        <v>6.2153761094483064</v>
      </c>
      <c r="AD36" s="96">
        <f t="shared" si="16"/>
        <v>7.1647453102484979</v>
      </c>
      <c r="AE36" s="87">
        <v>181</v>
      </c>
      <c r="AF36" s="86">
        <v>197</v>
      </c>
      <c r="AG36" s="86">
        <v>207.20000000000002</v>
      </c>
      <c r="AH36">
        <v>0.98</v>
      </c>
      <c r="AI36">
        <v>0.98</v>
      </c>
      <c r="AJ36">
        <v>0.98</v>
      </c>
      <c r="AK36">
        <f t="shared" si="6"/>
        <v>181</v>
      </c>
      <c r="AL36">
        <f t="shared" si="7"/>
        <v>197</v>
      </c>
      <c r="AM36">
        <f t="shared" si="8"/>
        <v>207</v>
      </c>
      <c r="AN36">
        <f t="shared" si="9"/>
        <v>78</v>
      </c>
      <c r="AO36">
        <f t="shared" si="10"/>
        <v>85</v>
      </c>
      <c r="AP36">
        <f t="shared" si="11"/>
        <v>89</v>
      </c>
      <c r="AQ36" s="97">
        <f>(AK36/(IF((237.3*LN(('Mini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181</v>
      </c>
      <c r="AR36" s="97">
        <f>(AL36/(IF((237.3*LN(('Mini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197</v>
      </c>
      <c r="AS36" s="97">
        <f>(AM36/(IF((237.3*LN(('Mini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207</v>
      </c>
      <c r="AT36">
        <f t="shared" si="17"/>
        <v>3.2700133714385937</v>
      </c>
      <c r="AU36">
        <f t="shared" si="18"/>
        <v>3.7169076537395069</v>
      </c>
      <c r="AV36" s="96">
        <f t="shared" si="19"/>
        <v>3.9806254375423191</v>
      </c>
      <c r="AW36" s="139">
        <f t="shared" si="12"/>
        <v>1.2666666666666668</v>
      </c>
      <c r="AX36" s="149">
        <v>17.8</v>
      </c>
      <c r="AY36" s="94">
        <v>19.7</v>
      </c>
      <c r="AZ36" s="94">
        <v>25.7</v>
      </c>
      <c r="BB36" s="86">
        <v>0</v>
      </c>
      <c r="BC36">
        <v>343</v>
      </c>
      <c r="BD36">
        <v>391</v>
      </c>
      <c r="BE36">
        <v>536</v>
      </c>
      <c r="BG36">
        <v>0</v>
      </c>
      <c r="BH36">
        <v>6.4422011207763719</v>
      </c>
      <c r="BI36">
        <v>7.321401284497683</v>
      </c>
      <c r="BJ36">
        <v>10</v>
      </c>
      <c r="BM36">
        <f t="shared" si="26"/>
        <v>1.4501879713725999E-3</v>
      </c>
      <c r="BN36">
        <f t="shared" si="27"/>
        <v>3.7831632653061002E-4</v>
      </c>
      <c r="BO36">
        <f t="shared" si="28"/>
        <v>1.4868910444209</v>
      </c>
      <c r="BP36">
        <f t="shared" si="29"/>
        <v>2</v>
      </c>
      <c r="BR36" s="87">
        <v>19</v>
      </c>
      <c r="BT36">
        <v>20</v>
      </c>
      <c r="BV36" s="96"/>
    </row>
    <row r="37" spans="1:74" x14ac:dyDescent="0.25">
      <c r="A37" t="str">
        <f t="shared" si="2"/>
        <v>14190341</v>
      </c>
      <c r="B37">
        <v>14</v>
      </c>
      <c r="C37">
        <v>190</v>
      </c>
      <c r="D37">
        <v>1</v>
      </c>
      <c r="E37">
        <v>34</v>
      </c>
      <c r="F37" s="138">
        <f t="shared" si="13"/>
        <v>15</v>
      </c>
      <c r="G37">
        <v>0</v>
      </c>
      <c r="H37">
        <v>26</v>
      </c>
      <c r="I37">
        <v>30</v>
      </c>
      <c r="J37" s="94">
        <v>39.425280356782373</v>
      </c>
      <c r="K37" s="95">
        <v>773</v>
      </c>
      <c r="L37" s="86">
        <v>3801</v>
      </c>
      <c r="M37" s="86">
        <v>4171</v>
      </c>
      <c r="N37" s="86">
        <v>4539</v>
      </c>
      <c r="O37">
        <v>1.3620000000000001</v>
      </c>
      <c r="P37">
        <v>1.1000000000000001</v>
      </c>
      <c r="Q37">
        <v>1.1000000000000001</v>
      </c>
      <c r="R37">
        <v>1.1000000000000001</v>
      </c>
      <c r="S37">
        <f t="shared" si="30"/>
        <v>115</v>
      </c>
      <c r="T37">
        <f t="shared" si="31"/>
        <v>818</v>
      </c>
      <c r="U37">
        <f t="shared" si="34"/>
        <v>898</v>
      </c>
      <c r="V37">
        <f t="shared" si="35"/>
        <v>977</v>
      </c>
      <c r="W37">
        <f t="shared" si="36"/>
        <v>20</v>
      </c>
      <c r="X37">
        <f t="shared" si="37"/>
        <v>141</v>
      </c>
      <c r="Y37">
        <f t="shared" si="38"/>
        <v>154</v>
      </c>
      <c r="Z37">
        <f t="shared" si="39"/>
        <v>168</v>
      </c>
      <c r="AA37">
        <f t="shared" si="14"/>
        <v>0.1355475634426454</v>
      </c>
      <c r="AB37">
        <f t="shared" si="14"/>
        <v>4.3014661456804726</v>
      </c>
      <c r="AC37">
        <f t="shared" si="15"/>
        <v>5.028723153148789</v>
      </c>
      <c r="AD37" s="96">
        <f t="shared" si="16"/>
        <v>5.866699857095715</v>
      </c>
      <c r="AE37" s="95">
        <v>196</v>
      </c>
      <c r="AF37" s="86">
        <v>224</v>
      </c>
      <c r="AG37" s="86">
        <v>243</v>
      </c>
      <c r="AH37">
        <v>0.98</v>
      </c>
      <c r="AI37">
        <v>0.98</v>
      </c>
      <c r="AJ37">
        <v>0.98</v>
      </c>
      <c r="AK37">
        <f t="shared" si="6"/>
        <v>196</v>
      </c>
      <c r="AL37">
        <f t="shared" si="7"/>
        <v>224</v>
      </c>
      <c r="AM37">
        <f t="shared" si="8"/>
        <v>243</v>
      </c>
      <c r="AN37">
        <f t="shared" si="9"/>
        <v>84</v>
      </c>
      <c r="AO37">
        <f t="shared" si="10"/>
        <v>96</v>
      </c>
      <c r="AP37">
        <f t="shared" si="11"/>
        <v>104</v>
      </c>
      <c r="AQ37" s="97">
        <f>(AK37/(IF((237.3*LN(('Mini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196</v>
      </c>
      <c r="AR37" s="97">
        <f>(AL37/(IF((237.3*LN(('Mini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224</v>
      </c>
      <c r="AS37" s="97">
        <f>(AM37/(IF((237.3*LN(('Mini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243</v>
      </c>
      <c r="AT37">
        <f t="shared" si="17"/>
        <v>1.7189620162176487</v>
      </c>
      <c r="AU37">
        <f t="shared" si="18"/>
        <v>2.1774793611324341</v>
      </c>
      <c r="AV37" s="96">
        <f t="shared" si="19"/>
        <v>2.5090645493410868</v>
      </c>
      <c r="AW37" s="139">
        <f t="shared" si="12"/>
        <v>1.9000000000000001</v>
      </c>
      <c r="AX37" s="149">
        <v>17.8</v>
      </c>
      <c r="AY37" s="94">
        <v>19.7</v>
      </c>
      <c r="AZ37" s="94">
        <v>25.7</v>
      </c>
      <c r="BB37" s="86">
        <v>0</v>
      </c>
      <c r="BC37">
        <v>343</v>
      </c>
      <c r="BD37">
        <v>391</v>
      </c>
      <c r="BE37">
        <v>536</v>
      </c>
      <c r="BG37">
        <v>0</v>
      </c>
      <c r="BH37">
        <v>6.4422011207763719</v>
      </c>
      <c r="BI37">
        <v>7.321401284497683</v>
      </c>
      <c r="BJ37">
        <v>10</v>
      </c>
      <c r="BM37">
        <f t="shared" si="26"/>
        <v>1.9563320356262001E-4</v>
      </c>
      <c r="BN37">
        <f t="shared" si="27"/>
        <v>4.4708458846471E-4</v>
      </c>
      <c r="BO37">
        <f t="shared" si="28"/>
        <v>1.766459432507</v>
      </c>
      <c r="BP37">
        <f t="shared" si="29"/>
        <v>2</v>
      </c>
      <c r="BR37" s="87"/>
      <c r="BV37" s="96"/>
    </row>
    <row r="38" spans="1:74" x14ac:dyDescent="0.25">
      <c r="A38" t="str">
        <f t="shared" si="2"/>
        <v>14190421</v>
      </c>
      <c r="B38">
        <v>14</v>
      </c>
      <c r="C38">
        <v>190</v>
      </c>
      <c r="D38">
        <v>1</v>
      </c>
      <c r="E38">
        <v>42</v>
      </c>
      <c r="F38" s="138">
        <f t="shared" si="13"/>
        <v>20</v>
      </c>
      <c r="G38">
        <v>0</v>
      </c>
      <c r="H38">
        <v>26</v>
      </c>
      <c r="I38">
        <v>30</v>
      </c>
      <c r="J38" s="94">
        <v>39.425280356782373</v>
      </c>
      <c r="K38" s="95">
        <v>958</v>
      </c>
      <c r="L38" s="86">
        <v>4485</v>
      </c>
      <c r="M38" s="86">
        <v>4897</v>
      </c>
      <c r="N38" s="86">
        <v>5310</v>
      </c>
      <c r="O38">
        <v>1.3620000000000001</v>
      </c>
      <c r="P38">
        <v>1.1000000000000001</v>
      </c>
      <c r="Q38">
        <v>1.1000000000000001</v>
      </c>
      <c r="R38">
        <v>1.1000000000000001</v>
      </c>
      <c r="S38">
        <f t="shared" si="30"/>
        <v>143</v>
      </c>
      <c r="T38">
        <f t="shared" si="31"/>
        <v>965</v>
      </c>
      <c r="U38">
        <f t="shared" si="34"/>
        <v>1054</v>
      </c>
      <c r="V38">
        <f t="shared" si="35"/>
        <v>1143</v>
      </c>
      <c r="W38">
        <f t="shared" si="36"/>
        <v>25</v>
      </c>
      <c r="X38">
        <f t="shared" si="37"/>
        <v>166</v>
      </c>
      <c r="Y38">
        <f t="shared" si="38"/>
        <v>181</v>
      </c>
      <c r="Z38">
        <f t="shared" si="39"/>
        <v>197</v>
      </c>
      <c r="AA38">
        <f t="shared" si="14"/>
        <v>0.47443996264410793</v>
      </c>
      <c r="AB38">
        <f t="shared" si="14"/>
        <v>6.3988798046108668</v>
      </c>
      <c r="AC38">
        <f t="shared" si="15"/>
        <v>7.209133258832896</v>
      </c>
      <c r="AD38" s="96">
        <f t="shared" si="16"/>
        <v>8.1021703148136339</v>
      </c>
      <c r="AE38" s="95">
        <v>187</v>
      </c>
      <c r="AF38" s="86">
        <v>210</v>
      </c>
      <c r="AG38" s="86">
        <v>224</v>
      </c>
      <c r="AH38">
        <v>0.98</v>
      </c>
      <c r="AI38">
        <v>0.98</v>
      </c>
      <c r="AJ38">
        <v>0.98</v>
      </c>
      <c r="AK38">
        <f t="shared" si="6"/>
        <v>187</v>
      </c>
      <c r="AL38">
        <f t="shared" si="7"/>
        <v>210</v>
      </c>
      <c r="AM38">
        <f t="shared" si="8"/>
        <v>224</v>
      </c>
      <c r="AN38">
        <f t="shared" si="9"/>
        <v>80</v>
      </c>
      <c r="AO38">
        <f t="shared" si="10"/>
        <v>90</v>
      </c>
      <c r="AP38">
        <f t="shared" si="11"/>
        <v>96</v>
      </c>
      <c r="AQ38" s="97">
        <f>(AK38/(IF((237.3*LN(('Mini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187</v>
      </c>
      <c r="AR38" s="97">
        <f>(AL38/(IF((237.3*LN(('Mini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210</v>
      </c>
      <c r="AS38" s="97">
        <f>(AM38/(IF((237.3*LN(('Mini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224</v>
      </c>
      <c r="AT38">
        <f t="shared" si="17"/>
        <v>2.3432389477245463</v>
      </c>
      <c r="AU38">
        <f t="shared" si="18"/>
        <v>2.7551717253273282</v>
      </c>
      <c r="AV38" s="96">
        <f t="shared" si="19"/>
        <v>3.0108989753720743</v>
      </c>
      <c r="AW38" s="139">
        <f t="shared" si="12"/>
        <v>2.5333333333333337</v>
      </c>
      <c r="AX38" s="149">
        <v>17.8</v>
      </c>
      <c r="AY38" s="94">
        <v>19.7</v>
      </c>
      <c r="AZ38" s="94">
        <v>25.7</v>
      </c>
      <c r="BB38" s="86">
        <v>0</v>
      </c>
      <c r="BC38">
        <v>343</v>
      </c>
      <c r="BD38">
        <v>391</v>
      </c>
      <c r="BE38">
        <v>536</v>
      </c>
      <c r="BG38">
        <v>0</v>
      </c>
      <c r="BH38">
        <v>6.4422011207763719</v>
      </c>
      <c r="BI38">
        <v>7.321401284497683</v>
      </c>
      <c r="BJ38">
        <v>10</v>
      </c>
      <c r="BM38">
        <f t="shared" si="26"/>
        <v>1.6730950035507E-3</v>
      </c>
      <c r="BN38">
        <f t="shared" si="27"/>
        <v>3.2929523945446001E-4</v>
      </c>
      <c r="BO38">
        <f t="shared" si="28"/>
        <v>1.3691788367472</v>
      </c>
      <c r="BP38">
        <f t="shared" si="29"/>
        <v>2</v>
      </c>
      <c r="BR38" s="87"/>
      <c r="BV38" s="96"/>
    </row>
    <row r="39" spans="1:74" x14ac:dyDescent="0.25">
      <c r="A39" t="str">
        <f t="shared" si="2"/>
        <v>14210261</v>
      </c>
      <c r="B39">
        <v>14</v>
      </c>
      <c r="C39">
        <v>210</v>
      </c>
      <c r="D39">
        <v>1</v>
      </c>
      <c r="E39">
        <v>26</v>
      </c>
      <c r="F39" s="138">
        <f t="shared" si="13"/>
        <v>10</v>
      </c>
      <c r="G39">
        <v>0</v>
      </c>
      <c r="H39">
        <v>26</v>
      </c>
      <c r="I39">
        <v>30</v>
      </c>
      <c r="J39">
        <v>39.425280356782373</v>
      </c>
      <c r="K39" s="95">
        <v>644</v>
      </c>
      <c r="L39" s="86">
        <v>3017</v>
      </c>
      <c r="M39" s="86">
        <v>3285</v>
      </c>
      <c r="N39" s="86">
        <v>3636</v>
      </c>
      <c r="O39">
        <v>1.3620000000000001</v>
      </c>
      <c r="P39">
        <v>1.1000000000000001</v>
      </c>
      <c r="Q39">
        <v>1.1000000000000001</v>
      </c>
      <c r="R39">
        <v>1.1000000000000001</v>
      </c>
      <c r="S39">
        <f t="shared" si="30"/>
        <v>96</v>
      </c>
      <c r="T39">
        <f t="shared" si="31"/>
        <v>649</v>
      </c>
      <c r="U39">
        <f t="shared" si="34"/>
        <v>707</v>
      </c>
      <c r="V39">
        <f t="shared" si="35"/>
        <v>782</v>
      </c>
      <c r="W39">
        <f t="shared" si="36"/>
        <v>17</v>
      </c>
      <c r="X39">
        <f t="shared" si="37"/>
        <v>112</v>
      </c>
      <c r="Y39">
        <f t="shared" si="38"/>
        <v>122</v>
      </c>
      <c r="Z39">
        <f t="shared" si="39"/>
        <v>135</v>
      </c>
      <c r="AA39">
        <f t="shared" si="14"/>
        <v>0.3765565624441472</v>
      </c>
      <c r="AB39">
        <f t="shared" si="14"/>
        <v>6.2411051416424943</v>
      </c>
      <c r="AC39">
        <f t="shared" si="15"/>
        <v>7.0897753079686217</v>
      </c>
      <c r="AD39" s="96">
        <f t="shared" si="16"/>
        <v>8.245123219579515</v>
      </c>
      <c r="AE39" s="87">
        <v>204</v>
      </c>
      <c r="AF39" s="86">
        <v>222</v>
      </c>
      <c r="AG39" s="86">
        <v>233.1</v>
      </c>
      <c r="AH39">
        <v>0.98</v>
      </c>
      <c r="AI39">
        <v>0.98</v>
      </c>
      <c r="AJ39">
        <v>0.98</v>
      </c>
      <c r="AK39">
        <f t="shared" si="6"/>
        <v>204</v>
      </c>
      <c r="AL39">
        <f t="shared" si="7"/>
        <v>222</v>
      </c>
      <c r="AM39">
        <f t="shared" si="8"/>
        <v>233</v>
      </c>
      <c r="AN39">
        <f t="shared" si="9"/>
        <v>88</v>
      </c>
      <c r="AO39">
        <f t="shared" si="10"/>
        <v>95</v>
      </c>
      <c r="AP39">
        <f t="shared" si="11"/>
        <v>100</v>
      </c>
      <c r="AQ39" s="97">
        <f>(AK39/(IF((237.3*LN(('Mini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204</v>
      </c>
      <c r="AR39" s="97">
        <f>(AL39/(IF((237.3*LN(('Mini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222</v>
      </c>
      <c r="AS39" s="97">
        <f>(AM39/(IF((237.3*LN(('Mini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233</v>
      </c>
      <c r="AT39">
        <f t="shared" si="17"/>
        <v>4.3566694183580585</v>
      </c>
      <c r="AU39">
        <f t="shared" si="18"/>
        <v>4.8830916592149674</v>
      </c>
      <c r="AV39" s="96">
        <f t="shared" si="19"/>
        <v>5.2710459660603304</v>
      </c>
      <c r="AW39" s="139">
        <f t="shared" si="12"/>
        <v>1.4000000000000001</v>
      </c>
      <c r="AX39" s="149">
        <v>17.8</v>
      </c>
      <c r="AY39" s="94">
        <v>19.7</v>
      </c>
      <c r="AZ39" s="94">
        <v>25.7</v>
      </c>
      <c r="BB39" s="86">
        <v>0</v>
      </c>
      <c r="BC39">
        <v>343</v>
      </c>
      <c r="BD39">
        <v>391</v>
      </c>
      <c r="BE39">
        <v>536</v>
      </c>
      <c r="BG39">
        <v>0</v>
      </c>
      <c r="BH39">
        <v>6.4422011207763719</v>
      </c>
      <c r="BI39">
        <v>7.321401284497683</v>
      </c>
      <c r="BJ39">
        <v>10</v>
      </c>
      <c r="BM39">
        <f t="shared" si="26"/>
        <v>1.4501879713725999E-3</v>
      </c>
      <c r="BN39">
        <f t="shared" si="27"/>
        <v>3.7831632653061002E-4</v>
      </c>
      <c r="BO39">
        <f t="shared" si="28"/>
        <v>1.4868910444209</v>
      </c>
      <c r="BP39">
        <f t="shared" si="29"/>
        <v>2</v>
      </c>
      <c r="BR39" s="87"/>
      <c r="BV39" s="96"/>
    </row>
    <row r="40" spans="1:74" x14ac:dyDescent="0.25">
      <c r="A40" t="str">
        <f t="shared" si="2"/>
        <v>14210341</v>
      </c>
      <c r="B40">
        <v>14</v>
      </c>
      <c r="C40">
        <v>210</v>
      </c>
      <c r="D40">
        <v>1</v>
      </c>
      <c r="E40">
        <v>34</v>
      </c>
      <c r="F40" s="138">
        <f t="shared" si="13"/>
        <v>15</v>
      </c>
      <c r="G40">
        <v>0</v>
      </c>
      <c r="H40">
        <v>26</v>
      </c>
      <c r="I40">
        <v>30</v>
      </c>
      <c r="J40">
        <v>39.425280356782373</v>
      </c>
      <c r="K40" s="95">
        <v>849</v>
      </c>
      <c r="L40" s="86">
        <v>3877</v>
      </c>
      <c r="M40" s="86">
        <v>4247</v>
      </c>
      <c r="N40" s="86">
        <v>4614</v>
      </c>
      <c r="O40">
        <v>1.3620000000000001</v>
      </c>
      <c r="P40">
        <v>1.1000000000000001</v>
      </c>
      <c r="Q40">
        <v>1.1000000000000001</v>
      </c>
      <c r="R40">
        <v>1.1000000000000001</v>
      </c>
      <c r="S40">
        <f t="shared" si="30"/>
        <v>127</v>
      </c>
      <c r="T40">
        <f t="shared" si="31"/>
        <v>834</v>
      </c>
      <c r="U40">
        <f t="shared" si="34"/>
        <v>914</v>
      </c>
      <c r="V40">
        <f t="shared" si="35"/>
        <v>993</v>
      </c>
      <c r="W40">
        <f t="shared" si="36"/>
        <v>22</v>
      </c>
      <c r="X40">
        <f t="shared" si="37"/>
        <v>143</v>
      </c>
      <c r="Y40">
        <f t="shared" si="38"/>
        <v>157</v>
      </c>
      <c r="Z40">
        <f t="shared" si="39"/>
        <v>171</v>
      </c>
      <c r="AA40">
        <f t="shared" si="14"/>
        <v>0.17848166959925352</v>
      </c>
      <c r="AB40">
        <f t="shared" si="14"/>
        <v>4.902211303954255</v>
      </c>
      <c r="AC40">
        <f t="shared" si="15"/>
        <v>5.7839031625169142</v>
      </c>
      <c r="AD40" s="96">
        <f t="shared" si="16"/>
        <v>6.7284303542689647</v>
      </c>
      <c r="AE40" s="95">
        <v>220</v>
      </c>
      <c r="AF40" s="86">
        <v>252</v>
      </c>
      <c r="AG40" s="86">
        <v>274</v>
      </c>
      <c r="AH40">
        <v>0.98</v>
      </c>
      <c r="AI40">
        <v>0.98</v>
      </c>
      <c r="AJ40">
        <v>0.98</v>
      </c>
      <c r="AK40">
        <f t="shared" si="6"/>
        <v>220</v>
      </c>
      <c r="AL40">
        <f t="shared" si="7"/>
        <v>252</v>
      </c>
      <c r="AM40">
        <f t="shared" si="8"/>
        <v>274</v>
      </c>
      <c r="AN40">
        <f t="shared" si="9"/>
        <v>95</v>
      </c>
      <c r="AO40">
        <f t="shared" si="10"/>
        <v>108</v>
      </c>
      <c r="AP40">
        <f t="shared" si="11"/>
        <v>118</v>
      </c>
      <c r="AQ40" s="97">
        <f>(AK40/(IF((237.3*LN(('Mini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220</v>
      </c>
      <c r="AR40" s="97">
        <f>(AL40/(IF((237.3*LN(('Mini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252</v>
      </c>
      <c r="AS40" s="97">
        <f>(AM40/(IF((237.3*LN(('Mini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274</v>
      </c>
      <c r="AT40">
        <f t="shared" si="17"/>
        <v>2.3764202131679228</v>
      </c>
      <c r="AU40">
        <f t="shared" si="18"/>
        <v>2.9821876167807821</v>
      </c>
      <c r="AV40" s="96">
        <f t="shared" si="19"/>
        <v>3.4883928981649275</v>
      </c>
      <c r="AW40" s="139">
        <f t="shared" si="12"/>
        <v>2.1</v>
      </c>
      <c r="AX40" s="149">
        <v>17.8</v>
      </c>
      <c r="AY40" s="94">
        <v>19.7</v>
      </c>
      <c r="AZ40" s="94">
        <v>25.7</v>
      </c>
      <c r="BB40" s="86">
        <v>0</v>
      </c>
      <c r="BC40">
        <v>343</v>
      </c>
      <c r="BD40">
        <v>391</v>
      </c>
      <c r="BE40">
        <v>536</v>
      </c>
      <c r="BG40">
        <v>0</v>
      </c>
      <c r="BH40">
        <v>6.4422011207763719</v>
      </c>
      <c r="BI40">
        <v>7.321401284497683</v>
      </c>
      <c r="BJ40">
        <v>10</v>
      </c>
      <c r="BM40">
        <f t="shared" si="26"/>
        <v>1.9563320356262001E-4</v>
      </c>
      <c r="BN40">
        <f t="shared" si="27"/>
        <v>4.4708458846471E-4</v>
      </c>
      <c r="BO40">
        <f t="shared" si="28"/>
        <v>1.766459432507</v>
      </c>
      <c r="BP40">
        <f t="shared" si="29"/>
        <v>2</v>
      </c>
      <c r="BR40" s="87">
        <v>14</v>
      </c>
      <c r="BT40">
        <v>14</v>
      </c>
      <c r="BV40" s="96">
        <v>26</v>
      </c>
    </row>
    <row r="41" spans="1:74" x14ac:dyDescent="0.25">
      <c r="A41" t="str">
        <f t="shared" si="2"/>
        <v>14210421</v>
      </c>
      <c r="B41">
        <v>14</v>
      </c>
      <c r="C41">
        <v>210</v>
      </c>
      <c r="D41">
        <v>1</v>
      </c>
      <c r="E41">
        <v>42</v>
      </c>
      <c r="F41" s="138">
        <f t="shared" si="13"/>
        <v>20</v>
      </c>
      <c r="G41">
        <v>0</v>
      </c>
      <c r="H41">
        <v>26</v>
      </c>
      <c r="I41">
        <v>30</v>
      </c>
      <c r="J41">
        <v>39.425280356782373</v>
      </c>
      <c r="K41" s="95">
        <v>1052</v>
      </c>
      <c r="L41" s="86">
        <v>4579</v>
      </c>
      <c r="M41" s="86">
        <v>4990</v>
      </c>
      <c r="N41" s="86">
        <v>5404</v>
      </c>
      <c r="O41">
        <v>1.3620000000000001</v>
      </c>
      <c r="P41">
        <v>1.1000000000000001</v>
      </c>
      <c r="Q41">
        <v>1.1000000000000001</v>
      </c>
      <c r="R41">
        <v>1.1000000000000001</v>
      </c>
      <c r="S41">
        <f t="shared" si="30"/>
        <v>157</v>
      </c>
      <c r="T41">
        <f t="shared" si="31"/>
        <v>985</v>
      </c>
      <c r="U41">
        <f t="shared" si="34"/>
        <v>1074</v>
      </c>
      <c r="V41">
        <f t="shared" si="35"/>
        <v>1163</v>
      </c>
      <c r="W41">
        <f t="shared" si="36"/>
        <v>27</v>
      </c>
      <c r="X41">
        <f t="shared" si="37"/>
        <v>169</v>
      </c>
      <c r="Y41">
        <f t="shared" si="38"/>
        <v>185</v>
      </c>
      <c r="Z41">
        <f t="shared" si="39"/>
        <v>200</v>
      </c>
      <c r="AA41">
        <f t="shared" si="14"/>
        <v>0.58705982634896781</v>
      </c>
      <c r="AB41">
        <f t="shared" si="14"/>
        <v>7.2952923426692147</v>
      </c>
      <c r="AC41">
        <f t="shared" si="15"/>
        <v>8.2632901704452468</v>
      </c>
      <c r="AD41" s="96">
        <f t="shared" si="16"/>
        <v>9.2003329142348065</v>
      </c>
      <c r="AE41" s="95">
        <v>187</v>
      </c>
      <c r="AF41" s="86">
        <v>210</v>
      </c>
      <c r="AG41" s="86">
        <v>224</v>
      </c>
      <c r="AH41">
        <v>0.98</v>
      </c>
      <c r="AI41">
        <v>0.98</v>
      </c>
      <c r="AJ41">
        <v>0.98</v>
      </c>
      <c r="AK41">
        <f t="shared" si="6"/>
        <v>187</v>
      </c>
      <c r="AL41">
        <f t="shared" si="7"/>
        <v>210</v>
      </c>
      <c r="AM41">
        <f t="shared" si="8"/>
        <v>224</v>
      </c>
      <c r="AN41">
        <f t="shared" si="9"/>
        <v>80</v>
      </c>
      <c r="AO41">
        <f t="shared" si="10"/>
        <v>90</v>
      </c>
      <c r="AP41">
        <f t="shared" si="11"/>
        <v>96</v>
      </c>
      <c r="AQ41" s="97">
        <f>(AK41/(IF((237.3*LN(('Mini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187</v>
      </c>
      <c r="AR41" s="97">
        <f>(AL41/(IF((237.3*LN(('Mini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210</v>
      </c>
      <c r="AS41" s="97">
        <f>(AM41/(IF((237.3*LN(('Mini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224</v>
      </c>
      <c r="AT41">
        <f t="shared" si="17"/>
        <v>2.6077703315862739</v>
      </c>
      <c r="AU41">
        <f t="shared" si="18"/>
        <v>3.0659954461951449</v>
      </c>
      <c r="AV41" s="96">
        <f t="shared" si="19"/>
        <v>3.3504386203708574</v>
      </c>
      <c r="AW41" s="139">
        <f t="shared" si="12"/>
        <v>2.8000000000000003</v>
      </c>
      <c r="AX41" s="149">
        <v>17.8</v>
      </c>
      <c r="AY41" s="94">
        <v>19.7</v>
      </c>
      <c r="AZ41" s="94">
        <v>25.7</v>
      </c>
      <c r="BB41" s="86">
        <v>0</v>
      </c>
      <c r="BC41">
        <v>343</v>
      </c>
      <c r="BD41">
        <v>391</v>
      </c>
      <c r="BE41">
        <v>536</v>
      </c>
      <c r="BG41">
        <v>0</v>
      </c>
      <c r="BH41">
        <v>6.4422011207763719</v>
      </c>
      <c r="BI41">
        <v>7.321401284497683</v>
      </c>
      <c r="BJ41">
        <v>10</v>
      </c>
      <c r="BM41">
        <f t="shared" si="26"/>
        <v>1.6730950035507E-3</v>
      </c>
      <c r="BN41">
        <f t="shared" si="27"/>
        <v>3.2929523945446001E-4</v>
      </c>
      <c r="BO41">
        <f t="shared" si="28"/>
        <v>1.3691788367472</v>
      </c>
      <c r="BP41">
        <f t="shared" si="29"/>
        <v>2</v>
      </c>
      <c r="BR41" s="87">
        <v>18</v>
      </c>
      <c r="BT41">
        <v>18</v>
      </c>
      <c r="BV41" s="96">
        <v>34</v>
      </c>
    </row>
    <row r="42" spans="1:74" x14ac:dyDescent="0.25">
      <c r="A42" t="str">
        <f t="shared" si="2"/>
        <v>14230261</v>
      </c>
      <c r="B42">
        <v>14</v>
      </c>
      <c r="C42">
        <v>230</v>
      </c>
      <c r="D42">
        <v>1</v>
      </c>
      <c r="E42">
        <v>26</v>
      </c>
      <c r="F42" s="138">
        <f t="shared" si="13"/>
        <v>10</v>
      </c>
      <c r="G42">
        <v>0</v>
      </c>
      <c r="H42">
        <v>26</v>
      </c>
      <c r="I42">
        <v>30</v>
      </c>
      <c r="J42">
        <v>40.005199826559242</v>
      </c>
      <c r="K42" s="95">
        <v>717</v>
      </c>
      <c r="L42" s="86">
        <v>3345</v>
      </c>
      <c r="M42" s="86">
        <v>3658</v>
      </c>
      <c r="N42" s="86">
        <v>4100</v>
      </c>
      <c r="O42">
        <v>1.3620000000000001</v>
      </c>
      <c r="P42">
        <v>1.1000000000000001</v>
      </c>
      <c r="Q42">
        <v>1.1000000000000001</v>
      </c>
      <c r="R42">
        <v>1.1000000000000001</v>
      </c>
      <c r="S42">
        <f t="shared" si="30"/>
        <v>107</v>
      </c>
      <c r="T42">
        <f t="shared" si="31"/>
        <v>720</v>
      </c>
      <c r="U42">
        <f t="shared" si="34"/>
        <v>787</v>
      </c>
      <c r="V42">
        <f t="shared" si="35"/>
        <v>882</v>
      </c>
      <c r="W42">
        <f t="shared" si="36"/>
        <v>18</v>
      </c>
      <c r="X42">
        <f t="shared" si="37"/>
        <v>124</v>
      </c>
      <c r="Y42">
        <f t="shared" si="38"/>
        <v>135</v>
      </c>
      <c r="Z42">
        <f t="shared" si="39"/>
        <v>152</v>
      </c>
      <c r="AA42">
        <f t="shared" si="14"/>
        <v>0.45179229181305136</v>
      </c>
      <c r="AB42">
        <f t="shared" si="14"/>
        <v>8.0006378912795082</v>
      </c>
      <c r="AC42">
        <f t="shared" si="15"/>
        <v>9.081273938606051</v>
      </c>
      <c r="AD42" s="96">
        <f t="shared" si="16"/>
        <v>10.837746264750775</v>
      </c>
      <c r="AE42" s="87">
        <v>223</v>
      </c>
      <c r="AF42" s="86">
        <v>244</v>
      </c>
      <c r="AG42" s="86">
        <v>259</v>
      </c>
      <c r="AH42">
        <v>0.98</v>
      </c>
      <c r="AI42">
        <v>0.98</v>
      </c>
      <c r="AJ42">
        <v>0.98</v>
      </c>
      <c r="AK42">
        <f t="shared" si="6"/>
        <v>223</v>
      </c>
      <c r="AL42">
        <f t="shared" si="7"/>
        <v>244</v>
      </c>
      <c r="AM42">
        <f t="shared" si="8"/>
        <v>259</v>
      </c>
      <c r="AN42">
        <f t="shared" si="9"/>
        <v>96</v>
      </c>
      <c r="AO42">
        <f t="shared" si="10"/>
        <v>105</v>
      </c>
      <c r="AP42">
        <f t="shared" si="11"/>
        <v>111</v>
      </c>
      <c r="AQ42" s="97">
        <f>(AK42/(IF((237.3*LN(('Mini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223</v>
      </c>
      <c r="AR42" s="97">
        <f>(AL42/(IF((237.3*LN(('Mini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244</v>
      </c>
      <c r="AS42" s="97">
        <f>(AM42/(IF((237.3*LN(('Mini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259</v>
      </c>
      <c r="AT42">
        <f t="shared" si="17"/>
        <v>5.4635512156589376</v>
      </c>
      <c r="AU42">
        <f t="shared" si="18"/>
        <v>6.2440981925540351</v>
      </c>
      <c r="AV42" s="96">
        <f t="shared" si="19"/>
        <v>6.7832230544353482</v>
      </c>
      <c r="AW42" s="139">
        <f t="shared" si="12"/>
        <v>1.5333333333333334</v>
      </c>
      <c r="AX42" s="149">
        <v>20</v>
      </c>
      <c r="AY42" s="94">
        <v>22.2</v>
      </c>
      <c r="AZ42" s="148">
        <v>29.3</v>
      </c>
      <c r="BB42" s="86">
        <v>0</v>
      </c>
      <c r="BC42">
        <v>385</v>
      </c>
      <c r="BD42">
        <v>438</v>
      </c>
      <c r="BE42">
        <v>613</v>
      </c>
      <c r="BG42">
        <v>0</v>
      </c>
      <c r="BH42">
        <v>6.3245137281060231</v>
      </c>
      <c r="BI42">
        <v>7.1853996506023101</v>
      </c>
      <c r="BJ42">
        <v>10</v>
      </c>
      <c r="BM42">
        <f t="shared" si="26"/>
        <v>1.4501879713725999E-3</v>
      </c>
      <c r="BN42">
        <f t="shared" si="27"/>
        <v>3.7831632653061002E-4</v>
      </c>
      <c r="BO42">
        <f t="shared" si="28"/>
        <v>1.4868910444209</v>
      </c>
      <c r="BP42">
        <f t="shared" si="29"/>
        <v>2</v>
      </c>
      <c r="BR42" s="87">
        <v>26</v>
      </c>
      <c r="BT42">
        <v>23</v>
      </c>
      <c r="BV42" s="96">
        <v>42</v>
      </c>
    </row>
    <row r="43" spans="1:74" x14ac:dyDescent="0.25">
      <c r="A43" t="str">
        <f t="shared" si="2"/>
        <v>14230341</v>
      </c>
      <c r="B43">
        <v>14</v>
      </c>
      <c r="C43">
        <v>230</v>
      </c>
      <c r="D43">
        <v>1</v>
      </c>
      <c r="E43">
        <v>34</v>
      </c>
      <c r="F43" s="138">
        <f t="shared" si="13"/>
        <v>15</v>
      </c>
      <c r="G43">
        <v>0</v>
      </c>
      <c r="H43">
        <v>26</v>
      </c>
      <c r="I43">
        <v>30</v>
      </c>
      <c r="J43">
        <v>40.005199826559242</v>
      </c>
      <c r="K43" s="95">
        <v>945</v>
      </c>
      <c r="L43" s="86">
        <v>4338</v>
      </c>
      <c r="M43" s="86">
        <v>4772</v>
      </c>
      <c r="N43" s="86">
        <v>5248</v>
      </c>
      <c r="O43">
        <v>1.3620000000000001</v>
      </c>
      <c r="P43">
        <v>1.1000000000000001</v>
      </c>
      <c r="Q43">
        <v>1.1000000000000001</v>
      </c>
      <c r="R43">
        <v>1.1000000000000001</v>
      </c>
      <c r="S43">
        <f t="shared" si="30"/>
        <v>141</v>
      </c>
      <c r="T43">
        <f t="shared" si="31"/>
        <v>934</v>
      </c>
      <c r="U43">
        <f t="shared" si="34"/>
        <v>1027</v>
      </c>
      <c r="V43">
        <f t="shared" si="35"/>
        <v>1129</v>
      </c>
      <c r="W43">
        <f t="shared" si="36"/>
        <v>24</v>
      </c>
      <c r="X43">
        <f t="shared" si="37"/>
        <v>161</v>
      </c>
      <c r="Y43">
        <f t="shared" si="38"/>
        <v>177</v>
      </c>
      <c r="Z43">
        <f t="shared" si="39"/>
        <v>194</v>
      </c>
      <c r="AA43">
        <f t="shared" si="14"/>
        <v>0.22921485084638143</v>
      </c>
      <c r="AB43">
        <f t="shared" si="14"/>
        <v>6.6541437487102844</v>
      </c>
      <c r="AC43">
        <f t="shared" si="15"/>
        <v>7.8694283296912682</v>
      </c>
      <c r="AD43" s="96">
        <f t="shared" si="16"/>
        <v>9.256834835626135</v>
      </c>
      <c r="AE43" s="95">
        <v>239</v>
      </c>
      <c r="AF43" s="86">
        <v>275</v>
      </c>
      <c r="AG43" s="86">
        <v>304</v>
      </c>
      <c r="AH43">
        <v>0.98</v>
      </c>
      <c r="AI43">
        <v>0.98</v>
      </c>
      <c r="AJ43">
        <v>0.98</v>
      </c>
      <c r="AK43">
        <f t="shared" si="6"/>
        <v>239</v>
      </c>
      <c r="AL43">
        <f t="shared" si="7"/>
        <v>275</v>
      </c>
      <c r="AM43">
        <f t="shared" si="8"/>
        <v>304</v>
      </c>
      <c r="AN43">
        <f t="shared" si="9"/>
        <v>103</v>
      </c>
      <c r="AO43">
        <f t="shared" si="10"/>
        <v>118</v>
      </c>
      <c r="AP43">
        <f t="shared" si="11"/>
        <v>131</v>
      </c>
      <c r="AQ43" s="97">
        <f>(AK43/(IF((237.3*LN(('Mini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239</v>
      </c>
      <c r="AR43" s="97">
        <f>(AL43/(IF((237.3*LN(('Mini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275</v>
      </c>
      <c r="AS43" s="97">
        <f>(AM43/(IF((237.3*LN(('Mini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304</v>
      </c>
      <c r="AT43">
        <f t="shared" si="17"/>
        <v>3.0177565359004208</v>
      </c>
      <c r="AU43">
        <f t="shared" si="18"/>
        <v>3.8388413522783282</v>
      </c>
      <c r="AV43" s="96">
        <f t="shared" si="19"/>
        <v>4.6190110330589542</v>
      </c>
      <c r="AW43" s="139">
        <f t="shared" si="12"/>
        <v>2.3000000000000003</v>
      </c>
      <c r="AX43" s="149">
        <v>20</v>
      </c>
      <c r="AY43" s="94">
        <v>22.2</v>
      </c>
      <c r="AZ43" s="148">
        <v>29.3</v>
      </c>
      <c r="BB43" s="86">
        <v>0</v>
      </c>
      <c r="BC43">
        <v>385</v>
      </c>
      <c r="BD43">
        <v>438</v>
      </c>
      <c r="BE43">
        <v>613</v>
      </c>
      <c r="BG43">
        <v>0</v>
      </c>
      <c r="BH43">
        <v>6.3245137281060231</v>
      </c>
      <c r="BI43">
        <v>7.1853996506023101</v>
      </c>
      <c r="BJ43">
        <v>10</v>
      </c>
      <c r="BM43">
        <f t="shared" si="26"/>
        <v>1.9563320356262001E-4</v>
      </c>
      <c r="BN43">
        <f t="shared" si="27"/>
        <v>4.4708458846471E-4</v>
      </c>
      <c r="BO43">
        <f t="shared" si="28"/>
        <v>1.766459432507</v>
      </c>
      <c r="BP43">
        <f t="shared" si="29"/>
        <v>2</v>
      </c>
      <c r="BR43" s="87">
        <v>34</v>
      </c>
      <c r="BT43">
        <v>30</v>
      </c>
      <c r="BV43" s="96"/>
    </row>
    <row r="44" spans="1:74" x14ac:dyDescent="0.25">
      <c r="A44" t="str">
        <f t="shared" si="2"/>
        <v>14230421</v>
      </c>
      <c r="B44">
        <v>14</v>
      </c>
      <c r="C44">
        <v>230</v>
      </c>
      <c r="D44">
        <v>1</v>
      </c>
      <c r="E44">
        <v>42</v>
      </c>
      <c r="F44" s="138">
        <f t="shared" si="13"/>
        <v>20</v>
      </c>
      <c r="G44">
        <v>0</v>
      </c>
      <c r="H44">
        <v>26</v>
      </c>
      <c r="I44">
        <v>30</v>
      </c>
      <c r="J44">
        <v>40.005199826559242</v>
      </c>
      <c r="K44" s="95">
        <v>1171</v>
      </c>
      <c r="L44" s="86">
        <v>5126</v>
      </c>
      <c r="M44" s="86">
        <v>5609</v>
      </c>
      <c r="N44" s="86">
        <v>6144</v>
      </c>
      <c r="O44">
        <v>1.3620000000000001</v>
      </c>
      <c r="P44">
        <v>1.1000000000000001</v>
      </c>
      <c r="Q44">
        <v>1.1000000000000001</v>
      </c>
      <c r="R44">
        <v>1.1000000000000001</v>
      </c>
      <c r="S44">
        <f t="shared" si="30"/>
        <v>175</v>
      </c>
      <c r="T44">
        <f t="shared" si="31"/>
        <v>1103</v>
      </c>
      <c r="U44">
        <f t="shared" si="34"/>
        <v>1207</v>
      </c>
      <c r="V44">
        <f t="shared" si="35"/>
        <v>1322</v>
      </c>
      <c r="W44">
        <f t="shared" si="36"/>
        <v>30</v>
      </c>
      <c r="X44">
        <f t="shared" si="37"/>
        <v>190</v>
      </c>
      <c r="Y44">
        <f t="shared" si="38"/>
        <v>208</v>
      </c>
      <c r="Z44">
        <f t="shared" si="39"/>
        <v>227</v>
      </c>
      <c r="AA44">
        <f t="shared" si="14"/>
        <v>0.7474110513904848</v>
      </c>
      <c r="AB44">
        <f t="shared" si="14"/>
        <v>9.4371573978520988</v>
      </c>
      <c r="AC44">
        <f t="shared" si="15"/>
        <v>10.69001126095627</v>
      </c>
      <c r="AD44" s="96">
        <f t="shared" si="16"/>
        <v>12.058049904943474</v>
      </c>
      <c r="AE44" s="95">
        <v>210</v>
      </c>
      <c r="AF44" s="86">
        <v>237</v>
      </c>
      <c r="AG44" s="86">
        <v>256</v>
      </c>
      <c r="AH44">
        <v>0.98</v>
      </c>
      <c r="AI44">
        <v>0.98</v>
      </c>
      <c r="AJ44">
        <v>0.98</v>
      </c>
      <c r="AK44">
        <f t="shared" si="6"/>
        <v>210</v>
      </c>
      <c r="AL44">
        <f t="shared" si="7"/>
        <v>237</v>
      </c>
      <c r="AM44">
        <f t="shared" si="8"/>
        <v>256</v>
      </c>
      <c r="AN44">
        <f t="shared" si="9"/>
        <v>90</v>
      </c>
      <c r="AO44">
        <f t="shared" si="10"/>
        <v>102</v>
      </c>
      <c r="AP44">
        <f t="shared" si="11"/>
        <v>110</v>
      </c>
      <c r="AQ44" s="97">
        <f>(AK44/(IF((237.3*LN(('Mini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210</v>
      </c>
      <c r="AR44" s="97">
        <f>(AL44/(IF((237.3*LN(('Mini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237</v>
      </c>
      <c r="AS44" s="97">
        <f>(AM44/(IF((237.3*LN(('Mini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256</v>
      </c>
      <c r="AT44">
        <f t="shared" si="17"/>
        <v>3.3768191670629619</v>
      </c>
      <c r="AU44">
        <f t="shared" si="18"/>
        <v>4.0105992742005894</v>
      </c>
      <c r="AV44" s="96">
        <f t="shared" si="19"/>
        <v>4.4492357170121526</v>
      </c>
      <c r="AW44" s="139">
        <f t="shared" si="12"/>
        <v>3.0666666666666669</v>
      </c>
      <c r="AX44" s="149">
        <v>20</v>
      </c>
      <c r="AY44" s="94">
        <v>22.2</v>
      </c>
      <c r="AZ44" s="148">
        <v>29.3</v>
      </c>
      <c r="BB44" s="86">
        <v>0</v>
      </c>
      <c r="BC44">
        <v>385</v>
      </c>
      <c r="BD44">
        <v>438</v>
      </c>
      <c r="BE44">
        <v>613</v>
      </c>
      <c r="BG44">
        <v>0</v>
      </c>
      <c r="BH44">
        <v>6.3245137281060231</v>
      </c>
      <c r="BI44">
        <v>7.1853996506023101</v>
      </c>
      <c r="BJ44">
        <v>10</v>
      </c>
      <c r="BM44">
        <f t="shared" si="26"/>
        <v>1.6730950035507E-3</v>
      </c>
      <c r="BN44">
        <f t="shared" si="27"/>
        <v>3.2929523945446001E-4</v>
      </c>
      <c r="BO44">
        <f t="shared" si="28"/>
        <v>1.3691788367472</v>
      </c>
      <c r="BP44">
        <f t="shared" si="29"/>
        <v>2</v>
      </c>
      <c r="BR44" s="87">
        <v>42</v>
      </c>
      <c r="BT44">
        <v>38</v>
      </c>
      <c r="BV44" s="96"/>
    </row>
    <row r="45" spans="1:74" x14ac:dyDescent="0.25">
      <c r="A45" t="str">
        <f t="shared" si="2"/>
        <v>14250261</v>
      </c>
      <c r="B45">
        <v>14</v>
      </c>
      <c r="C45">
        <v>250</v>
      </c>
      <c r="D45">
        <v>1</v>
      </c>
      <c r="E45">
        <v>26</v>
      </c>
      <c r="F45" s="138">
        <f t="shared" si="13"/>
        <v>10</v>
      </c>
      <c r="G45">
        <v>0</v>
      </c>
      <c r="H45">
        <v>26</v>
      </c>
      <c r="I45">
        <v>30</v>
      </c>
      <c r="J45">
        <v>40.516725051033056</v>
      </c>
      <c r="K45" s="95">
        <v>788</v>
      </c>
      <c r="L45" s="86">
        <v>3738</v>
      </c>
      <c r="M45" s="86">
        <v>4095</v>
      </c>
      <c r="N45" s="86">
        <v>4634</v>
      </c>
      <c r="O45">
        <v>1.3620000000000001</v>
      </c>
      <c r="P45">
        <v>1.1000000000000001</v>
      </c>
      <c r="Q45">
        <v>1.1000000000000001</v>
      </c>
      <c r="R45">
        <v>1.1000000000000001</v>
      </c>
      <c r="S45">
        <f t="shared" si="30"/>
        <v>118</v>
      </c>
      <c r="T45">
        <f t="shared" si="31"/>
        <v>804</v>
      </c>
      <c r="U45">
        <f t="shared" si="34"/>
        <v>881</v>
      </c>
      <c r="V45">
        <f t="shared" si="35"/>
        <v>997</v>
      </c>
      <c r="W45">
        <f t="shared" si="36"/>
        <v>20</v>
      </c>
      <c r="X45">
        <f t="shared" si="37"/>
        <v>138</v>
      </c>
      <c r="Y45">
        <f t="shared" si="38"/>
        <v>152</v>
      </c>
      <c r="Z45">
        <f t="shared" si="39"/>
        <v>171</v>
      </c>
      <c r="AA45">
        <f t="shared" si="14"/>
        <v>0.57738091352334719</v>
      </c>
      <c r="AB45">
        <f t="shared" si="14"/>
        <v>10.247674318365489</v>
      </c>
      <c r="AC45">
        <f t="shared" si="15"/>
        <v>11.835157042556968</v>
      </c>
      <c r="AD45" s="96">
        <f t="shared" si="16"/>
        <v>14.106784434765684</v>
      </c>
      <c r="AE45" s="87">
        <v>243</v>
      </c>
      <c r="AF45" s="86">
        <v>265</v>
      </c>
      <c r="AG45" s="86">
        <v>284.90000000000003</v>
      </c>
      <c r="AH45">
        <v>0.98</v>
      </c>
      <c r="AI45">
        <v>0.98</v>
      </c>
      <c r="AJ45">
        <v>0.98</v>
      </c>
      <c r="AK45">
        <f t="shared" si="6"/>
        <v>243</v>
      </c>
      <c r="AL45">
        <f t="shared" si="7"/>
        <v>265</v>
      </c>
      <c r="AM45">
        <f t="shared" si="8"/>
        <v>285</v>
      </c>
      <c r="AN45">
        <f t="shared" si="9"/>
        <v>104</v>
      </c>
      <c r="AO45">
        <f t="shared" si="10"/>
        <v>114</v>
      </c>
      <c r="AP45">
        <f t="shared" si="11"/>
        <v>123</v>
      </c>
      <c r="AQ45" s="97">
        <f>(AK45/(IF((237.3*LN(('Mini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243</v>
      </c>
      <c r="AR45" s="97">
        <f>(AL45/(IF((237.3*LN(('Mini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265</v>
      </c>
      <c r="AS45" s="97">
        <f>(AM45/(IF((237.3*LN(('Mini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285</v>
      </c>
      <c r="AT45">
        <f t="shared" si="17"/>
        <v>6.7229926557580848</v>
      </c>
      <c r="AU45">
        <f t="shared" si="18"/>
        <v>7.7085405326854906</v>
      </c>
      <c r="AV45" s="96">
        <f t="shared" si="19"/>
        <v>8.6327242252885235</v>
      </c>
      <c r="AW45" s="139">
        <f t="shared" si="12"/>
        <v>1.6666666666666667</v>
      </c>
      <c r="AX45" s="149">
        <v>22.2</v>
      </c>
      <c r="AY45" s="94">
        <v>24.6</v>
      </c>
      <c r="AZ45" s="148">
        <v>33</v>
      </c>
      <c r="BB45" s="86">
        <v>0</v>
      </c>
      <c r="BC45">
        <v>426</v>
      </c>
      <c r="BD45">
        <v>485</v>
      </c>
      <c r="BE45">
        <v>689</v>
      </c>
      <c r="BG45">
        <v>0</v>
      </c>
      <c r="BH45">
        <v>6.2223539754686437</v>
      </c>
      <c r="BI45">
        <v>7.0681050482205974</v>
      </c>
      <c r="BJ45">
        <v>10</v>
      </c>
      <c r="BM45">
        <f t="shared" si="26"/>
        <v>1.4501879713725999E-3</v>
      </c>
      <c r="BN45">
        <f t="shared" si="27"/>
        <v>3.7831632653061002E-4</v>
      </c>
      <c r="BO45">
        <f t="shared" si="28"/>
        <v>1.4868910444209</v>
      </c>
      <c r="BP45">
        <f t="shared" si="29"/>
        <v>2</v>
      </c>
      <c r="BR45" s="87"/>
      <c r="BV45" s="96"/>
    </row>
    <row r="46" spans="1:74" x14ac:dyDescent="0.25">
      <c r="A46" t="str">
        <f t="shared" si="2"/>
        <v>14250341</v>
      </c>
      <c r="B46">
        <v>14</v>
      </c>
      <c r="C46">
        <v>250</v>
      </c>
      <c r="D46">
        <v>1</v>
      </c>
      <c r="E46">
        <v>34</v>
      </c>
      <c r="F46" s="138">
        <f t="shared" si="13"/>
        <v>15</v>
      </c>
      <c r="G46">
        <v>0</v>
      </c>
      <c r="H46">
        <v>26</v>
      </c>
      <c r="I46">
        <v>30</v>
      </c>
      <c r="J46">
        <v>40.516725051033056</v>
      </c>
      <c r="K46" s="95">
        <v>1039</v>
      </c>
      <c r="L46" s="86">
        <v>4789</v>
      </c>
      <c r="M46" s="86">
        <v>5287</v>
      </c>
      <c r="N46" s="86">
        <v>5880</v>
      </c>
      <c r="O46">
        <v>1.3620000000000001</v>
      </c>
      <c r="P46">
        <v>1.1000000000000001</v>
      </c>
      <c r="Q46">
        <v>1.1000000000000001</v>
      </c>
      <c r="R46">
        <v>1.1000000000000001</v>
      </c>
      <c r="S46">
        <f t="shared" si="30"/>
        <v>155</v>
      </c>
      <c r="T46">
        <f t="shared" si="31"/>
        <v>1031</v>
      </c>
      <c r="U46">
        <f t="shared" si="34"/>
        <v>1138</v>
      </c>
      <c r="V46">
        <f t="shared" si="35"/>
        <v>1265</v>
      </c>
      <c r="W46">
        <f t="shared" si="36"/>
        <v>27</v>
      </c>
      <c r="X46">
        <f t="shared" si="37"/>
        <v>177</v>
      </c>
      <c r="Y46">
        <f t="shared" si="38"/>
        <v>196</v>
      </c>
      <c r="Z46">
        <f t="shared" si="39"/>
        <v>218</v>
      </c>
      <c r="AA46">
        <f t="shared" si="14"/>
        <v>0.30820818322643612</v>
      </c>
      <c r="AB46">
        <f t="shared" si="14"/>
        <v>8.5866975821574627</v>
      </c>
      <c r="AC46">
        <f t="shared" si="15"/>
        <v>10.285306099976751</v>
      </c>
      <c r="AD46" s="96">
        <f t="shared" si="16"/>
        <v>12.416727170435347</v>
      </c>
      <c r="AE46" s="95">
        <v>257</v>
      </c>
      <c r="AF46" s="86">
        <v>298</v>
      </c>
      <c r="AG46" s="86">
        <v>334</v>
      </c>
      <c r="AH46">
        <v>0.98</v>
      </c>
      <c r="AI46">
        <v>0.98</v>
      </c>
      <c r="AJ46">
        <v>0.98</v>
      </c>
      <c r="AK46">
        <f t="shared" si="6"/>
        <v>257</v>
      </c>
      <c r="AL46">
        <f t="shared" si="7"/>
        <v>298</v>
      </c>
      <c r="AM46">
        <f t="shared" si="8"/>
        <v>334</v>
      </c>
      <c r="AN46">
        <f t="shared" si="9"/>
        <v>111</v>
      </c>
      <c r="AO46">
        <f t="shared" si="10"/>
        <v>128</v>
      </c>
      <c r="AP46">
        <f t="shared" si="11"/>
        <v>144</v>
      </c>
      <c r="AQ46" s="97">
        <f>(AK46/(IF((237.3*LN(('Mini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257</v>
      </c>
      <c r="AR46" s="97">
        <f>(AL46/(IF((237.3*LN(('Mini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298</v>
      </c>
      <c r="AS46" s="97">
        <f>(AM46/(IF((237.3*LN(('Mini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334</v>
      </c>
      <c r="AT46">
        <f t="shared" si="17"/>
        <v>3.7595448053823985</v>
      </c>
      <c r="AU46">
        <f t="shared" si="18"/>
        <v>4.8380137456476442</v>
      </c>
      <c r="AV46" s="96">
        <f t="shared" si="19"/>
        <v>5.9594424712917879</v>
      </c>
      <c r="AW46" s="139">
        <f t="shared" si="12"/>
        <v>2.5</v>
      </c>
      <c r="AX46" s="149">
        <v>22.2</v>
      </c>
      <c r="AY46" s="94">
        <v>24.6</v>
      </c>
      <c r="AZ46" s="148">
        <v>33</v>
      </c>
      <c r="BB46" s="86">
        <v>0</v>
      </c>
      <c r="BC46">
        <v>426</v>
      </c>
      <c r="BD46">
        <v>485</v>
      </c>
      <c r="BE46">
        <v>689</v>
      </c>
      <c r="BG46">
        <v>0</v>
      </c>
      <c r="BH46">
        <v>6.2223539754686437</v>
      </c>
      <c r="BI46">
        <v>7.0681050482205974</v>
      </c>
      <c r="BJ46">
        <v>10</v>
      </c>
      <c r="BM46">
        <f t="shared" si="26"/>
        <v>1.9563320356262001E-4</v>
      </c>
      <c r="BN46">
        <f t="shared" si="27"/>
        <v>4.4708458846471E-4</v>
      </c>
      <c r="BO46">
        <f t="shared" si="28"/>
        <v>1.766459432507</v>
      </c>
      <c r="BP46">
        <f t="shared" si="29"/>
        <v>2</v>
      </c>
      <c r="BR46" s="87"/>
      <c r="BV46" s="96"/>
    </row>
    <row r="47" spans="1:74" x14ac:dyDescent="0.25">
      <c r="A47" t="str">
        <f t="shared" si="2"/>
        <v>14250421</v>
      </c>
      <c r="B47">
        <v>14</v>
      </c>
      <c r="C47">
        <v>250</v>
      </c>
      <c r="D47">
        <v>1</v>
      </c>
      <c r="E47">
        <v>42</v>
      </c>
      <c r="F47" s="138">
        <f t="shared" si="13"/>
        <v>20</v>
      </c>
      <c r="G47">
        <v>0</v>
      </c>
      <c r="H47">
        <v>26</v>
      </c>
      <c r="I47">
        <v>30</v>
      </c>
      <c r="J47">
        <v>40.516725051033056</v>
      </c>
      <c r="K47" s="95">
        <v>1287</v>
      </c>
      <c r="L47" s="86">
        <v>5662</v>
      </c>
      <c r="M47" s="86">
        <v>6217</v>
      </c>
      <c r="N47" s="86">
        <v>6883</v>
      </c>
      <c r="O47">
        <v>1.3620000000000001</v>
      </c>
      <c r="P47">
        <v>1.1000000000000001</v>
      </c>
      <c r="Q47">
        <v>1.1000000000000001</v>
      </c>
      <c r="R47">
        <v>1.1000000000000001</v>
      </c>
      <c r="S47">
        <f t="shared" si="30"/>
        <v>192</v>
      </c>
      <c r="T47">
        <f t="shared" si="31"/>
        <v>1218</v>
      </c>
      <c r="U47">
        <f t="shared" si="34"/>
        <v>1338</v>
      </c>
      <c r="V47">
        <f t="shared" si="35"/>
        <v>1481</v>
      </c>
      <c r="W47">
        <f t="shared" si="36"/>
        <v>33</v>
      </c>
      <c r="X47">
        <f t="shared" si="37"/>
        <v>209</v>
      </c>
      <c r="Y47">
        <f t="shared" si="38"/>
        <v>230</v>
      </c>
      <c r="Z47">
        <f t="shared" si="39"/>
        <v>255</v>
      </c>
      <c r="AA47">
        <f t="shared" si="14"/>
        <v>0.93049162669924534</v>
      </c>
      <c r="AB47">
        <f t="shared" si="14"/>
        <v>11.746016322380719</v>
      </c>
      <c r="AC47">
        <f t="shared" si="15"/>
        <v>13.401319066679408</v>
      </c>
      <c r="AD47" s="96">
        <f t="shared" si="16"/>
        <v>15.448118067217271</v>
      </c>
      <c r="AE47" s="95">
        <v>231</v>
      </c>
      <c r="AF47" s="86">
        <v>263</v>
      </c>
      <c r="AG47" s="86">
        <v>288</v>
      </c>
      <c r="AH47">
        <v>0.98</v>
      </c>
      <c r="AI47">
        <v>0.98</v>
      </c>
      <c r="AJ47">
        <v>0.98</v>
      </c>
      <c r="AK47">
        <f t="shared" si="6"/>
        <v>231</v>
      </c>
      <c r="AL47">
        <f t="shared" si="7"/>
        <v>263</v>
      </c>
      <c r="AM47">
        <f t="shared" si="8"/>
        <v>288</v>
      </c>
      <c r="AN47">
        <f t="shared" si="9"/>
        <v>99</v>
      </c>
      <c r="AO47">
        <f t="shared" si="10"/>
        <v>113</v>
      </c>
      <c r="AP47">
        <f t="shared" si="11"/>
        <v>124</v>
      </c>
      <c r="AQ47" s="97">
        <f>(AK47/(IF((237.3*LN(('Mini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231</v>
      </c>
      <c r="AR47" s="97">
        <f>(AL47/(IF((237.3*LN(('Mini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263</v>
      </c>
      <c r="AS47" s="97">
        <f>(AM47/(IF((237.3*LN(('Mini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288</v>
      </c>
      <c r="AT47">
        <f t="shared" si="17"/>
        <v>4.2035243629565215</v>
      </c>
      <c r="AU47">
        <f t="shared" si="18"/>
        <v>5.0413623015013291</v>
      </c>
      <c r="AV47" s="96">
        <f t="shared" si="19"/>
        <v>5.7279497768244134</v>
      </c>
      <c r="AW47" s="139">
        <f t="shared" si="12"/>
        <v>3.3333333333333335</v>
      </c>
      <c r="AX47" s="149">
        <v>22.2</v>
      </c>
      <c r="AY47" s="94">
        <v>24.6</v>
      </c>
      <c r="AZ47" s="148">
        <v>33</v>
      </c>
      <c r="BB47" s="86">
        <v>0</v>
      </c>
      <c r="BC47">
        <v>426</v>
      </c>
      <c r="BD47">
        <v>485</v>
      </c>
      <c r="BE47">
        <v>689</v>
      </c>
      <c r="BG47">
        <v>0</v>
      </c>
      <c r="BH47">
        <v>6.2223539754686437</v>
      </c>
      <c r="BI47">
        <v>7.0681050482205974</v>
      </c>
      <c r="BJ47">
        <v>10</v>
      </c>
      <c r="BM47">
        <f t="shared" si="26"/>
        <v>1.6730950035507E-3</v>
      </c>
      <c r="BN47">
        <f t="shared" si="27"/>
        <v>3.2929523945446001E-4</v>
      </c>
      <c r="BO47">
        <f t="shared" si="28"/>
        <v>1.3691788367472</v>
      </c>
      <c r="BP47">
        <f t="shared" si="29"/>
        <v>2</v>
      </c>
      <c r="BR47" s="87"/>
      <c r="BV47" s="96"/>
    </row>
    <row r="48" spans="1:74" x14ac:dyDescent="0.25">
      <c r="A48" t="str">
        <f t="shared" si="2"/>
        <v>14270261</v>
      </c>
      <c r="B48">
        <v>14</v>
      </c>
      <c r="C48">
        <v>270</v>
      </c>
      <c r="D48">
        <v>1</v>
      </c>
      <c r="E48">
        <v>26</v>
      </c>
      <c r="F48" s="138">
        <f t="shared" si="13"/>
        <v>10</v>
      </c>
      <c r="G48">
        <v>0</v>
      </c>
      <c r="H48">
        <v>26</v>
      </c>
      <c r="I48">
        <v>30</v>
      </c>
      <c r="J48">
        <v>40.974299956639804</v>
      </c>
      <c r="K48" s="95">
        <v>860</v>
      </c>
      <c r="L48" s="86">
        <v>4089</v>
      </c>
      <c r="M48" s="86">
        <v>4491</v>
      </c>
      <c r="N48" s="86">
        <v>5134</v>
      </c>
      <c r="O48">
        <v>1.3620000000000001</v>
      </c>
      <c r="P48">
        <v>1.1000000000000001</v>
      </c>
      <c r="Q48">
        <v>1.1000000000000001</v>
      </c>
      <c r="R48">
        <v>1.1000000000000001</v>
      </c>
      <c r="S48">
        <f t="shared" si="30"/>
        <v>128</v>
      </c>
      <c r="T48">
        <f t="shared" si="31"/>
        <v>880</v>
      </c>
      <c r="U48">
        <f t="shared" si="34"/>
        <v>966</v>
      </c>
      <c r="V48">
        <f t="shared" si="35"/>
        <v>1105</v>
      </c>
      <c r="W48">
        <f t="shared" si="36"/>
        <v>22</v>
      </c>
      <c r="X48">
        <f t="shared" si="37"/>
        <v>151</v>
      </c>
      <c r="Y48">
        <f t="shared" si="38"/>
        <v>166</v>
      </c>
      <c r="Z48">
        <f t="shared" si="39"/>
        <v>190</v>
      </c>
      <c r="AA48">
        <f t="shared" si="14"/>
        <v>0.72170322835888412</v>
      </c>
      <c r="AB48">
        <f t="shared" si="14"/>
        <v>12.706951843561585</v>
      </c>
      <c r="AC48">
        <f t="shared" si="15"/>
        <v>14.633316120705594</v>
      </c>
      <c r="AD48" s="96">
        <f t="shared" si="16"/>
        <v>17.89615466336172</v>
      </c>
      <c r="AE48" s="87">
        <v>262</v>
      </c>
      <c r="AF48" s="86">
        <v>287</v>
      </c>
      <c r="AG48" s="86">
        <v>310.8</v>
      </c>
      <c r="AH48">
        <v>0.98</v>
      </c>
      <c r="AI48">
        <v>0.98</v>
      </c>
      <c r="AJ48">
        <v>0.98</v>
      </c>
      <c r="AK48">
        <f t="shared" si="6"/>
        <v>262</v>
      </c>
      <c r="AL48">
        <f t="shared" si="7"/>
        <v>287</v>
      </c>
      <c r="AM48">
        <f t="shared" si="8"/>
        <v>311</v>
      </c>
      <c r="AN48">
        <f t="shared" si="9"/>
        <v>113</v>
      </c>
      <c r="AO48">
        <f t="shared" si="10"/>
        <v>123</v>
      </c>
      <c r="AP48">
        <f t="shared" si="11"/>
        <v>134</v>
      </c>
      <c r="AQ48" s="97">
        <f>(AK48/(IF((237.3*LN(('Mini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262</v>
      </c>
      <c r="AR48" s="97">
        <f>(AL48/(IF((237.3*LN(('Mini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287</v>
      </c>
      <c r="AS48" s="97">
        <f>(AM48/(IF((237.3*LN(('Mini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311</v>
      </c>
      <c r="AT48">
        <f t="shared" si="17"/>
        <v>8.2498208855213484</v>
      </c>
      <c r="AU48">
        <f t="shared" si="18"/>
        <v>9.3607915816372955</v>
      </c>
      <c r="AV48" s="96">
        <f t="shared" si="19"/>
        <v>10.63509481474571</v>
      </c>
      <c r="AW48" s="139">
        <f t="shared" si="12"/>
        <v>1.8</v>
      </c>
      <c r="AX48" s="149">
        <v>24.4</v>
      </c>
      <c r="AY48" s="94">
        <v>27</v>
      </c>
      <c r="AZ48" s="148">
        <v>36.700000000000003</v>
      </c>
      <c r="BB48" s="86">
        <v>0</v>
      </c>
      <c r="BC48">
        <v>467</v>
      </c>
      <c r="BD48">
        <v>531</v>
      </c>
      <c r="BE48">
        <v>766</v>
      </c>
      <c r="BG48">
        <v>0</v>
      </c>
      <c r="BH48">
        <v>6.1321901467269262</v>
      </c>
      <c r="BI48">
        <v>6.9651853800040389</v>
      </c>
      <c r="BJ48">
        <v>10</v>
      </c>
      <c r="BM48">
        <f t="shared" si="26"/>
        <v>1.4501879713725999E-3</v>
      </c>
      <c r="BN48">
        <f t="shared" si="27"/>
        <v>3.7831632653061002E-4</v>
      </c>
      <c r="BO48">
        <f t="shared" si="28"/>
        <v>1.4868910444209</v>
      </c>
      <c r="BP48">
        <f t="shared" si="29"/>
        <v>2</v>
      </c>
      <c r="BR48" s="87">
        <v>70</v>
      </c>
      <c r="BT48">
        <v>70</v>
      </c>
      <c r="BV48" s="96">
        <v>70</v>
      </c>
    </row>
    <row r="49" spans="1:74" x14ac:dyDescent="0.25">
      <c r="A49" t="str">
        <f t="shared" si="2"/>
        <v>14270341</v>
      </c>
      <c r="B49">
        <v>14</v>
      </c>
      <c r="C49">
        <v>270</v>
      </c>
      <c r="D49">
        <v>1</v>
      </c>
      <c r="E49">
        <v>34</v>
      </c>
      <c r="F49" s="138">
        <f t="shared" si="13"/>
        <v>15</v>
      </c>
      <c r="G49">
        <v>0</v>
      </c>
      <c r="H49">
        <v>26</v>
      </c>
      <c r="I49">
        <v>30</v>
      </c>
      <c r="J49">
        <v>40.974299956639804</v>
      </c>
      <c r="K49" s="95">
        <v>1133</v>
      </c>
      <c r="L49" s="86">
        <v>5230</v>
      </c>
      <c r="M49" s="86">
        <v>5794</v>
      </c>
      <c r="N49" s="86">
        <v>6511</v>
      </c>
      <c r="O49">
        <v>1.3620000000000001</v>
      </c>
      <c r="P49">
        <v>1.1000000000000001</v>
      </c>
      <c r="Q49">
        <v>1.1000000000000001</v>
      </c>
      <c r="R49">
        <v>1.1000000000000001</v>
      </c>
      <c r="S49">
        <f t="shared" si="30"/>
        <v>169</v>
      </c>
      <c r="T49">
        <f t="shared" si="31"/>
        <v>1126</v>
      </c>
      <c r="U49">
        <f t="shared" si="34"/>
        <v>1247</v>
      </c>
      <c r="V49">
        <f t="shared" si="35"/>
        <v>1401</v>
      </c>
      <c r="W49">
        <f t="shared" si="36"/>
        <v>29</v>
      </c>
      <c r="X49">
        <f t="shared" si="37"/>
        <v>194</v>
      </c>
      <c r="Y49">
        <f t="shared" si="38"/>
        <v>214</v>
      </c>
      <c r="Z49">
        <f t="shared" si="39"/>
        <v>241</v>
      </c>
      <c r="AA49">
        <f t="shared" si="14"/>
        <v>0.37911240587470058</v>
      </c>
      <c r="AB49">
        <f t="shared" si="14"/>
        <v>10.943650304091044</v>
      </c>
      <c r="AC49">
        <f t="shared" si="15"/>
        <v>13.019260285539815</v>
      </c>
      <c r="AD49" s="96">
        <f t="shared" si="16"/>
        <v>16.066811103712261</v>
      </c>
      <c r="AE49" s="95">
        <v>275</v>
      </c>
      <c r="AF49" s="86">
        <v>321</v>
      </c>
      <c r="AG49" s="86">
        <v>365</v>
      </c>
      <c r="AH49">
        <v>0.98</v>
      </c>
      <c r="AI49">
        <v>0.98</v>
      </c>
      <c r="AJ49">
        <v>0.98</v>
      </c>
      <c r="AK49">
        <f t="shared" si="6"/>
        <v>275</v>
      </c>
      <c r="AL49">
        <f t="shared" si="7"/>
        <v>321</v>
      </c>
      <c r="AM49">
        <f t="shared" si="8"/>
        <v>365</v>
      </c>
      <c r="AN49">
        <f t="shared" si="9"/>
        <v>118</v>
      </c>
      <c r="AO49">
        <f t="shared" si="10"/>
        <v>138</v>
      </c>
      <c r="AP49">
        <f t="shared" si="11"/>
        <v>157</v>
      </c>
      <c r="AQ49" s="97">
        <f>(AK49/(IF((237.3*LN(('Mini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275</v>
      </c>
      <c r="AR49" s="97">
        <f>(AL49/(IF((237.3*LN(('Mini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321</v>
      </c>
      <c r="AS49" s="97">
        <f>(AM49/(IF((237.3*LN(('Mini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365</v>
      </c>
      <c r="AT49">
        <f t="shared" si="17"/>
        <v>4.5397382605051293</v>
      </c>
      <c r="AU49">
        <f t="shared" si="18"/>
        <v>5.9891086899505135</v>
      </c>
      <c r="AV49" s="96">
        <f t="shared" si="19"/>
        <v>7.5249784140231908</v>
      </c>
      <c r="AW49" s="139">
        <f t="shared" si="12"/>
        <v>2.7</v>
      </c>
      <c r="AX49" s="149">
        <v>24.4</v>
      </c>
      <c r="AY49" s="94">
        <v>27</v>
      </c>
      <c r="AZ49" s="148">
        <v>36.700000000000003</v>
      </c>
      <c r="BB49" s="86">
        <v>0</v>
      </c>
      <c r="BC49">
        <v>467</v>
      </c>
      <c r="BD49">
        <v>531</v>
      </c>
      <c r="BE49">
        <v>766</v>
      </c>
      <c r="BG49">
        <v>0</v>
      </c>
      <c r="BH49">
        <v>6.1321901467269262</v>
      </c>
      <c r="BI49">
        <v>6.9651853800040389</v>
      </c>
      <c r="BJ49">
        <v>10</v>
      </c>
      <c r="BM49">
        <f t="shared" si="26"/>
        <v>1.9563320356262001E-4</v>
      </c>
      <c r="BN49">
        <f t="shared" si="27"/>
        <v>4.4708458846471E-4</v>
      </c>
      <c r="BO49">
        <f t="shared" si="28"/>
        <v>1.766459432507</v>
      </c>
      <c r="BP49">
        <f t="shared" si="29"/>
        <v>2</v>
      </c>
      <c r="BR49" s="87">
        <v>80</v>
      </c>
      <c r="BT49">
        <v>80</v>
      </c>
      <c r="BV49" s="96">
        <v>80</v>
      </c>
    </row>
    <row r="50" spans="1:74" x14ac:dyDescent="0.25">
      <c r="A50" t="str">
        <f t="shared" si="2"/>
        <v>14270421</v>
      </c>
      <c r="B50">
        <v>14</v>
      </c>
      <c r="C50">
        <v>270</v>
      </c>
      <c r="D50">
        <v>1</v>
      </c>
      <c r="E50">
        <v>42</v>
      </c>
      <c r="F50" s="138">
        <f t="shared" si="13"/>
        <v>20</v>
      </c>
      <c r="G50">
        <v>0</v>
      </c>
      <c r="H50">
        <v>26</v>
      </c>
      <c r="I50">
        <v>30</v>
      </c>
      <c r="J50">
        <v>40.974299956639804</v>
      </c>
      <c r="K50" s="95">
        <v>1404</v>
      </c>
      <c r="L50" s="86">
        <v>6188</v>
      </c>
      <c r="M50" s="86">
        <v>6816</v>
      </c>
      <c r="N50" s="86">
        <v>7622</v>
      </c>
      <c r="O50">
        <v>1.3620000000000001</v>
      </c>
      <c r="P50">
        <v>1.1000000000000001</v>
      </c>
      <c r="Q50">
        <v>1.1000000000000001</v>
      </c>
      <c r="R50">
        <v>1.1000000000000001</v>
      </c>
      <c r="S50">
        <f t="shared" si="30"/>
        <v>210</v>
      </c>
      <c r="T50">
        <f t="shared" si="31"/>
        <v>1332</v>
      </c>
      <c r="U50">
        <f t="shared" si="34"/>
        <v>1467</v>
      </c>
      <c r="V50">
        <f t="shared" si="35"/>
        <v>1640</v>
      </c>
      <c r="W50">
        <f t="shared" si="36"/>
        <v>36</v>
      </c>
      <c r="X50">
        <f t="shared" si="37"/>
        <v>229</v>
      </c>
      <c r="Y50">
        <f t="shared" si="38"/>
        <v>252</v>
      </c>
      <c r="Z50">
        <f t="shared" si="39"/>
        <v>282</v>
      </c>
      <c r="AA50">
        <f t="shared" si="14"/>
        <v>1.137088557799719</v>
      </c>
      <c r="AB50">
        <f t="shared" si="14"/>
        <v>14.437600721292856</v>
      </c>
      <c r="AC50">
        <f t="shared" si="15"/>
        <v>16.471066452181475</v>
      </c>
      <c r="AD50" s="96">
        <f t="shared" si="16"/>
        <v>19.230974366685224</v>
      </c>
      <c r="AE50" s="95">
        <v>253</v>
      </c>
      <c r="AF50" s="86">
        <v>288</v>
      </c>
      <c r="AG50" s="86">
        <v>321</v>
      </c>
      <c r="AH50">
        <v>0.98</v>
      </c>
      <c r="AI50">
        <v>0.98</v>
      </c>
      <c r="AJ50">
        <v>0.98</v>
      </c>
      <c r="AK50">
        <f t="shared" si="6"/>
        <v>253</v>
      </c>
      <c r="AL50">
        <f t="shared" si="7"/>
        <v>288</v>
      </c>
      <c r="AM50">
        <f t="shared" si="8"/>
        <v>321</v>
      </c>
      <c r="AN50">
        <f t="shared" si="9"/>
        <v>109</v>
      </c>
      <c r="AO50">
        <f t="shared" si="10"/>
        <v>124</v>
      </c>
      <c r="AP50">
        <f t="shared" si="11"/>
        <v>138</v>
      </c>
      <c r="AQ50" s="97">
        <f>(AK50/(IF((237.3*LN(('Mini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253</v>
      </c>
      <c r="AR50" s="97">
        <f>(AL50/(IF((237.3*LN(('Mini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288</v>
      </c>
      <c r="AS50" s="97">
        <f>(AM50/(IF((237.3*LN(('Mini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321</v>
      </c>
      <c r="AT50">
        <f t="shared" si="17"/>
        <v>5.2017767052737547</v>
      </c>
      <c r="AU50">
        <f t="shared" si="18"/>
        <v>6.2099811851033841</v>
      </c>
      <c r="AV50" s="96">
        <f t="shared" si="19"/>
        <v>7.1935117287440677</v>
      </c>
      <c r="AW50" s="139">
        <f t="shared" si="12"/>
        <v>3.6</v>
      </c>
      <c r="AX50" s="149">
        <v>24.4</v>
      </c>
      <c r="AY50" s="94">
        <v>27</v>
      </c>
      <c r="AZ50" s="148">
        <v>36.700000000000003</v>
      </c>
      <c r="BB50" s="86">
        <v>0</v>
      </c>
      <c r="BC50">
        <v>467</v>
      </c>
      <c r="BD50">
        <v>531</v>
      </c>
      <c r="BE50">
        <v>766</v>
      </c>
      <c r="BG50">
        <v>0</v>
      </c>
      <c r="BH50">
        <v>6.1321901467269262</v>
      </c>
      <c r="BI50">
        <v>6.9651853800040389</v>
      </c>
      <c r="BJ50">
        <v>10</v>
      </c>
      <c r="BM50">
        <f t="shared" si="26"/>
        <v>1.6730950035507E-3</v>
      </c>
      <c r="BN50">
        <f t="shared" si="27"/>
        <v>3.2929523945446001E-4</v>
      </c>
      <c r="BO50">
        <f t="shared" si="28"/>
        <v>1.3691788367472</v>
      </c>
      <c r="BP50">
        <f t="shared" si="29"/>
        <v>2</v>
      </c>
      <c r="BR50" s="87">
        <v>90</v>
      </c>
      <c r="BT50">
        <v>90</v>
      </c>
      <c r="BV50" s="96">
        <v>90</v>
      </c>
    </row>
    <row r="51" spans="1:74" x14ac:dyDescent="0.25">
      <c r="A51" t="str">
        <f t="shared" si="2"/>
        <v>14290261</v>
      </c>
      <c r="B51">
        <v>14</v>
      </c>
      <c r="C51">
        <v>290</v>
      </c>
      <c r="D51">
        <v>1</v>
      </c>
      <c r="E51">
        <v>26</v>
      </c>
      <c r="F51" s="138">
        <f t="shared" si="13"/>
        <v>10</v>
      </c>
      <c r="G51">
        <v>0</v>
      </c>
      <c r="H51">
        <v>26</v>
      </c>
      <c r="I51">
        <v>30</v>
      </c>
      <c r="J51">
        <v>38.128426808222059</v>
      </c>
      <c r="K51" s="95">
        <v>931</v>
      </c>
      <c r="L51" s="86">
        <v>4434</v>
      </c>
      <c r="M51" s="86">
        <v>4881</v>
      </c>
      <c r="N51" s="86">
        <v>5556</v>
      </c>
      <c r="O51">
        <v>1.3620000000000001</v>
      </c>
      <c r="P51">
        <v>1.1000000000000001</v>
      </c>
      <c r="Q51">
        <v>1.1000000000000001</v>
      </c>
      <c r="R51">
        <v>1.1000000000000001</v>
      </c>
      <c r="S51">
        <f t="shared" si="30"/>
        <v>139</v>
      </c>
      <c r="T51">
        <f t="shared" si="31"/>
        <v>954</v>
      </c>
      <c r="U51">
        <f t="shared" si="34"/>
        <v>1050</v>
      </c>
      <c r="V51">
        <f t="shared" si="35"/>
        <v>1196</v>
      </c>
      <c r="W51">
        <f t="shared" si="36"/>
        <v>24</v>
      </c>
      <c r="X51">
        <f t="shared" si="37"/>
        <v>164</v>
      </c>
      <c r="Y51">
        <f t="shared" si="38"/>
        <v>181</v>
      </c>
      <c r="Z51">
        <f t="shared" si="39"/>
        <v>206</v>
      </c>
      <c r="AA51">
        <f t="shared" si="14"/>
        <v>0.88558825147524678</v>
      </c>
      <c r="AB51">
        <f t="shared" si="14"/>
        <v>15.48803184258451</v>
      </c>
      <c r="AC51">
        <f t="shared" si="15"/>
        <v>17.940392044756468</v>
      </c>
      <c r="AD51" s="96">
        <f t="shared" si="16"/>
        <v>21.756052298384802</v>
      </c>
      <c r="AE51" s="87">
        <v>280</v>
      </c>
      <c r="AF51" s="86">
        <v>308</v>
      </c>
      <c r="AG51" s="86">
        <v>341.08750000000003</v>
      </c>
      <c r="AH51">
        <v>0.98</v>
      </c>
      <c r="AI51">
        <v>0.98</v>
      </c>
      <c r="AJ51">
        <v>0.98</v>
      </c>
      <c r="AK51">
        <f t="shared" si="6"/>
        <v>280</v>
      </c>
      <c r="AL51">
        <f t="shared" si="7"/>
        <v>308</v>
      </c>
      <c r="AM51">
        <f t="shared" si="8"/>
        <v>341</v>
      </c>
      <c r="AN51">
        <f t="shared" si="9"/>
        <v>120</v>
      </c>
      <c r="AO51">
        <f t="shared" si="10"/>
        <v>132</v>
      </c>
      <c r="AP51">
        <f t="shared" si="11"/>
        <v>147</v>
      </c>
      <c r="AQ51" s="97">
        <f>(AK51/(IF((237.3*LN(('Mini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280</v>
      </c>
      <c r="AR51" s="97">
        <f>(AL51/(IF((237.3*LN(('Mini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308</v>
      </c>
      <c r="AS51" s="97">
        <f>(AM51/(IF((237.3*LN(('Mini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341</v>
      </c>
      <c r="AT51">
        <f t="shared" si="17"/>
        <v>9.72448095537559</v>
      </c>
      <c r="AU51">
        <f t="shared" si="18"/>
        <v>11.208108539319399</v>
      </c>
      <c r="AV51" s="96">
        <f t="shared" si="19"/>
        <v>13.157603018115477</v>
      </c>
      <c r="AW51" s="139">
        <f t="shared" si="12"/>
        <v>1.9333333333333333</v>
      </c>
      <c r="AX51" s="148">
        <v>26.5</v>
      </c>
      <c r="AY51" s="148">
        <v>29.4</v>
      </c>
      <c r="AZ51" s="148">
        <v>36.799999999999997</v>
      </c>
      <c r="BB51" s="86">
        <v>0</v>
      </c>
      <c r="BC51">
        <v>506</v>
      </c>
      <c r="BD51">
        <v>576</v>
      </c>
      <c r="BE51">
        <v>757</v>
      </c>
      <c r="BG51">
        <v>0</v>
      </c>
      <c r="BH51">
        <v>6.0515594714640155</v>
      </c>
      <c r="BI51">
        <v>6.8736311454698598</v>
      </c>
      <c r="BJ51">
        <v>9</v>
      </c>
      <c r="BM51">
        <f t="shared" si="26"/>
        <v>1.4501879713725999E-3</v>
      </c>
      <c r="BN51">
        <f t="shared" si="27"/>
        <v>3.7831632653061002E-4</v>
      </c>
      <c r="BO51">
        <f t="shared" si="28"/>
        <v>1.4868910444209</v>
      </c>
      <c r="BP51">
        <f t="shared" si="29"/>
        <v>2</v>
      </c>
      <c r="BR51" s="87">
        <v>100</v>
      </c>
      <c r="BT51">
        <v>100</v>
      </c>
      <c r="BV51" s="96">
        <v>100</v>
      </c>
    </row>
    <row r="52" spans="1:74" x14ac:dyDescent="0.25">
      <c r="A52" t="str">
        <f t="shared" si="2"/>
        <v>14290341</v>
      </c>
      <c r="B52">
        <v>14</v>
      </c>
      <c r="C52">
        <v>290</v>
      </c>
      <c r="D52">
        <v>1</v>
      </c>
      <c r="E52">
        <v>34</v>
      </c>
      <c r="F52" s="138">
        <f t="shared" si="13"/>
        <v>15</v>
      </c>
      <c r="G52">
        <v>0</v>
      </c>
      <c r="H52">
        <v>26</v>
      </c>
      <c r="I52">
        <v>30</v>
      </c>
      <c r="J52">
        <v>38.128426808222059</v>
      </c>
      <c r="K52" s="95">
        <v>1227</v>
      </c>
      <c r="L52" s="86">
        <v>5665</v>
      </c>
      <c r="M52" s="86">
        <v>6295</v>
      </c>
      <c r="N52" s="86">
        <v>7138</v>
      </c>
      <c r="O52">
        <v>1.3620000000000001</v>
      </c>
      <c r="P52">
        <v>1.1000000000000001</v>
      </c>
      <c r="Q52">
        <v>1.1000000000000001</v>
      </c>
      <c r="R52">
        <v>1.1000000000000001</v>
      </c>
      <c r="S52">
        <f t="shared" si="30"/>
        <v>183</v>
      </c>
      <c r="T52">
        <f t="shared" si="31"/>
        <v>1219</v>
      </c>
      <c r="U52">
        <f t="shared" si="34"/>
        <v>1355</v>
      </c>
      <c r="V52">
        <f t="shared" si="35"/>
        <v>1536</v>
      </c>
      <c r="W52">
        <f t="shared" si="36"/>
        <v>31</v>
      </c>
      <c r="X52">
        <f t="shared" si="37"/>
        <v>210</v>
      </c>
      <c r="Y52">
        <f t="shared" si="38"/>
        <v>233</v>
      </c>
      <c r="Z52">
        <f t="shared" si="39"/>
        <v>264</v>
      </c>
      <c r="AA52">
        <f t="shared" si="14"/>
        <v>0.45962602699604538</v>
      </c>
      <c r="AB52">
        <f t="shared" si="14"/>
        <v>13.561762525466079</v>
      </c>
      <c r="AC52">
        <f t="shared" si="15"/>
        <v>16.30047092944978</v>
      </c>
      <c r="AD52" s="96">
        <f t="shared" si="16"/>
        <v>20.333615579896239</v>
      </c>
      <c r="AE52" s="95">
        <v>292</v>
      </c>
      <c r="AF52" s="86">
        <v>343</v>
      </c>
      <c r="AG52" s="86">
        <v>403</v>
      </c>
      <c r="AH52">
        <v>0.98</v>
      </c>
      <c r="AI52">
        <v>0.98</v>
      </c>
      <c r="AJ52">
        <v>0.98</v>
      </c>
      <c r="AK52">
        <f t="shared" si="6"/>
        <v>292</v>
      </c>
      <c r="AL52">
        <f t="shared" si="7"/>
        <v>343</v>
      </c>
      <c r="AM52">
        <f t="shared" si="8"/>
        <v>403</v>
      </c>
      <c r="AN52">
        <f t="shared" si="9"/>
        <v>126</v>
      </c>
      <c r="AO52">
        <f t="shared" si="10"/>
        <v>147</v>
      </c>
      <c r="AP52">
        <f t="shared" si="11"/>
        <v>173</v>
      </c>
      <c r="AQ52" s="97">
        <f>(AK52/(IF((237.3*LN(('Mini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292</v>
      </c>
      <c r="AR52" s="97">
        <f>(AL52/(IF((237.3*LN(('Mini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343</v>
      </c>
      <c r="AS52" s="97">
        <f>(AM52/(IF((237.3*LN(('Mini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403</v>
      </c>
      <c r="AT52">
        <f t="shared" si="17"/>
        <v>5.4920302472676772</v>
      </c>
      <c r="AU52">
        <f t="shared" si="18"/>
        <v>7.2142849562606868</v>
      </c>
      <c r="AV52" s="96">
        <f t="shared" si="19"/>
        <v>9.623957351948448</v>
      </c>
      <c r="AW52" s="139">
        <f t="shared" si="12"/>
        <v>2.9</v>
      </c>
      <c r="AX52" s="148">
        <v>26.5</v>
      </c>
      <c r="AY52" s="148">
        <v>29.4</v>
      </c>
      <c r="AZ52" s="148">
        <v>36.799999999999997</v>
      </c>
      <c r="BB52" s="86">
        <v>0</v>
      </c>
      <c r="BC52">
        <v>506</v>
      </c>
      <c r="BD52">
        <v>576</v>
      </c>
      <c r="BE52">
        <v>757</v>
      </c>
      <c r="BG52">
        <v>0</v>
      </c>
      <c r="BH52">
        <v>6.0515594714640155</v>
      </c>
      <c r="BI52">
        <v>6.8736311454698598</v>
      </c>
      <c r="BJ52">
        <v>9</v>
      </c>
      <c r="BM52">
        <f t="shared" si="26"/>
        <v>1.9563320356262001E-4</v>
      </c>
      <c r="BN52">
        <f t="shared" si="27"/>
        <v>4.4708458846471E-4</v>
      </c>
      <c r="BO52">
        <f t="shared" si="28"/>
        <v>1.766459432507</v>
      </c>
      <c r="BP52">
        <f t="shared" si="29"/>
        <v>2</v>
      </c>
      <c r="BR52" s="87">
        <v>110</v>
      </c>
      <c r="BT52">
        <v>110</v>
      </c>
      <c r="BV52" s="96">
        <v>110</v>
      </c>
    </row>
    <row r="53" spans="1:74" x14ac:dyDescent="0.25">
      <c r="A53" t="str">
        <f t="shared" si="2"/>
        <v>14290421</v>
      </c>
      <c r="B53">
        <v>14</v>
      </c>
      <c r="C53">
        <v>290</v>
      </c>
      <c r="D53">
        <v>1</v>
      </c>
      <c r="E53">
        <v>42</v>
      </c>
      <c r="F53" s="138">
        <f t="shared" si="13"/>
        <v>20</v>
      </c>
      <c r="G53">
        <v>0</v>
      </c>
      <c r="H53">
        <v>26</v>
      </c>
      <c r="I53">
        <v>30</v>
      </c>
      <c r="J53">
        <v>38.128426808222059</v>
      </c>
      <c r="K53" s="95">
        <v>1520</v>
      </c>
      <c r="L53" s="86">
        <v>6706</v>
      </c>
      <c r="M53" s="86">
        <v>7407</v>
      </c>
      <c r="N53" s="86">
        <v>8350</v>
      </c>
      <c r="O53">
        <v>1.3620000000000001</v>
      </c>
      <c r="P53">
        <v>1.1000000000000001</v>
      </c>
      <c r="Q53">
        <v>1.1000000000000001</v>
      </c>
      <c r="R53">
        <v>1.1000000000000001</v>
      </c>
      <c r="S53">
        <f t="shared" si="30"/>
        <v>227</v>
      </c>
      <c r="T53">
        <f t="shared" si="31"/>
        <v>1443</v>
      </c>
      <c r="U53">
        <f t="shared" si="34"/>
        <v>1594</v>
      </c>
      <c r="V53">
        <f t="shared" si="35"/>
        <v>1797</v>
      </c>
      <c r="W53">
        <f t="shared" si="36"/>
        <v>39</v>
      </c>
      <c r="X53">
        <f t="shared" si="37"/>
        <v>248</v>
      </c>
      <c r="Y53">
        <f t="shared" si="38"/>
        <v>274</v>
      </c>
      <c r="Z53">
        <f t="shared" si="39"/>
        <v>309</v>
      </c>
      <c r="AA53">
        <f t="shared" si="14"/>
        <v>1.3679461297523074</v>
      </c>
      <c r="AB53">
        <f t="shared" si="14"/>
        <v>17.357340058999846</v>
      </c>
      <c r="AC53">
        <f t="shared" si="15"/>
        <v>19.91082828284496</v>
      </c>
      <c r="AD53" s="96">
        <f t="shared" si="16"/>
        <v>23.495648219704844</v>
      </c>
      <c r="AE53" s="95">
        <v>273</v>
      </c>
      <c r="AF53" s="86">
        <v>313</v>
      </c>
      <c r="AG53" s="86">
        <v>359</v>
      </c>
      <c r="AH53">
        <v>0.98</v>
      </c>
      <c r="AI53">
        <v>0.98</v>
      </c>
      <c r="AJ53">
        <v>0.98</v>
      </c>
      <c r="AK53">
        <f t="shared" si="6"/>
        <v>273</v>
      </c>
      <c r="AL53">
        <f t="shared" si="7"/>
        <v>313</v>
      </c>
      <c r="AM53">
        <f t="shared" si="8"/>
        <v>359</v>
      </c>
      <c r="AN53">
        <f t="shared" si="9"/>
        <v>117</v>
      </c>
      <c r="AO53">
        <f t="shared" si="10"/>
        <v>135</v>
      </c>
      <c r="AP53">
        <f t="shared" si="11"/>
        <v>154</v>
      </c>
      <c r="AQ53" s="97">
        <f>(AK53/(IF((237.3*LN(('Mini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273</v>
      </c>
      <c r="AR53" s="97">
        <f>(AL53/(IF((237.3*LN(('Mini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313</v>
      </c>
      <c r="AS53" s="97">
        <f>(AM53/(IF((237.3*LN(('Mini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359</v>
      </c>
      <c r="AT53">
        <f t="shared" si="17"/>
        <v>6.178577206518133</v>
      </c>
      <c r="AU53">
        <f t="shared" si="18"/>
        <v>7.5209607374158871</v>
      </c>
      <c r="AV53" s="96">
        <f t="shared" si="19"/>
        <v>9.0129412125984576</v>
      </c>
      <c r="AW53" s="139">
        <f t="shared" si="12"/>
        <v>3.8666666666666667</v>
      </c>
      <c r="AX53" s="148">
        <v>26.5</v>
      </c>
      <c r="AY53" s="148">
        <v>29.4</v>
      </c>
      <c r="AZ53" s="148">
        <v>36.799999999999997</v>
      </c>
      <c r="BB53" s="86">
        <v>0</v>
      </c>
      <c r="BC53">
        <v>506</v>
      </c>
      <c r="BD53">
        <v>576</v>
      </c>
      <c r="BE53">
        <v>757</v>
      </c>
      <c r="BG53">
        <v>0</v>
      </c>
      <c r="BH53">
        <v>6.0515594714640155</v>
      </c>
      <c r="BI53">
        <v>6.8736311454698598</v>
      </c>
      <c r="BJ53">
        <v>9</v>
      </c>
      <c r="BM53">
        <f t="shared" si="26"/>
        <v>1.6730950035507E-3</v>
      </c>
      <c r="BN53">
        <f t="shared" si="27"/>
        <v>3.2929523945446001E-4</v>
      </c>
      <c r="BO53">
        <f t="shared" si="28"/>
        <v>1.3691788367472</v>
      </c>
      <c r="BP53">
        <f t="shared" si="29"/>
        <v>2</v>
      </c>
      <c r="BR53" s="87">
        <v>120</v>
      </c>
      <c r="BT53">
        <v>120</v>
      </c>
      <c r="BV53" s="96">
        <v>120</v>
      </c>
    </row>
    <row r="54" spans="1:74" x14ac:dyDescent="0.25">
      <c r="A54" t="str">
        <f t="shared" si="2"/>
        <v>14310261</v>
      </c>
      <c r="B54">
        <v>14</v>
      </c>
      <c r="C54">
        <v>310</v>
      </c>
      <c r="D54">
        <v>1</v>
      </c>
      <c r="E54">
        <v>26</v>
      </c>
      <c r="F54" s="138">
        <f t="shared" si="13"/>
        <v>10</v>
      </c>
      <c r="G54">
        <v>0</v>
      </c>
      <c r="H54">
        <v>26</v>
      </c>
      <c r="I54">
        <v>30</v>
      </c>
      <c r="J54">
        <v>35.032512417116067</v>
      </c>
      <c r="K54" s="95">
        <v>1006</v>
      </c>
      <c r="L54" s="86">
        <v>4779</v>
      </c>
      <c r="M54" s="86">
        <v>5272</v>
      </c>
      <c r="N54" s="86">
        <v>5800</v>
      </c>
      <c r="O54">
        <v>1.3620000000000001</v>
      </c>
      <c r="P54">
        <v>1.1000000000000001</v>
      </c>
      <c r="Q54">
        <v>1.1000000000000001</v>
      </c>
      <c r="R54">
        <v>1.1000000000000001</v>
      </c>
      <c r="S54">
        <f t="shared" si="30"/>
        <v>150</v>
      </c>
      <c r="T54">
        <f t="shared" si="31"/>
        <v>1028</v>
      </c>
      <c r="U54">
        <f t="shared" si="34"/>
        <v>1135</v>
      </c>
      <c r="V54">
        <f t="shared" si="35"/>
        <v>1248</v>
      </c>
      <c r="W54">
        <f t="shared" si="36"/>
        <v>26</v>
      </c>
      <c r="X54">
        <f t="shared" si="37"/>
        <v>177</v>
      </c>
      <c r="Y54">
        <f t="shared" si="38"/>
        <v>195</v>
      </c>
      <c r="Z54">
        <f t="shared" si="39"/>
        <v>215</v>
      </c>
      <c r="AA54">
        <f t="shared" si="14"/>
        <v>1.0698295908785274</v>
      </c>
      <c r="AB54">
        <f t="shared" si="14"/>
        <v>18.603564169501706</v>
      </c>
      <c r="AC54">
        <f t="shared" si="15"/>
        <v>21.491905621264891</v>
      </c>
      <c r="AD54" s="96">
        <f t="shared" si="16"/>
        <v>24.858284842947842</v>
      </c>
      <c r="AE54" s="87">
        <v>299</v>
      </c>
      <c r="AF54" s="86">
        <v>329</v>
      </c>
      <c r="AG54" s="86">
        <v>358.4</v>
      </c>
      <c r="AH54">
        <v>0.98</v>
      </c>
      <c r="AI54">
        <v>0.98</v>
      </c>
      <c r="AJ54">
        <v>0.98</v>
      </c>
      <c r="AK54">
        <f t="shared" si="6"/>
        <v>299</v>
      </c>
      <c r="AL54">
        <f t="shared" si="7"/>
        <v>329</v>
      </c>
      <c r="AM54">
        <f t="shared" si="8"/>
        <v>358</v>
      </c>
      <c r="AN54">
        <f t="shared" si="9"/>
        <v>129</v>
      </c>
      <c r="AO54">
        <f t="shared" si="10"/>
        <v>141</v>
      </c>
      <c r="AP54">
        <f t="shared" si="11"/>
        <v>154</v>
      </c>
      <c r="AQ54" s="97">
        <f>(AK54/(IF((237.3*LN(('Mini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299</v>
      </c>
      <c r="AR54" s="97">
        <f>(AL54/(IF((237.3*LN(('Mini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329</v>
      </c>
      <c r="AS54" s="97">
        <f>(AM54/(IF((237.3*LN(('Mini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358</v>
      </c>
      <c r="AT54">
        <f t="shared" si="17"/>
        <v>11.612221876387986</v>
      </c>
      <c r="AU54">
        <f t="shared" si="18"/>
        <v>13.257473734020033</v>
      </c>
      <c r="AV54" s="96">
        <f t="shared" si="19"/>
        <v>15.11899262569165</v>
      </c>
      <c r="AW54" s="139">
        <f t="shared" si="12"/>
        <v>2.0666666666666669</v>
      </c>
      <c r="AX54" s="148">
        <v>28.7</v>
      </c>
      <c r="AY54" s="148">
        <v>31.8</v>
      </c>
      <c r="AZ54" s="148">
        <v>36.4</v>
      </c>
      <c r="BB54" s="86">
        <v>0</v>
      </c>
      <c r="BC54">
        <v>546</v>
      </c>
      <c r="BD54">
        <v>621</v>
      </c>
      <c r="BE54">
        <v>733</v>
      </c>
      <c r="BG54">
        <v>0</v>
      </c>
      <c r="BH54">
        <v>5.9786788119579652</v>
      </c>
      <c r="BI54">
        <v>6.7912721425302323</v>
      </c>
      <c r="BJ54">
        <v>8</v>
      </c>
      <c r="BM54">
        <f t="shared" si="26"/>
        <v>1.4501879713725999E-3</v>
      </c>
      <c r="BN54">
        <f t="shared" si="27"/>
        <v>3.7831632653061002E-4</v>
      </c>
      <c r="BO54">
        <f t="shared" si="28"/>
        <v>1.4868910444209</v>
      </c>
      <c r="BP54">
        <f t="shared" si="29"/>
        <v>2</v>
      </c>
      <c r="BR54" s="87">
        <v>130</v>
      </c>
      <c r="BT54">
        <v>130</v>
      </c>
      <c r="BV54" s="96">
        <v>130</v>
      </c>
    </row>
    <row r="55" spans="1:74" x14ac:dyDescent="0.25">
      <c r="A55" t="str">
        <f t="shared" si="2"/>
        <v>14310341</v>
      </c>
      <c r="B55">
        <v>14</v>
      </c>
      <c r="C55">
        <v>310</v>
      </c>
      <c r="D55">
        <v>1</v>
      </c>
      <c r="E55">
        <v>34</v>
      </c>
      <c r="F55" s="138">
        <f t="shared" si="13"/>
        <v>15</v>
      </c>
      <c r="G55">
        <v>0</v>
      </c>
      <c r="H55">
        <v>26</v>
      </c>
      <c r="I55">
        <v>30</v>
      </c>
      <c r="J55" s="94">
        <v>35.032512417116067</v>
      </c>
      <c r="K55" s="95">
        <v>1325</v>
      </c>
      <c r="L55" s="86">
        <v>6097</v>
      </c>
      <c r="M55" s="86">
        <v>6793</v>
      </c>
      <c r="N55" s="86">
        <v>7495</v>
      </c>
      <c r="O55">
        <v>1.3620000000000001</v>
      </c>
      <c r="P55">
        <v>1.1000000000000001</v>
      </c>
      <c r="Q55">
        <v>1.1000000000000001</v>
      </c>
      <c r="R55">
        <v>1.1000000000000001</v>
      </c>
      <c r="S55">
        <f t="shared" si="30"/>
        <v>198</v>
      </c>
      <c r="T55">
        <f t="shared" si="31"/>
        <v>1312</v>
      </c>
      <c r="U55">
        <f t="shared" si="34"/>
        <v>1462</v>
      </c>
      <c r="V55">
        <f t="shared" si="35"/>
        <v>1613</v>
      </c>
      <c r="W55">
        <f t="shared" si="36"/>
        <v>34</v>
      </c>
      <c r="X55">
        <f t="shared" si="37"/>
        <v>226</v>
      </c>
      <c r="Y55">
        <f t="shared" si="38"/>
        <v>251</v>
      </c>
      <c r="Z55">
        <f t="shared" si="39"/>
        <v>277</v>
      </c>
      <c r="AA55">
        <f t="shared" si="14"/>
        <v>0.58010544967456013</v>
      </c>
      <c r="AB55">
        <f t="shared" si="14"/>
        <v>16.548294775837526</v>
      </c>
      <c r="AC55">
        <f t="shared" si="15"/>
        <v>19.924532001426694</v>
      </c>
      <c r="AD55" s="96">
        <f t="shared" si="16"/>
        <v>23.7215660665786</v>
      </c>
      <c r="AE55" s="95">
        <v>309</v>
      </c>
      <c r="AF55" s="86">
        <v>365</v>
      </c>
      <c r="AG55" s="86">
        <v>417</v>
      </c>
      <c r="AH55">
        <v>0.98</v>
      </c>
      <c r="AI55">
        <v>0.98</v>
      </c>
      <c r="AJ55">
        <v>0.98</v>
      </c>
      <c r="AK55">
        <f t="shared" si="6"/>
        <v>309</v>
      </c>
      <c r="AL55">
        <f t="shared" si="7"/>
        <v>365</v>
      </c>
      <c r="AM55">
        <f t="shared" si="8"/>
        <v>417</v>
      </c>
      <c r="AN55">
        <f t="shared" si="9"/>
        <v>133</v>
      </c>
      <c r="AO55">
        <f t="shared" si="10"/>
        <v>157</v>
      </c>
      <c r="AP55">
        <f t="shared" si="11"/>
        <v>179</v>
      </c>
      <c r="AQ55" s="97">
        <f>(AK55/(IF((237.3*LN(('Mini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309</v>
      </c>
      <c r="AR55" s="97">
        <f>(AL55/(IF((237.3*LN(('Mini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365</v>
      </c>
      <c r="AS55" s="97">
        <f>(AM55/(IF((237.3*LN(('Mini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417</v>
      </c>
      <c r="AT55">
        <f t="shared" si="17"/>
        <v>6.4763369271450921</v>
      </c>
      <c r="AU55">
        <f t="shared" si="18"/>
        <v>8.6856952483607088</v>
      </c>
      <c r="AV55" s="96">
        <f t="shared" si="19"/>
        <v>10.954141077262884</v>
      </c>
      <c r="AW55" s="139">
        <f t="shared" si="12"/>
        <v>3.1</v>
      </c>
      <c r="AX55" s="148">
        <v>28.7</v>
      </c>
      <c r="AY55" s="148">
        <v>31.8</v>
      </c>
      <c r="AZ55" s="148">
        <v>36.4</v>
      </c>
      <c r="BB55" s="86">
        <v>0</v>
      </c>
      <c r="BC55">
        <v>546</v>
      </c>
      <c r="BD55">
        <v>621</v>
      </c>
      <c r="BE55">
        <v>733</v>
      </c>
      <c r="BG55">
        <v>0</v>
      </c>
      <c r="BH55">
        <v>5.9786788119579652</v>
      </c>
      <c r="BI55">
        <v>6.7912721425302323</v>
      </c>
      <c r="BJ55">
        <v>8</v>
      </c>
      <c r="BM55">
        <f t="shared" si="26"/>
        <v>1.9563320356262001E-4</v>
      </c>
      <c r="BN55">
        <f t="shared" si="27"/>
        <v>4.4708458846471E-4</v>
      </c>
      <c r="BO55">
        <f t="shared" si="28"/>
        <v>1.766459432507</v>
      </c>
      <c r="BP55">
        <f t="shared" si="29"/>
        <v>2</v>
      </c>
      <c r="BR55" s="87">
        <v>150</v>
      </c>
      <c r="BT55">
        <v>150</v>
      </c>
      <c r="BV55" s="96">
        <v>150</v>
      </c>
    </row>
    <row r="56" spans="1:74" x14ac:dyDescent="0.25">
      <c r="A56" t="str">
        <f t="shared" si="2"/>
        <v>14310421</v>
      </c>
      <c r="B56">
        <v>14</v>
      </c>
      <c r="C56">
        <v>310</v>
      </c>
      <c r="D56">
        <v>1</v>
      </c>
      <c r="E56">
        <v>42</v>
      </c>
      <c r="F56" s="138">
        <f t="shared" si="13"/>
        <v>20</v>
      </c>
      <c r="G56">
        <v>0</v>
      </c>
      <c r="H56">
        <v>26</v>
      </c>
      <c r="I56">
        <v>30</v>
      </c>
      <c r="J56" s="94">
        <v>35.032512417116067</v>
      </c>
      <c r="K56" s="95">
        <v>1642</v>
      </c>
      <c r="L56" s="86">
        <v>7222</v>
      </c>
      <c r="M56" s="86">
        <v>7997</v>
      </c>
      <c r="N56" s="86">
        <v>8779</v>
      </c>
      <c r="O56">
        <v>1.3620000000000001</v>
      </c>
      <c r="P56">
        <v>1.1000000000000001</v>
      </c>
      <c r="Q56">
        <v>1.1000000000000001</v>
      </c>
      <c r="R56">
        <v>1.1000000000000001</v>
      </c>
      <c r="S56">
        <f t="shared" si="30"/>
        <v>245</v>
      </c>
      <c r="T56">
        <f t="shared" si="31"/>
        <v>1554</v>
      </c>
      <c r="U56">
        <f t="shared" si="34"/>
        <v>1721</v>
      </c>
      <c r="V56">
        <f t="shared" si="35"/>
        <v>1889</v>
      </c>
      <c r="W56">
        <f t="shared" si="36"/>
        <v>42</v>
      </c>
      <c r="X56">
        <f t="shared" si="37"/>
        <v>267</v>
      </c>
      <c r="Y56">
        <f t="shared" si="38"/>
        <v>296</v>
      </c>
      <c r="Z56">
        <f t="shared" si="39"/>
        <v>325</v>
      </c>
      <c r="AA56">
        <f t="shared" si="14"/>
        <v>1.6237714325261459</v>
      </c>
      <c r="AB56">
        <f t="shared" si="14"/>
        <v>20.591518791810564</v>
      </c>
      <c r="AC56">
        <f t="shared" si="15"/>
        <v>23.731587723879333</v>
      </c>
      <c r="AD56" s="96">
        <f t="shared" si="16"/>
        <v>26.99094937502187</v>
      </c>
      <c r="AE56" s="95">
        <v>294</v>
      </c>
      <c r="AF56" s="86">
        <v>338</v>
      </c>
      <c r="AG56" s="86">
        <v>380</v>
      </c>
      <c r="AH56">
        <v>0.98</v>
      </c>
      <c r="AI56">
        <v>0.98</v>
      </c>
      <c r="AJ56">
        <v>0.98</v>
      </c>
      <c r="AK56">
        <f t="shared" si="6"/>
        <v>294</v>
      </c>
      <c r="AL56">
        <f t="shared" si="7"/>
        <v>338</v>
      </c>
      <c r="AM56">
        <f t="shared" si="8"/>
        <v>380</v>
      </c>
      <c r="AN56">
        <f t="shared" si="9"/>
        <v>126</v>
      </c>
      <c r="AO56">
        <f t="shared" si="10"/>
        <v>145</v>
      </c>
      <c r="AP56">
        <f t="shared" si="11"/>
        <v>163</v>
      </c>
      <c r="AQ56" s="97">
        <f>(AK56/(IF((237.3*LN(('Mini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294</v>
      </c>
      <c r="AR56" s="97">
        <f>(AL56/(IF((237.3*LN(('Mini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338</v>
      </c>
      <c r="AS56" s="97">
        <f>(AM56/(IF((237.3*LN(('Mini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380</v>
      </c>
      <c r="AT56">
        <f t="shared" si="17"/>
        <v>7.3334568210274886</v>
      </c>
      <c r="AU56">
        <f t="shared" si="18"/>
        <v>8.8941851156732135</v>
      </c>
      <c r="AV56" s="96">
        <f t="shared" si="19"/>
        <v>10.445783553000176</v>
      </c>
      <c r="AW56" s="139">
        <f t="shared" si="12"/>
        <v>4.1333333333333337</v>
      </c>
      <c r="AX56" s="148">
        <v>28.7</v>
      </c>
      <c r="AY56" s="148">
        <v>31.8</v>
      </c>
      <c r="AZ56" s="148">
        <v>36.4</v>
      </c>
      <c r="BB56" s="86">
        <v>0</v>
      </c>
      <c r="BC56">
        <v>546</v>
      </c>
      <c r="BD56">
        <v>621</v>
      </c>
      <c r="BE56">
        <v>733</v>
      </c>
      <c r="BG56">
        <v>0</v>
      </c>
      <c r="BH56">
        <v>5.9786788119579652</v>
      </c>
      <c r="BI56">
        <v>6.7912721425302323</v>
      </c>
      <c r="BJ56">
        <v>8</v>
      </c>
      <c r="BM56">
        <f t="shared" si="26"/>
        <v>1.6730950035507E-3</v>
      </c>
      <c r="BN56">
        <f t="shared" si="27"/>
        <v>3.2929523945446001E-4</v>
      </c>
      <c r="BO56">
        <f t="shared" si="28"/>
        <v>1.3691788367472</v>
      </c>
      <c r="BP56">
        <f t="shared" si="29"/>
        <v>2</v>
      </c>
      <c r="BR56" s="87">
        <v>170</v>
      </c>
      <c r="BT56">
        <v>170</v>
      </c>
      <c r="BV56" s="96">
        <v>170</v>
      </c>
    </row>
    <row r="57" spans="1:74" x14ac:dyDescent="0.25">
      <c r="A57" t="str">
        <f t="shared" ref="A57:A311" si="45">CONCATENATE(B57,C57,E57,D57)</f>
        <v>970142</v>
      </c>
      <c r="B57">
        <v>9</v>
      </c>
      <c r="C57">
        <v>70</v>
      </c>
      <c r="D57">
        <v>2</v>
      </c>
      <c r="E57">
        <v>14</v>
      </c>
      <c r="F57" s="138">
        <f>IF($E57=14,4,IF($E57=18,9,IF($E57=26,9,IF($E57=34,14,IF($E57=42,19,)))))</f>
        <v>4</v>
      </c>
      <c r="G57">
        <v>0</v>
      </c>
      <c r="H57">
        <v>0</v>
      </c>
      <c r="I57">
        <v>0</v>
      </c>
      <c r="J57" s="94">
        <v>0</v>
      </c>
      <c r="K57" s="95">
        <v>76</v>
      </c>
      <c r="L57" s="86">
        <v>0</v>
      </c>
      <c r="M57" s="86">
        <v>0</v>
      </c>
      <c r="N57" s="86">
        <v>0</v>
      </c>
      <c r="O57">
        <v>1.3620000000000001</v>
      </c>
      <c r="P57">
        <v>1.1000000000000001</v>
      </c>
      <c r="Q57">
        <v>1.1000000000000001</v>
      </c>
      <c r="R57">
        <v>1.1000000000000001</v>
      </c>
      <c r="S57">
        <f t="shared" ref="S57:S88" si="46">ROUND(K57*POWER((($M$1-$M$2)/LN(($M$1-$M$3)/($M$2-$M$3)))/((75-65)/LN((75-20)/(65-20))),O57),0)</f>
        <v>11</v>
      </c>
      <c r="T57">
        <f t="shared" ref="T57:T215" si="47">ROUND(L57*POWER((($M$1-$M$2)/LN(($M$1-$M$3)/($M$2-$M$3)))/((75-65)/LN((75-20)/(65-20))),P57),0)</f>
        <v>0</v>
      </c>
      <c r="U57">
        <f t="shared" ref="U57:U215" si="48">ROUND(M57*POWER((($M$1-$M$2)/LN(($M$1-$M$3)/($M$2-$M$3)))/((75-65)/LN((75-20)/(65-20))),Q57),0)</f>
        <v>0</v>
      </c>
      <c r="V57">
        <f t="shared" ref="V57:V215" si="49">ROUND(N57*POWER((($M$1-$M$2)/LN(($M$1-$M$3)/($M$2-$M$3)))/((75-65)/LN((75-20)/(65-20))),R57),0)</f>
        <v>0</v>
      </c>
      <c r="W57">
        <f t="shared" ref="W57:W88" si="50">ROUND(S57*3600/(4186*ABS($M$1-$M$2)),0)</f>
        <v>2</v>
      </c>
      <c r="X57">
        <f t="shared" ref="X57:X175" si="51">ROUND(T57*3600/(4186*ABS($M$1-$M$2)),0)</f>
        <v>0</v>
      </c>
      <c r="Y57">
        <f t="shared" ref="Y57:Y175" si="52">ROUND(U57*3600/(4186*ABS($M$1-$M$2)),0)</f>
        <v>0</v>
      </c>
      <c r="Z57">
        <f t="shared" ref="Z57:Z175" si="53">ROUND(V57*3600/(4186*ABS($M$1-$M$2)),0)</f>
        <v>0</v>
      </c>
      <c r="AA57">
        <f t="shared" si="14"/>
        <v>2.4998470803170997E-3</v>
      </c>
      <c r="AB57">
        <f t="shared" si="14"/>
        <v>0</v>
      </c>
      <c r="AC57">
        <f t="shared" si="15"/>
        <v>0</v>
      </c>
      <c r="AD57" s="96">
        <f t="shared" si="16"/>
        <v>0</v>
      </c>
      <c r="AE57" s="95">
        <v>0</v>
      </c>
      <c r="AF57" s="86">
        <v>0</v>
      </c>
      <c r="AG57" s="86">
        <v>0</v>
      </c>
      <c r="AH57">
        <v>0.98</v>
      </c>
      <c r="AI57">
        <v>0.98</v>
      </c>
      <c r="AJ57">
        <v>0.98</v>
      </c>
      <c r="AK57">
        <f t="shared" ref="AK57:AK311" si="54">ROUND(AE57*POWER((($AG$1-$AG$2)/LN(($AG$1-$AG$3)/($AG$2-$AG$3)))/((16-18)/LN((16-27)/(18-27))),AH57),0)</f>
        <v>0</v>
      </c>
      <c r="AL57">
        <f t="shared" ref="AL57:AL311" si="55">ROUND(AF57*POWER((($AG$1-$AG$2)/LN(($AG$1-$AG$3)/($AG$2-$AG$3)))/((16-18)/LN((16-27)/(18-27))),AI57),0)</f>
        <v>0</v>
      </c>
      <c r="AM57">
        <f t="shared" ref="AM57:AM311" si="56">ROUND(AG57*POWER((($AG$1-$AG$2)/LN(($AG$1-$AG$3)/($AG$2-$AG$3)))/((16-18)/LN((16-27)/(18-27))),AJ57),0)</f>
        <v>0</v>
      </c>
      <c r="AN57">
        <f t="shared" ref="AN57:AN311" si="57">ROUND(AK57*3600/(4186*ABS($AG$1-$AG$2)),0)</f>
        <v>0</v>
      </c>
      <c r="AO57">
        <f t="shared" ref="AO57:AO311" si="58">ROUND(AL57*3600/(4186*ABS($AG$1-$AG$2)),0)</f>
        <v>0</v>
      </c>
      <c r="AP57">
        <f t="shared" ref="AP57:AP311" si="59">ROUND(AM57*3600/(4186*ABS($AG$1-$AG$2)),0)</f>
        <v>0</v>
      </c>
      <c r="AQ57" s="97">
        <f>(AK57/(IF((237.3*LN(('Mini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" s="97">
        <f>(AL57/(IF((237.3*LN(('Mini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" s="97">
        <f>(AM57/(IF((237.3*LN(('Mini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">
        <f t="shared" si="17"/>
        <v>0</v>
      </c>
      <c r="AU57">
        <v>0</v>
      </c>
      <c r="AV57" s="96">
        <v>0</v>
      </c>
      <c r="AW57" s="139">
        <f t="shared" si="12"/>
        <v>0.11666666666666667</v>
      </c>
      <c r="AX57" s="129">
        <v>0</v>
      </c>
      <c r="AY57" s="129">
        <v>0</v>
      </c>
      <c r="AZ57" s="129">
        <v>0</v>
      </c>
      <c r="BA57" s="86"/>
      <c r="BB57" s="86">
        <v>0</v>
      </c>
      <c r="BC57">
        <v>0</v>
      </c>
      <c r="BD57">
        <v>0</v>
      </c>
      <c r="BE57">
        <v>0</v>
      </c>
      <c r="BG57">
        <v>0</v>
      </c>
      <c r="BH57">
        <v>0</v>
      </c>
      <c r="BI57">
        <v>0</v>
      </c>
      <c r="BJ57">
        <v>0</v>
      </c>
      <c r="BM57">
        <f t="shared" si="26"/>
        <v>1.3823338826853E-3</v>
      </c>
      <c r="BN57">
        <f t="shared" si="27"/>
        <v>3.3290816326530999E-4</v>
      </c>
      <c r="BO57">
        <f t="shared" si="28"/>
        <v>1.723172227894</v>
      </c>
      <c r="BP57">
        <f t="shared" si="29"/>
        <v>1</v>
      </c>
      <c r="BR57" s="87">
        <v>190</v>
      </c>
      <c r="BT57">
        <v>190</v>
      </c>
      <c r="BV57" s="96">
        <v>190</v>
      </c>
    </row>
    <row r="58" spans="1:74" x14ac:dyDescent="0.25">
      <c r="A58" t="str">
        <f t="shared" si="45"/>
        <v>970182</v>
      </c>
      <c r="B58">
        <v>9</v>
      </c>
      <c r="C58">
        <v>70</v>
      </c>
      <c r="D58">
        <v>2</v>
      </c>
      <c r="E58">
        <v>18</v>
      </c>
      <c r="F58" s="138">
        <f t="shared" ref="F58:F121" si="60">IF($E58=14,4,IF($E58=18,9,IF($E58=26,9,IF($E58=34,14,IF($E58=42,19,)))))</f>
        <v>9</v>
      </c>
      <c r="G58">
        <v>0</v>
      </c>
      <c r="H58">
        <v>0</v>
      </c>
      <c r="I58">
        <v>0</v>
      </c>
      <c r="J58" s="94">
        <v>0</v>
      </c>
      <c r="K58" s="95">
        <v>90</v>
      </c>
      <c r="L58" s="86">
        <v>0</v>
      </c>
      <c r="M58" s="86">
        <v>0</v>
      </c>
      <c r="N58" s="86">
        <v>0</v>
      </c>
      <c r="O58">
        <v>1.3620000000000001</v>
      </c>
      <c r="P58">
        <v>1.1000000000000001</v>
      </c>
      <c r="Q58">
        <v>1.1000000000000001</v>
      </c>
      <c r="R58">
        <v>1.1000000000000001</v>
      </c>
      <c r="S58">
        <f t="shared" si="46"/>
        <v>13</v>
      </c>
      <c r="T58">
        <f t="shared" si="47"/>
        <v>0</v>
      </c>
      <c r="U58">
        <f t="shared" si="48"/>
        <v>0</v>
      </c>
      <c r="V58">
        <f t="shared" si="49"/>
        <v>0</v>
      </c>
      <c r="W58">
        <f t="shared" si="50"/>
        <v>2</v>
      </c>
      <c r="X58">
        <f t="shared" si="51"/>
        <v>0</v>
      </c>
      <c r="Y58">
        <f t="shared" si="52"/>
        <v>0</v>
      </c>
      <c r="Z58">
        <f t="shared" si="53"/>
        <v>0</v>
      </c>
      <c r="AA58">
        <f t="shared" ref="AA58:AB121" si="61">0.0098*(($BM58*(W58^$BO58)*($C58-14.4)*$BP58)+($BN58*W58*W58))</f>
        <v>3.1012048654778792E-3</v>
      </c>
      <c r="AB58">
        <f t="shared" si="61"/>
        <v>0</v>
      </c>
      <c r="AC58">
        <f t="shared" ref="AC58:AC121" si="62">0.0098*(($BM58*(Y58^$BO58)*($C58-14.4)*$BP58)+($BN58*Y58*Y58))</f>
        <v>0</v>
      </c>
      <c r="AD58" s="96">
        <f t="shared" ref="AD58:AD121" si="63">0.0098*(($BM58*(Z58^$BO58)*($C58-14.4)*$BP58)+($BN58*Z58*Z58))</f>
        <v>0</v>
      </c>
      <c r="AE58" s="95">
        <v>0</v>
      </c>
      <c r="AF58" s="86">
        <v>0</v>
      </c>
      <c r="AG58" s="86">
        <v>0</v>
      </c>
      <c r="AH58">
        <v>0.98</v>
      </c>
      <c r="AI58">
        <v>0.98</v>
      </c>
      <c r="AJ58">
        <v>0.98</v>
      </c>
      <c r="AK58">
        <f t="shared" si="54"/>
        <v>0</v>
      </c>
      <c r="AL58">
        <f t="shared" si="55"/>
        <v>0</v>
      </c>
      <c r="AM58">
        <f t="shared" si="56"/>
        <v>0</v>
      </c>
      <c r="AN58">
        <f t="shared" si="57"/>
        <v>0</v>
      </c>
      <c r="AO58">
        <f t="shared" si="58"/>
        <v>0</v>
      </c>
      <c r="AP58">
        <f t="shared" si="59"/>
        <v>0</v>
      </c>
      <c r="AQ58" s="97">
        <f>(AK58/(IF((237.3*LN(('Mini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" s="97">
        <f>(AL58/(IF((237.3*LN(('Mini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" s="97">
        <f>(AM58/(IF((237.3*LN(('Mini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">
        <f t="shared" si="17"/>
        <v>0</v>
      </c>
      <c r="AU58">
        <v>0</v>
      </c>
      <c r="AV58" s="96">
        <v>0</v>
      </c>
      <c r="AW58" s="139">
        <f t="shared" si="12"/>
        <v>0.23333333333333334</v>
      </c>
      <c r="AX58" s="129">
        <v>0</v>
      </c>
      <c r="AY58" s="129">
        <v>0</v>
      </c>
      <c r="AZ58" s="129">
        <v>0</v>
      </c>
      <c r="BA58" s="86"/>
      <c r="BB58" s="86">
        <v>0</v>
      </c>
      <c r="BC58">
        <v>0</v>
      </c>
      <c r="BD58">
        <v>0</v>
      </c>
      <c r="BE58">
        <v>0</v>
      </c>
      <c r="BG58">
        <v>0</v>
      </c>
      <c r="BH58">
        <v>0</v>
      </c>
      <c r="BI58">
        <v>0</v>
      </c>
      <c r="BJ58">
        <v>0</v>
      </c>
      <c r="BM58">
        <f t="shared" si="26"/>
        <v>8.0534470601597002E-4</v>
      </c>
      <c r="BN58">
        <f t="shared" si="27"/>
        <v>3.9795050474943999E-4</v>
      </c>
      <c r="BO58">
        <f t="shared" si="28"/>
        <v>1.8138647155180001</v>
      </c>
      <c r="BP58">
        <f t="shared" si="29"/>
        <v>2</v>
      </c>
      <c r="BR58" s="87">
        <v>210</v>
      </c>
      <c r="BT58">
        <v>210</v>
      </c>
      <c r="BV58" s="96">
        <v>210</v>
      </c>
    </row>
    <row r="59" spans="1:74" x14ac:dyDescent="0.25">
      <c r="A59" t="str">
        <f t="shared" si="45"/>
        <v>970262</v>
      </c>
      <c r="B59">
        <v>9</v>
      </c>
      <c r="C59">
        <v>70</v>
      </c>
      <c r="D59">
        <v>2</v>
      </c>
      <c r="E59">
        <v>26</v>
      </c>
      <c r="F59" s="138">
        <f t="shared" si="60"/>
        <v>9</v>
      </c>
      <c r="G59">
        <v>0</v>
      </c>
      <c r="H59">
        <v>0</v>
      </c>
      <c r="I59">
        <v>0</v>
      </c>
      <c r="J59" s="94">
        <v>0</v>
      </c>
      <c r="K59" s="95">
        <v>119</v>
      </c>
      <c r="L59" s="86">
        <v>0</v>
      </c>
      <c r="M59" s="86">
        <v>0</v>
      </c>
      <c r="N59" s="86">
        <v>0</v>
      </c>
      <c r="O59">
        <v>1.3620000000000001</v>
      </c>
      <c r="P59">
        <v>1.1000000000000001</v>
      </c>
      <c r="Q59">
        <v>1.1000000000000001</v>
      </c>
      <c r="R59">
        <v>1.1000000000000001</v>
      </c>
      <c r="S59">
        <f t="shared" si="46"/>
        <v>18</v>
      </c>
      <c r="T59">
        <f t="shared" si="47"/>
        <v>0</v>
      </c>
      <c r="U59">
        <f t="shared" si="48"/>
        <v>0</v>
      </c>
      <c r="V59">
        <f t="shared" si="49"/>
        <v>0</v>
      </c>
      <c r="W59">
        <f t="shared" si="50"/>
        <v>3</v>
      </c>
      <c r="X59">
        <f t="shared" si="51"/>
        <v>0</v>
      </c>
      <c r="Y59">
        <f t="shared" si="52"/>
        <v>0</v>
      </c>
      <c r="Z59">
        <f t="shared" si="53"/>
        <v>0</v>
      </c>
      <c r="AA59">
        <f t="shared" si="61"/>
        <v>6.4730267114827406E-3</v>
      </c>
      <c r="AB59">
        <f t="shared" si="61"/>
        <v>0</v>
      </c>
      <c r="AC59">
        <f t="shared" si="62"/>
        <v>0</v>
      </c>
      <c r="AD59" s="96">
        <f t="shared" si="63"/>
        <v>0</v>
      </c>
      <c r="AE59" s="95">
        <v>0</v>
      </c>
      <c r="AF59" s="86">
        <v>0</v>
      </c>
      <c r="AG59" s="86">
        <v>0</v>
      </c>
      <c r="AH59">
        <v>0.98</v>
      </c>
      <c r="AI59">
        <v>0.98</v>
      </c>
      <c r="AJ59">
        <v>0.98</v>
      </c>
      <c r="AK59">
        <f t="shared" si="54"/>
        <v>0</v>
      </c>
      <c r="AL59">
        <f t="shared" si="55"/>
        <v>0</v>
      </c>
      <c r="AM59">
        <f t="shared" si="56"/>
        <v>0</v>
      </c>
      <c r="AN59">
        <f t="shared" si="57"/>
        <v>0</v>
      </c>
      <c r="AO59">
        <f t="shared" si="58"/>
        <v>0</v>
      </c>
      <c r="AP59">
        <f t="shared" si="59"/>
        <v>0</v>
      </c>
      <c r="AQ59" s="97">
        <f>(AK59/(IF((237.3*LN(('Mini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" s="97">
        <f>(AL59/(IF((237.3*LN(('Mini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" s="97">
        <f>(AM59/(IF((237.3*LN(('Mini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">
        <f t="shared" si="17"/>
        <v>0</v>
      </c>
      <c r="AU59">
        <v>0</v>
      </c>
      <c r="AV59" s="96">
        <v>0</v>
      </c>
      <c r="AW59" s="139">
        <f t="shared" si="12"/>
        <v>0.23333333333333334</v>
      </c>
      <c r="AX59" s="129">
        <v>0</v>
      </c>
      <c r="AY59" s="129">
        <v>0</v>
      </c>
      <c r="AZ59" s="129">
        <v>0</v>
      </c>
      <c r="BA59" s="86"/>
      <c r="BB59" s="86">
        <v>0</v>
      </c>
      <c r="BC59">
        <v>0</v>
      </c>
      <c r="BD59">
        <v>0</v>
      </c>
      <c r="BE59">
        <v>0</v>
      </c>
      <c r="BG59">
        <v>0</v>
      </c>
      <c r="BH59">
        <v>0</v>
      </c>
      <c r="BI59">
        <v>0</v>
      </c>
      <c r="BJ59">
        <v>0</v>
      </c>
      <c r="BM59">
        <f t="shared" si="26"/>
        <v>8.0534470601597002E-4</v>
      </c>
      <c r="BN59">
        <f t="shared" si="27"/>
        <v>3.9795050474943999E-4</v>
      </c>
      <c r="BO59">
        <f t="shared" si="28"/>
        <v>1.8138647155180001</v>
      </c>
      <c r="BP59">
        <f t="shared" si="29"/>
        <v>2</v>
      </c>
      <c r="BR59" s="87">
        <v>230</v>
      </c>
      <c r="BT59">
        <v>230</v>
      </c>
      <c r="BV59" s="96">
        <v>230</v>
      </c>
    </row>
    <row r="60" spans="1:74" x14ac:dyDescent="0.25">
      <c r="A60" t="str">
        <f t="shared" si="45"/>
        <v>970342</v>
      </c>
      <c r="B60">
        <v>9</v>
      </c>
      <c r="C60">
        <v>70</v>
      </c>
      <c r="D60">
        <v>2</v>
      </c>
      <c r="E60">
        <v>34</v>
      </c>
      <c r="F60" s="138">
        <f t="shared" si="60"/>
        <v>14</v>
      </c>
      <c r="G60">
        <v>0</v>
      </c>
      <c r="H60">
        <v>0</v>
      </c>
      <c r="I60">
        <v>0</v>
      </c>
      <c r="J60" s="94">
        <v>0</v>
      </c>
      <c r="K60" s="95">
        <v>154</v>
      </c>
      <c r="L60" s="86">
        <v>0</v>
      </c>
      <c r="M60" s="86">
        <v>0</v>
      </c>
      <c r="N60" s="86">
        <v>0</v>
      </c>
      <c r="O60">
        <v>1.3620000000000001</v>
      </c>
      <c r="P60">
        <v>1.1000000000000001</v>
      </c>
      <c r="Q60">
        <v>1.1000000000000001</v>
      </c>
      <c r="R60">
        <v>1.1000000000000001</v>
      </c>
      <c r="S60">
        <f t="shared" si="46"/>
        <v>23</v>
      </c>
      <c r="T60">
        <f t="shared" si="47"/>
        <v>0</v>
      </c>
      <c r="U60">
        <f t="shared" si="48"/>
        <v>0</v>
      </c>
      <c r="V60">
        <f t="shared" si="49"/>
        <v>0</v>
      </c>
      <c r="W60">
        <f t="shared" si="50"/>
        <v>4</v>
      </c>
      <c r="X60">
        <f t="shared" si="51"/>
        <v>0</v>
      </c>
      <c r="Y60">
        <f t="shared" si="52"/>
        <v>0</v>
      </c>
      <c r="Z60">
        <f t="shared" si="53"/>
        <v>0</v>
      </c>
      <c r="AA60">
        <f t="shared" si="61"/>
        <v>3.3277998999107175E-2</v>
      </c>
      <c r="AB60">
        <f t="shared" si="61"/>
        <v>0</v>
      </c>
      <c r="AC60">
        <f t="shared" si="62"/>
        <v>0</v>
      </c>
      <c r="AD60" s="96">
        <f t="shared" si="63"/>
        <v>0</v>
      </c>
      <c r="AE60" s="95">
        <v>0</v>
      </c>
      <c r="AF60" s="86">
        <v>0</v>
      </c>
      <c r="AG60" s="86">
        <v>0</v>
      </c>
      <c r="AH60">
        <v>0.98</v>
      </c>
      <c r="AI60">
        <v>0.98</v>
      </c>
      <c r="AJ60">
        <v>0.98</v>
      </c>
      <c r="AK60">
        <f t="shared" si="54"/>
        <v>0</v>
      </c>
      <c r="AL60">
        <f t="shared" si="55"/>
        <v>0</v>
      </c>
      <c r="AM60">
        <f t="shared" si="56"/>
        <v>0</v>
      </c>
      <c r="AN60">
        <f t="shared" si="57"/>
        <v>0</v>
      </c>
      <c r="AO60">
        <f t="shared" si="58"/>
        <v>0</v>
      </c>
      <c r="AP60">
        <f t="shared" si="59"/>
        <v>0</v>
      </c>
      <c r="AQ60" s="97">
        <f>(AK60/(IF((237.3*LN(('Mini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" s="97">
        <f>(AL60/(IF((237.3*LN(('Mini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" s="97">
        <f>(AM60/(IF((237.3*LN(('Mini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">
        <f t="shared" si="17"/>
        <v>0</v>
      </c>
      <c r="AU60">
        <v>0</v>
      </c>
      <c r="AV60" s="96">
        <v>0</v>
      </c>
      <c r="AW60" s="139">
        <f t="shared" si="12"/>
        <v>0.35000000000000003</v>
      </c>
      <c r="AX60" s="129">
        <v>0</v>
      </c>
      <c r="AY60" s="129">
        <v>0</v>
      </c>
      <c r="AZ60" s="129">
        <v>0</v>
      </c>
      <c r="BA60" s="86"/>
      <c r="BB60" s="86">
        <v>0</v>
      </c>
      <c r="BC60">
        <v>0</v>
      </c>
      <c r="BD60">
        <v>0</v>
      </c>
      <c r="BE60">
        <v>0</v>
      </c>
      <c r="BG60">
        <v>0</v>
      </c>
      <c r="BH60">
        <v>0</v>
      </c>
      <c r="BI60">
        <v>0</v>
      </c>
      <c r="BJ60">
        <v>0</v>
      </c>
      <c r="BM60">
        <f t="shared" si="26"/>
        <v>2.5582398288699999E-3</v>
      </c>
      <c r="BN60">
        <f t="shared" si="27"/>
        <v>5.6161694684148003E-4</v>
      </c>
      <c r="BO60">
        <f t="shared" si="28"/>
        <v>1.4942747715061999</v>
      </c>
      <c r="BP60">
        <f t="shared" si="29"/>
        <v>3</v>
      </c>
      <c r="BR60" s="87">
        <v>250</v>
      </c>
      <c r="BT60">
        <v>250</v>
      </c>
      <c r="BV60" s="96">
        <v>250</v>
      </c>
    </row>
    <row r="61" spans="1:74" x14ac:dyDescent="0.25">
      <c r="A61" t="str">
        <f t="shared" si="45"/>
        <v>970422</v>
      </c>
      <c r="B61">
        <v>9</v>
      </c>
      <c r="C61">
        <v>70</v>
      </c>
      <c r="D61">
        <v>2</v>
      </c>
      <c r="E61">
        <v>42</v>
      </c>
      <c r="F61" s="138">
        <f t="shared" si="60"/>
        <v>19</v>
      </c>
      <c r="G61">
        <v>0</v>
      </c>
      <c r="H61">
        <v>0</v>
      </c>
      <c r="I61">
        <v>0</v>
      </c>
      <c r="J61" s="94">
        <v>0</v>
      </c>
      <c r="K61" s="95">
        <v>222</v>
      </c>
      <c r="L61" s="86">
        <v>0</v>
      </c>
      <c r="M61" s="86">
        <v>0</v>
      </c>
      <c r="N61" s="86">
        <v>0</v>
      </c>
      <c r="O61">
        <v>1.3620000000000001</v>
      </c>
      <c r="P61">
        <v>1.1000000000000001</v>
      </c>
      <c r="Q61">
        <v>1.1000000000000001</v>
      </c>
      <c r="R61">
        <v>1.1000000000000001</v>
      </c>
      <c r="S61">
        <f t="shared" si="46"/>
        <v>33</v>
      </c>
      <c r="T61">
        <f t="shared" si="47"/>
        <v>0</v>
      </c>
      <c r="U61">
        <f t="shared" si="48"/>
        <v>0</v>
      </c>
      <c r="V61">
        <f t="shared" si="49"/>
        <v>0</v>
      </c>
      <c r="W61">
        <f t="shared" si="50"/>
        <v>6</v>
      </c>
      <c r="X61">
        <f t="shared" si="51"/>
        <v>0</v>
      </c>
      <c r="Y61">
        <f t="shared" si="52"/>
        <v>0</v>
      </c>
      <c r="Z61">
        <f t="shared" si="53"/>
        <v>0</v>
      </c>
      <c r="AA61">
        <f t="shared" si="61"/>
        <v>0.10928752307846887</v>
      </c>
      <c r="AB61">
        <f t="shared" si="61"/>
        <v>0</v>
      </c>
      <c r="AC61">
        <f t="shared" si="62"/>
        <v>0</v>
      </c>
      <c r="AD61" s="96">
        <f t="shared" si="63"/>
        <v>0</v>
      </c>
      <c r="AE61" s="95">
        <v>0</v>
      </c>
      <c r="AF61" s="86">
        <v>0</v>
      </c>
      <c r="AG61" s="86">
        <v>0</v>
      </c>
      <c r="AH61">
        <v>0.98</v>
      </c>
      <c r="AI61">
        <v>0.98</v>
      </c>
      <c r="AJ61">
        <v>0.98</v>
      </c>
      <c r="AK61">
        <f t="shared" si="54"/>
        <v>0</v>
      </c>
      <c r="AL61">
        <f t="shared" si="55"/>
        <v>0</v>
      </c>
      <c r="AM61">
        <f t="shared" si="56"/>
        <v>0</v>
      </c>
      <c r="AN61">
        <f t="shared" si="57"/>
        <v>0</v>
      </c>
      <c r="AO61">
        <f t="shared" si="58"/>
        <v>0</v>
      </c>
      <c r="AP61">
        <f t="shared" si="59"/>
        <v>0</v>
      </c>
      <c r="AQ61" s="97">
        <f>(AK61/(IF((237.3*LN(('Mini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" s="97">
        <f>(AL61/(IF((237.3*LN(('Mini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" s="97">
        <f>(AM61/(IF((237.3*LN(('Mini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">
        <f t="shared" si="17"/>
        <v>0</v>
      </c>
      <c r="AU61">
        <v>0</v>
      </c>
      <c r="AV61" s="96">
        <v>0</v>
      </c>
      <c r="AW61" s="139">
        <f t="shared" si="12"/>
        <v>0.46666666666666667</v>
      </c>
      <c r="AX61" s="129">
        <v>0</v>
      </c>
      <c r="AY61" s="129">
        <v>0</v>
      </c>
      <c r="AZ61" s="129">
        <v>0</v>
      </c>
      <c r="BA61" s="86"/>
      <c r="BB61" s="86">
        <v>0</v>
      </c>
      <c r="BC61">
        <v>0</v>
      </c>
      <c r="BD61">
        <v>0</v>
      </c>
      <c r="BE61">
        <v>0</v>
      </c>
      <c r="BG61">
        <v>0</v>
      </c>
      <c r="BH61">
        <v>0</v>
      </c>
      <c r="BI61">
        <v>0</v>
      </c>
      <c r="BJ61">
        <v>0</v>
      </c>
      <c r="BM61">
        <f t="shared" si="26"/>
        <v>1.1616292894075E-2</v>
      </c>
      <c r="BN61">
        <f t="shared" si="27"/>
        <v>1.6553227470231999E-3</v>
      </c>
      <c r="BO61">
        <f t="shared" si="28"/>
        <v>1.5869346821790999</v>
      </c>
      <c r="BP61">
        <f t="shared" si="29"/>
        <v>1</v>
      </c>
      <c r="BR61" s="87">
        <v>270</v>
      </c>
      <c r="BT61">
        <v>270</v>
      </c>
      <c r="BV61" s="96">
        <v>270</v>
      </c>
    </row>
    <row r="62" spans="1:74" x14ac:dyDescent="0.25">
      <c r="A62" t="str">
        <f t="shared" si="45"/>
        <v>980142</v>
      </c>
      <c r="B62">
        <v>9</v>
      </c>
      <c r="C62">
        <v>80</v>
      </c>
      <c r="D62">
        <v>2</v>
      </c>
      <c r="E62">
        <v>14</v>
      </c>
      <c r="F62" s="138">
        <f t="shared" si="60"/>
        <v>4</v>
      </c>
      <c r="G62">
        <v>0</v>
      </c>
      <c r="H62">
        <v>0</v>
      </c>
      <c r="I62">
        <v>0</v>
      </c>
      <c r="J62" s="94">
        <v>0</v>
      </c>
      <c r="K62" s="95">
        <v>95</v>
      </c>
      <c r="L62" s="86">
        <v>0</v>
      </c>
      <c r="M62" s="86">
        <v>0</v>
      </c>
      <c r="N62" s="86">
        <v>0</v>
      </c>
      <c r="O62">
        <v>1.3620000000000001</v>
      </c>
      <c r="P62">
        <v>1.1000000000000001</v>
      </c>
      <c r="Q62">
        <v>1.1000000000000001</v>
      </c>
      <c r="R62">
        <v>1.1000000000000001</v>
      </c>
      <c r="S62">
        <f t="shared" si="46"/>
        <v>14</v>
      </c>
      <c r="T62">
        <f t="shared" si="47"/>
        <v>0</v>
      </c>
      <c r="U62">
        <f t="shared" si="48"/>
        <v>0</v>
      </c>
      <c r="V62">
        <f t="shared" si="49"/>
        <v>0</v>
      </c>
      <c r="W62">
        <f t="shared" si="50"/>
        <v>2</v>
      </c>
      <c r="X62">
        <f t="shared" si="51"/>
        <v>0</v>
      </c>
      <c r="Y62">
        <f t="shared" si="52"/>
        <v>0</v>
      </c>
      <c r="Z62">
        <f t="shared" si="53"/>
        <v>0</v>
      </c>
      <c r="AA62">
        <f t="shared" si="61"/>
        <v>2.9471127422446355E-3</v>
      </c>
      <c r="AB62">
        <f t="shared" si="61"/>
        <v>0</v>
      </c>
      <c r="AC62">
        <f t="shared" si="62"/>
        <v>0</v>
      </c>
      <c r="AD62" s="96">
        <f t="shared" si="63"/>
        <v>0</v>
      </c>
      <c r="AE62" s="95">
        <v>0</v>
      </c>
      <c r="AF62" s="86">
        <v>0</v>
      </c>
      <c r="AG62" s="86">
        <v>0</v>
      </c>
      <c r="AH62">
        <v>0.98</v>
      </c>
      <c r="AI62">
        <v>0.98</v>
      </c>
      <c r="AJ62">
        <v>0.98</v>
      </c>
      <c r="AK62">
        <f t="shared" si="54"/>
        <v>0</v>
      </c>
      <c r="AL62">
        <f t="shared" si="55"/>
        <v>0</v>
      </c>
      <c r="AM62">
        <f t="shared" si="56"/>
        <v>0</v>
      </c>
      <c r="AN62">
        <f t="shared" si="57"/>
        <v>0</v>
      </c>
      <c r="AO62">
        <f t="shared" si="58"/>
        <v>0</v>
      </c>
      <c r="AP62">
        <f t="shared" si="59"/>
        <v>0</v>
      </c>
      <c r="AQ62" s="97">
        <f>(AK62/(IF((237.3*LN(('Mini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" s="97">
        <f>(AL62/(IF((237.3*LN(('Mini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" s="97">
        <f>(AM62/(IF((237.3*LN(('Mini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">
        <f t="shared" si="17"/>
        <v>0</v>
      </c>
      <c r="AU62">
        <v>0</v>
      </c>
      <c r="AV62" s="96">
        <v>0</v>
      </c>
      <c r="AW62" s="139">
        <f t="shared" si="12"/>
        <v>0.13333333333333333</v>
      </c>
      <c r="AX62" s="129">
        <v>0</v>
      </c>
      <c r="AY62" s="129">
        <v>0</v>
      </c>
      <c r="AZ62" s="129">
        <v>0</v>
      </c>
      <c r="BA62" s="86"/>
      <c r="BB62" s="86">
        <v>0</v>
      </c>
      <c r="BC62">
        <v>0</v>
      </c>
      <c r="BD62">
        <v>0</v>
      </c>
      <c r="BE62">
        <v>0</v>
      </c>
      <c r="BG62">
        <v>0</v>
      </c>
      <c r="BH62">
        <v>0</v>
      </c>
      <c r="BI62">
        <v>0</v>
      </c>
      <c r="BJ62">
        <v>0</v>
      </c>
      <c r="BM62">
        <f t="shared" si="26"/>
        <v>1.3823338826853E-3</v>
      </c>
      <c r="BN62">
        <f t="shared" si="27"/>
        <v>3.3290816326530999E-4</v>
      </c>
      <c r="BO62">
        <f t="shared" si="28"/>
        <v>1.723172227894</v>
      </c>
      <c r="BP62">
        <f t="shared" si="29"/>
        <v>1</v>
      </c>
      <c r="BR62" s="87">
        <v>290</v>
      </c>
      <c r="BT62">
        <v>290</v>
      </c>
      <c r="BV62" s="96">
        <v>290</v>
      </c>
    </row>
    <row r="63" spans="1:74" x14ac:dyDescent="0.25">
      <c r="A63" t="str">
        <f t="shared" si="45"/>
        <v>980182</v>
      </c>
      <c r="B63">
        <v>9</v>
      </c>
      <c r="C63">
        <v>80</v>
      </c>
      <c r="D63">
        <v>2</v>
      </c>
      <c r="E63">
        <v>18</v>
      </c>
      <c r="F63" s="138">
        <f t="shared" si="60"/>
        <v>9</v>
      </c>
      <c r="G63">
        <v>0</v>
      </c>
      <c r="H63">
        <v>0</v>
      </c>
      <c r="I63">
        <v>0</v>
      </c>
      <c r="J63" s="94">
        <v>0</v>
      </c>
      <c r="K63" s="95">
        <v>113</v>
      </c>
      <c r="L63" s="86">
        <v>0</v>
      </c>
      <c r="M63" s="86">
        <v>0</v>
      </c>
      <c r="N63" s="86">
        <v>0</v>
      </c>
      <c r="O63">
        <v>1.3620000000000001</v>
      </c>
      <c r="P63">
        <v>1.1000000000000001</v>
      </c>
      <c r="Q63">
        <v>1.1000000000000001</v>
      </c>
      <c r="R63">
        <v>1.1000000000000001</v>
      </c>
      <c r="S63">
        <f t="shared" si="46"/>
        <v>17</v>
      </c>
      <c r="T63">
        <f t="shared" si="47"/>
        <v>0</v>
      </c>
      <c r="U63">
        <f t="shared" si="48"/>
        <v>0</v>
      </c>
      <c r="V63">
        <f t="shared" si="49"/>
        <v>0</v>
      </c>
      <c r="W63">
        <f t="shared" si="50"/>
        <v>3</v>
      </c>
      <c r="X63">
        <f t="shared" si="51"/>
        <v>0</v>
      </c>
      <c r="Y63">
        <f t="shared" si="52"/>
        <v>0</v>
      </c>
      <c r="Z63">
        <f t="shared" si="53"/>
        <v>0</v>
      </c>
      <c r="AA63">
        <f t="shared" si="61"/>
        <v>7.630927336835948E-3</v>
      </c>
      <c r="AB63">
        <f t="shared" si="61"/>
        <v>0</v>
      </c>
      <c r="AC63">
        <f t="shared" si="62"/>
        <v>0</v>
      </c>
      <c r="AD63" s="96">
        <f t="shared" si="63"/>
        <v>0</v>
      </c>
      <c r="AE63" s="95">
        <v>0</v>
      </c>
      <c r="AF63" s="86">
        <v>0</v>
      </c>
      <c r="AG63" s="86">
        <v>0</v>
      </c>
      <c r="AH63">
        <v>0.98</v>
      </c>
      <c r="AI63">
        <v>0.98</v>
      </c>
      <c r="AJ63">
        <v>0.98</v>
      </c>
      <c r="AK63">
        <f t="shared" si="54"/>
        <v>0</v>
      </c>
      <c r="AL63">
        <f t="shared" si="55"/>
        <v>0</v>
      </c>
      <c r="AM63">
        <f t="shared" si="56"/>
        <v>0</v>
      </c>
      <c r="AN63">
        <f t="shared" si="57"/>
        <v>0</v>
      </c>
      <c r="AO63">
        <f t="shared" si="58"/>
        <v>0</v>
      </c>
      <c r="AP63">
        <f t="shared" si="59"/>
        <v>0</v>
      </c>
      <c r="AQ63" s="97">
        <f>(AK63/(IF((237.3*LN(('Mini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" s="97">
        <f>(AL63/(IF((237.3*LN(('Mini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" s="97">
        <f>(AM63/(IF((237.3*LN(('Mini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">
        <f t="shared" si="17"/>
        <v>0</v>
      </c>
      <c r="AU63">
        <v>0</v>
      </c>
      <c r="AV63" s="96">
        <v>0</v>
      </c>
      <c r="AW63" s="139">
        <f t="shared" si="12"/>
        <v>0.26666666666666666</v>
      </c>
      <c r="AX63" s="129">
        <v>0</v>
      </c>
      <c r="AY63" s="129">
        <v>0</v>
      </c>
      <c r="AZ63" s="129">
        <v>0</v>
      </c>
      <c r="BA63" s="86"/>
      <c r="BB63" s="86">
        <v>0</v>
      </c>
      <c r="BC63">
        <v>0</v>
      </c>
      <c r="BD63">
        <v>0</v>
      </c>
      <c r="BE63">
        <v>0</v>
      </c>
      <c r="BG63">
        <v>0</v>
      </c>
      <c r="BH63">
        <v>0</v>
      </c>
      <c r="BI63">
        <v>0</v>
      </c>
      <c r="BJ63">
        <v>0</v>
      </c>
      <c r="BM63">
        <f t="shared" si="26"/>
        <v>8.0534470601597002E-4</v>
      </c>
      <c r="BN63">
        <f t="shared" si="27"/>
        <v>3.9795050474943999E-4</v>
      </c>
      <c r="BO63">
        <f t="shared" si="28"/>
        <v>1.8138647155180001</v>
      </c>
      <c r="BP63">
        <f t="shared" si="29"/>
        <v>2</v>
      </c>
      <c r="BR63" s="87">
        <v>310</v>
      </c>
      <c r="BT63">
        <v>310</v>
      </c>
      <c r="BV63" s="96">
        <v>310</v>
      </c>
    </row>
    <row r="64" spans="1:74" x14ac:dyDescent="0.25">
      <c r="A64" t="str">
        <f t="shared" si="45"/>
        <v>980262</v>
      </c>
      <c r="B64">
        <v>9</v>
      </c>
      <c r="C64">
        <v>80</v>
      </c>
      <c r="D64">
        <v>2</v>
      </c>
      <c r="E64">
        <v>26</v>
      </c>
      <c r="F64" s="138">
        <f t="shared" si="60"/>
        <v>9</v>
      </c>
      <c r="G64">
        <v>0</v>
      </c>
      <c r="H64">
        <v>0</v>
      </c>
      <c r="I64">
        <v>0</v>
      </c>
      <c r="J64" s="94">
        <v>0</v>
      </c>
      <c r="K64" s="95">
        <v>148</v>
      </c>
      <c r="L64" s="86">
        <v>0</v>
      </c>
      <c r="M64" s="86">
        <v>0</v>
      </c>
      <c r="N64" s="86">
        <v>0</v>
      </c>
      <c r="O64">
        <v>1.3620000000000001</v>
      </c>
      <c r="P64">
        <v>1.1000000000000001</v>
      </c>
      <c r="Q64">
        <v>1.1000000000000001</v>
      </c>
      <c r="R64">
        <v>1.1000000000000001</v>
      </c>
      <c r="S64">
        <f t="shared" si="46"/>
        <v>22</v>
      </c>
      <c r="T64">
        <f t="shared" si="47"/>
        <v>0</v>
      </c>
      <c r="U64">
        <f t="shared" si="48"/>
        <v>0</v>
      </c>
      <c r="V64">
        <f t="shared" si="49"/>
        <v>0</v>
      </c>
      <c r="W64">
        <f t="shared" si="50"/>
        <v>4</v>
      </c>
      <c r="X64">
        <f t="shared" si="51"/>
        <v>0</v>
      </c>
      <c r="Y64">
        <f t="shared" si="52"/>
        <v>0</v>
      </c>
      <c r="Z64">
        <f t="shared" si="53"/>
        <v>0</v>
      </c>
      <c r="AA64">
        <f t="shared" si="61"/>
        <v>1.2862019153558217E-2</v>
      </c>
      <c r="AB64">
        <f t="shared" si="61"/>
        <v>0</v>
      </c>
      <c r="AC64">
        <f t="shared" si="62"/>
        <v>0</v>
      </c>
      <c r="AD64" s="96">
        <f t="shared" si="63"/>
        <v>0</v>
      </c>
      <c r="AE64" s="95">
        <v>0</v>
      </c>
      <c r="AF64" s="86">
        <v>0</v>
      </c>
      <c r="AG64" s="86">
        <v>0</v>
      </c>
      <c r="AH64">
        <v>0.98</v>
      </c>
      <c r="AI64">
        <v>0.98</v>
      </c>
      <c r="AJ64">
        <v>0.98</v>
      </c>
      <c r="AK64">
        <f t="shared" si="54"/>
        <v>0</v>
      </c>
      <c r="AL64">
        <f t="shared" si="55"/>
        <v>0</v>
      </c>
      <c r="AM64">
        <f t="shared" si="56"/>
        <v>0</v>
      </c>
      <c r="AN64">
        <f t="shared" si="57"/>
        <v>0</v>
      </c>
      <c r="AO64">
        <f t="shared" si="58"/>
        <v>0</v>
      </c>
      <c r="AP64">
        <f t="shared" si="59"/>
        <v>0</v>
      </c>
      <c r="AQ64" s="97">
        <f>(AK64/(IF((237.3*LN(('Mini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" s="97">
        <f>(AL64/(IF((237.3*LN(('Mini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" s="97">
        <f>(AM64/(IF((237.3*LN(('Mini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">
        <f t="shared" si="17"/>
        <v>0</v>
      </c>
      <c r="AU64">
        <v>0</v>
      </c>
      <c r="AV64" s="96">
        <v>0</v>
      </c>
      <c r="AW64" s="139">
        <f t="shared" si="12"/>
        <v>0.26666666666666666</v>
      </c>
      <c r="AX64" s="129">
        <v>0</v>
      </c>
      <c r="AY64" s="129">
        <v>0</v>
      </c>
      <c r="AZ64" s="129">
        <v>0</v>
      </c>
      <c r="BA64" s="86"/>
      <c r="BB64" s="86">
        <v>0</v>
      </c>
      <c r="BC64">
        <v>0</v>
      </c>
      <c r="BD64">
        <v>0</v>
      </c>
      <c r="BE64">
        <v>0</v>
      </c>
      <c r="BG64">
        <v>0</v>
      </c>
      <c r="BH64">
        <v>0</v>
      </c>
      <c r="BI64">
        <v>0</v>
      </c>
      <c r="BJ64">
        <v>0</v>
      </c>
      <c r="BM64">
        <f t="shared" si="26"/>
        <v>8.0534470601597002E-4</v>
      </c>
      <c r="BN64">
        <f t="shared" si="27"/>
        <v>3.9795050474943999E-4</v>
      </c>
      <c r="BO64">
        <f t="shared" si="28"/>
        <v>1.8138647155180001</v>
      </c>
      <c r="BP64">
        <f t="shared" si="29"/>
        <v>2</v>
      </c>
      <c r="BR64" s="87">
        <v>330</v>
      </c>
      <c r="BT64">
        <v>330</v>
      </c>
      <c r="BV64" s="96"/>
    </row>
    <row r="65" spans="1:75" x14ac:dyDescent="0.25">
      <c r="A65" t="str">
        <f t="shared" si="45"/>
        <v>980342</v>
      </c>
      <c r="B65">
        <v>9</v>
      </c>
      <c r="C65">
        <v>80</v>
      </c>
      <c r="D65">
        <v>2</v>
      </c>
      <c r="E65">
        <v>34</v>
      </c>
      <c r="F65" s="138">
        <f t="shared" si="60"/>
        <v>14</v>
      </c>
      <c r="G65">
        <v>0</v>
      </c>
      <c r="H65">
        <v>0</v>
      </c>
      <c r="I65">
        <v>0</v>
      </c>
      <c r="J65" s="94">
        <v>0</v>
      </c>
      <c r="K65" s="95">
        <v>193</v>
      </c>
      <c r="L65" s="86">
        <v>0</v>
      </c>
      <c r="M65" s="86">
        <v>0</v>
      </c>
      <c r="N65" s="86">
        <v>0</v>
      </c>
      <c r="O65">
        <v>1.3620000000000001</v>
      </c>
      <c r="P65">
        <v>1.1000000000000001</v>
      </c>
      <c r="Q65">
        <v>1.1000000000000001</v>
      </c>
      <c r="R65">
        <v>1.1000000000000001</v>
      </c>
      <c r="S65">
        <f t="shared" si="46"/>
        <v>29</v>
      </c>
      <c r="T65">
        <f t="shared" si="47"/>
        <v>0</v>
      </c>
      <c r="U65">
        <f t="shared" si="48"/>
        <v>0</v>
      </c>
      <c r="V65">
        <f t="shared" si="49"/>
        <v>0</v>
      </c>
      <c r="W65">
        <f t="shared" si="50"/>
        <v>5</v>
      </c>
      <c r="X65">
        <f t="shared" si="51"/>
        <v>0</v>
      </c>
      <c r="Y65">
        <f t="shared" si="52"/>
        <v>0</v>
      </c>
      <c r="Z65">
        <f t="shared" si="53"/>
        <v>0</v>
      </c>
      <c r="AA65">
        <f t="shared" si="61"/>
        <v>5.4794580906943467E-2</v>
      </c>
      <c r="AB65">
        <f t="shared" si="61"/>
        <v>0</v>
      </c>
      <c r="AC65">
        <f t="shared" si="62"/>
        <v>0</v>
      </c>
      <c r="AD65" s="96">
        <f t="shared" si="63"/>
        <v>0</v>
      </c>
      <c r="AE65" s="95">
        <v>0</v>
      </c>
      <c r="AF65" s="86">
        <v>0</v>
      </c>
      <c r="AG65" s="86">
        <v>0</v>
      </c>
      <c r="AH65">
        <v>0.98</v>
      </c>
      <c r="AI65">
        <v>0.98</v>
      </c>
      <c r="AJ65">
        <v>0.98</v>
      </c>
      <c r="AK65">
        <f t="shared" si="54"/>
        <v>0</v>
      </c>
      <c r="AL65">
        <f t="shared" si="55"/>
        <v>0</v>
      </c>
      <c r="AM65">
        <f t="shared" si="56"/>
        <v>0</v>
      </c>
      <c r="AN65">
        <f t="shared" si="57"/>
        <v>0</v>
      </c>
      <c r="AO65">
        <f t="shared" si="58"/>
        <v>0</v>
      </c>
      <c r="AP65">
        <f t="shared" si="59"/>
        <v>0</v>
      </c>
      <c r="AQ65" s="97">
        <f>(AK65/(IF((237.3*LN(('Mini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" s="97">
        <f>(AL65/(IF((237.3*LN(('Mini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" s="97">
        <f>(AM65/(IF((237.3*LN(('Mini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">
        <f t="shared" si="17"/>
        <v>0</v>
      </c>
      <c r="AU65">
        <v>0</v>
      </c>
      <c r="AV65" s="96">
        <v>0</v>
      </c>
      <c r="AW65" s="139">
        <f t="shared" si="12"/>
        <v>0.4</v>
      </c>
      <c r="AX65" s="129">
        <v>0</v>
      </c>
      <c r="AY65" s="129">
        <v>0</v>
      </c>
      <c r="AZ65" s="129">
        <v>0</v>
      </c>
      <c r="BA65" s="86"/>
      <c r="BB65" s="86">
        <v>0</v>
      </c>
      <c r="BC65">
        <v>0</v>
      </c>
      <c r="BD65">
        <v>0</v>
      </c>
      <c r="BE65">
        <v>0</v>
      </c>
      <c r="BG65">
        <v>0</v>
      </c>
      <c r="BH65">
        <v>0</v>
      </c>
      <c r="BI65">
        <v>0</v>
      </c>
      <c r="BJ65">
        <v>0</v>
      </c>
      <c r="BM65">
        <f t="shared" si="26"/>
        <v>2.5582398288699999E-3</v>
      </c>
      <c r="BN65">
        <f t="shared" si="27"/>
        <v>5.6161694684148003E-4</v>
      </c>
      <c r="BO65">
        <f t="shared" si="28"/>
        <v>1.4942747715061999</v>
      </c>
      <c r="BP65">
        <f t="shared" si="29"/>
        <v>3</v>
      </c>
      <c r="BR65" s="87">
        <v>370</v>
      </c>
      <c r="BT65">
        <v>370</v>
      </c>
      <c r="BV65" s="96"/>
    </row>
    <row r="66" spans="1:75" x14ac:dyDescent="0.25">
      <c r="A66" t="str">
        <f t="shared" si="45"/>
        <v>980422</v>
      </c>
      <c r="B66">
        <v>9</v>
      </c>
      <c r="C66">
        <v>80</v>
      </c>
      <c r="D66">
        <v>2</v>
      </c>
      <c r="E66">
        <v>42</v>
      </c>
      <c r="F66" s="138">
        <f t="shared" si="60"/>
        <v>19</v>
      </c>
      <c r="G66">
        <v>0</v>
      </c>
      <c r="H66">
        <v>0</v>
      </c>
      <c r="I66">
        <v>0</v>
      </c>
      <c r="J66" s="94">
        <v>0</v>
      </c>
      <c r="K66" s="95">
        <v>278</v>
      </c>
      <c r="L66" s="86">
        <v>0</v>
      </c>
      <c r="M66" s="86">
        <v>0</v>
      </c>
      <c r="N66" s="86">
        <v>0</v>
      </c>
      <c r="O66">
        <v>1.3620000000000001</v>
      </c>
      <c r="P66">
        <v>1.1000000000000001</v>
      </c>
      <c r="Q66">
        <v>1.1000000000000001</v>
      </c>
      <c r="R66">
        <v>1.1000000000000001</v>
      </c>
      <c r="S66">
        <f t="shared" si="46"/>
        <v>41</v>
      </c>
      <c r="T66">
        <f t="shared" si="47"/>
        <v>0</v>
      </c>
      <c r="U66">
        <f t="shared" si="48"/>
        <v>0</v>
      </c>
      <c r="V66">
        <f t="shared" si="49"/>
        <v>0</v>
      </c>
      <c r="W66">
        <f t="shared" si="50"/>
        <v>7</v>
      </c>
      <c r="X66">
        <f t="shared" si="51"/>
        <v>0</v>
      </c>
      <c r="Y66">
        <f t="shared" si="52"/>
        <v>0</v>
      </c>
      <c r="Z66">
        <f t="shared" si="53"/>
        <v>0</v>
      </c>
      <c r="AA66">
        <f t="shared" si="61"/>
        <v>0.16459449411510485</v>
      </c>
      <c r="AB66">
        <f t="shared" si="61"/>
        <v>0</v>
      </c>
      <c r="AC66">
        <f t="shared" si="62"/>
        <v>0</v>
      </c>
      <c r="AD66" s="96">
        <f t="shared" si="63"/>
        <v>0</v>
      </c>
      <c r="AE66" s="95">
        <v>0</v>
      </c>
      <c r="AF66" s="86">
        <v>0</v>
      </c>
      <c r="AG66" s="86">
        <v>0</v>
      </c>
      <c r="AH66">
        <v>0.98</v>
      </c>
      <c r="AI66">
        <v>0.98</v>
      </c>
      <c r="AJ66">
        <v>0.98</v>
      </c>
      <c r="AK66">
        <f t="shared" si="54"/>
        <v>0</v>
      </c>
      <c r="AL66">
        <f t="shared" si="55"/>
        <v>0</v>
      </c>
      <c r="AM66">
        <f t="shared" si="56"/>
        <v>0</v>
      </c>
      <c r="AN66">
        <f t="shared" si="57"/>
        <v>0</v>
      </c>
      <c r="AO66">
        <f t="shared" si="58"/>
        <v>0</v>
      </c>
      <c r="AP66">
        <f t="shared" si="59"/>
        <v>0</v>
      </c>
      <c r="AQ66" s="97">
        <f>(AK66/(IF((237.3*LN(('Mini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" s="97">
        <f>(AL66/(IF((237.3*LN(('Mini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" s="97">
        <f>(AM66/(IF((237.3*LN(('Mini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">
        <f t="shared" si="17"/>
        <v>0</v>
      </c>
      <c r="AU66">
        <v>0</v>
      </c>
      <c r="AV66" s="96">
        <v>0</v>
      </c>
      <c r="AW66" s="139">
        <f t="shared" si="12"/>
        <v>0.53333333333333333</v>
      </c>
      <c r="AX66" s="129">
        <v>0</v>
      </c>
      <c r="AY66" s="129">
        <v>0</v>
      </c>
      <c r="AZ66" s="129">
        <v>0</v>
      </c>
      <c r="BA66" s="86"/>
      <c r="BB66" s="86">
        <v>0</v>
      </c>
      <c r="BC66">
        <v>0</v>
      </c>
      <c r="BD66">
        <v>0</v>
      </c>
      <c r="BE66">
        <v>0</v>
      </c>
      <c r="BG66">
        <v>0</v>
      </c>
      <c r="BH66">
        <v>0</v>
      </c>
      <c r="BI66">
        <v>0</v>
      </c>
      <c r="BJ66">
        <v>0</v>
      </c>
      <c r="BM66">
        <f t="shared" si="26"/>
        <v>1.1616292894075E-2</v>
      </c>
      <c r="BN66">
        <f t="shared" si="27"/>
        <v>1.6553227470231999E-3</v>
      </c>
      <c r="BO66">
        <f t="shared" si="28"/>
        <v>1.5869346821790999</v>
      </c>
      <c r="BP66">
        <f t="shared" si="29"/>
        <v>1</v>
      </c>
      <c r="BR66" s="87">
        <v>410</v>
      </c>
      <c r="BT66">
        <v>410</v>
      </c>
      <c r="BV66" s="96"/>
    </row>
    <row r="67" spans="1:75" x14ac:dyDescent="0.25">
      <c r="A67" t="str">
        <f t="shared" si="45"/>
        <v>990142</v>
      </c>
      <c r="B67">
        <v>9</v>
      </c>
      <c r="C67">
        <v>90</v>
      </c>
      <c r="D67">
        <v>2</v>
      </c>
      <c r="E67">
        <v>14</v>
      </c>
      <c r="F67" s="138">
        <f t="shared" si="60"/>
        <v>4</v>
      </c>
      <c r="G67">
        <v>0</v>
      </c>
      <c r="H67">
        <v>0</v>
      </c>
      <c r="I67">
        <v>0</v>
      </c>
      <c r="J67" s="94">
        <v>0</v>
      </c>
      <c r="K67" s="95">
        <v>114</v>
      </c>
      <c r="L67" s="86">
        <v>0</v>
      </c>
      <c r="M67" s="86">
        <v>0</v>
      </c>
      <c r="N67" s="86">
        <v>0</v>
      </c>
      <c r="O67">
        <v>1.3620000000000001</v>
      </c>
      <c r="P67">
        <v>1.1000000000000001</v>
      </c>
      <c r="Q67">
        <v>1.1000000000000001</v>
      </c>
      <c r="R67">
        <v>1.1000000000000001</v>
      </c>
      <c r="S67">
        <f t="shared" si="46"/>
        <v>17</v>
      </c>
      <c r="T67">
        <f t="shared" si="47"/>
        <v>0</v>
      </c>
      <c r="U67">
        <f t="shared" si="48"/>
        <v>0</v>
      </c>
      <c r="V67">
        <f t="shared" si="49"/>
        <v>0</v>
      </c>
      <c r="W67">
        <f t="shared" si="50"/>
        <v>3</v>
      </c>
      <c r="X67">
        <f t="shared" si="51"/>
        <v>0</v>
      </c>
      <c r="Y67">
        <f t="shared" si="52"/>
        <v>0</v>
      </c>
      <c r="Z67">
        <f t="shared" si="53"/>
        <v>0</v>
      </c>
      <c r="AA67">
        <f t="shared" si="61"/>
        <v>6.8295818222981319E-3</v>
      </c>
      <c r="AB67">
        <f t="shared" si="61"/>
        <v>0</v>
      </c>
      <c r="AC67">
        <f t="shared" si="62"/>
        <v>0</v>
      </c>
      <c r="AD67" s="96">
        <f t="shared" si="63"/>
        <v>0</v>
      </c>
      <c r="AE67" s="95">
        <v>0</v>
      </c>
      <c r="AF67" s="86">
        <v>0</v>
      </c>
      <c r="AG67" s="86">
        <v>0</v>
      </c>
      <c r="AH67">
        <v>0.98</v>
      </c>
      <c r="AI67">
        <v>0.98</v>
      </c>
      <c r="AJ67">
        <v>0.98</v>
      </c>
      <c r="AK67">
        <f t="shared" si="54"/>
        <v>0</v>
      </c>
      <c r="AL67">
        <f t="shared" si="55"/>
        <v>0</v>
      </c>
      <c r="AM67">
        <f t="shared" si="56"/>
        <v>0</v>
      </c>
      <c r="AN67">
        <f t="shared" si="57"/>
        <v>0</v>
      </c>
      <c r="AO67">
        <f t="shared" si="58"/>
        <v>0</v>
      </c>
      <c r="AP67">
        <f t="shared" si="59"/>
        <v>0</v>
      </c>
      <c r="AQ67" s="97">
        <f>(AK67/(IF((237.3*LN(('Mini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" s="97">
        <f>(AL67/(IF((237.3*LN(('Mini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" s="97">
        <f>(AM67/(IF((237.3*LN(('Mini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">
        <f t="shared" si="17"/>
        <v>0</v>
      </c>
      <c r="AU67">
        <v>0</v>
      </c>
      <c r="AV67" s="96">
        <v>0</v>
      </c>
      <c r="AW67" s="139">
        <f t="shared" si="12"/>
        <v>0.15000000000000002</v>
      </c>
      <c r="AX67" s="129">
        <v>0</v>
      </c>
      <c r="AY67" s="129">
        <v>0</v>
      </c>
      <c r="AZ67" s="129">
        <v>0</v>
      </c>
      <c r="BA67" s="86"/>
      <c r="BB67" s="86">
        <v>0</v>
      </c>
      <c r="BC67">
        <v>0</v>
      </c>
      <c r="BD67">
        <v>0</v>
      </c>
      <c r="BE67">
        <v>0</v>
      </c>
      <c r="BG67">
        <v>0</v>
      </c>
      <c r="BH67">
        <v>0</v>
      </c>
      <c r="BI67">
        <v>0</v>
      </c>
      <c r="BJ67">
        <v>0</v>
      </c>
      <c r="BM67">
        <f t="shared" si="26"/>
        <v>1.3823338826853E-3</v>
      </c>
      <c r="BN67">
        <f t="shared" si="27"/>
        <v>3.3290816326530999E-4</v>
      </c>
      <c r="BO67">
        <f t="shared" si="28"/>
        <v>1.723172227894</v>
      </c>
      <c r="BP67">
        <f t="shared" si="29"/>
        <v>1</v>
      </c>
      <c r="BR67" s="87">
        <v>450</v>
      </c>
      <c r="BT67">
        <v>450</v>
      </c>
      <c r="BV67" s="96"/>
    </row>
    <row r="68" spans="1:75" x14ac:dyDescent="0.25">
      <c r="A68" t="str">
        <f t="shared" si="45"/>
        <v>990182</v>
      </c>
      <c r="B68">
        <v>9</v>
      </c>
      <c r="C68">
        <v>90</v>
      </c>
      <c r="D68">
        <v>2</v>
      </c>
      <c r="E68">
        <v>18</v>
      </c>
      <c r="F68" s="138">
        <f t="shared" si="60"/>
        <v>9</v>
      </c>
      <c r="G68">
        <v>0</v>
      </c>
      <c r="H68">
        <v>0</v>
      </c>
      <c r="I68">
        <v>0</v>
      </c>
      <c r="J68" s="94">
        <v>0</v>
      </c>
      <c r="K68" s="95">
        <v>135</v>
      </c>
      <c r="L68" s="86">
        <v>0</v>
      </c>
      <c r="M68" s="86">
        <v>0</v>
      </c>
      <c r="N68" s="86">
        <v>0</v>
      </c>
      <c r="O68">
        <v>1.3620000000000001</v>
      </c>
      <c r="P68">
        <v>1.1000000000000001</v>
      </c>
      <c r="Q68">
        <v>1.1000000000000001</v>
      </c>
      <c r="R68">
        <v>1.1000000000000001</v>
      </c>
      <c r="S68">
        <f t="shared" si="46"/>
        <v>20</v>
      </c>
      <c r="T68">
        <f t="shared" si="47"/>
        <v>0</v>
      </c>
      <c r="U68">
        <f t="shared" si="48"/>
        <v>0</v>
      </c>
      <c r="V68">
        <f t="shared" si="49"/>
        <v>0</v>
      </c>
      <c r="W68">
        <f t="shared" si="50"/>
        <v>3</v>
      </c>
      <c r="X68">
        <f t="shared" si="51"/>
        <v>0</v>
      </c>
      <c r="Y68">
        <f t="shared" si="52"/>
        <v>0</v>
      </c>
      <c r="Z68">
        <f t="shared" si="53"/>
        <v>0</v>
      </c>
      <c r="AA68">
        <f t="shared" si="61"/>
        <v>8.7888279621891573E-3</v>
      </c>
      <c r="AB68">
        <f t="shared" si="61"/>
        <v>0</v>
      </c>
      <c r="AC68">
        <f t="shared" si="62"/>
        <v>0</v>
      </c>
      <c r="AD68" s="96">
        <f t="shared" si="63"/>
        <v>0</v>
      </c>
      <c r="AE68" s="95">
        <v>0</v>
      </c>
      <c r="AF68" s="86">
        <v>0</v>
      </c>
      <c r="AG68" s="86">
        <v>0</v>
      </c>
      <c r="AH68">
        <v>0.98</v>
      </c>
      <c r="AI68">
        <v>0.98</v>
      </c>
      <c r="AJ68">
        <v>0.98</v>
      </c>
      <c r="AK68">
        <f t="shared" si="54"/>
        <v>0</v>
      </c>
      <c r="AL68">
        <f t="shared" si="55"/>
        <v>0</v>
      </c>
      <c r="AM68">
        <f t="shared" si="56"/>
        <v>0</v>
      </c>
      <c r="AN68">
        <f t="shared" si="57"/>
        <v>0</v>
      </c>
      <c r="AO68">
        <f t="shared" si="58"/>
        <v>0</v>
      </c>
      <c r="AP68">
        <f t="shared" si="59"/>
        <v>0</v>
      </c>
      <c r="AQ68" s="97">
        <f>(AK68/(IF((237.3*LN(('Mini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" s="97">
        <f>(AL68/(IF((237.3*LN(('Mini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" s="97">
        <f>(AM68/(IF((237.3*LN(('Mini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">
        <f t="shared" si="17"/>
        <v>0</v>
      </c>
      <c r="AU68">
        <v>0</v>
      </c>
      <c r="AV68" s="96">
        <v>0</v>
      </c>
      <c r="AW68" s="139">
        <f t="shared" si="12"/>
        <v>0.30000000000000004</v>
      </c>
      <c r="AX68" s="129">
        <v>0</v>
      </c>
      <c r="AY68" s="129">
        <v>0</v>
      </c>
      <c r="AZ68" s="129">
        <v>0</v>
      </c>
      <c r="BA68" s="86"/>
      <c r="BB68" s="86">
        <v>0</v>
      </c>
      <c r="BC68">
        <v>0</v>
      </c>
      <c r="BD68">
        <v>0</v>
      </c>
      <c r="BE68">
        <v>0</v>
      </c>
      <c r="BG68">
        <v>0</v>
      </c>
      <c r="BH68">
        <v>0</v>
      </c>
      <c r="BI68">
        <v>0</v>
      </c>
      <c r="BJ68">
        <v>0</v>
      </c>
      <c r="BM68">
        <f t="shared" si="26"/>
        <v>8.0534470601597002E-4</v>
      </c>
      <c r="BN68">
        <f t="shared" si="27"/>
        <v>3.9795050474943999E-4</v>
      </c>
      <c r="BO68">
        <f t="shared" si="28"/>
        <v>1.8138647155180001</v>
      </c>
      <c r="BP68">
        <f t="shared" si="29"/>
        <v>2</v>
      </c>
      <c r="BR68" s="116">
        <v>490</v>
      </c>
      <c r="BS68" s="117"/>
      <c r="BT68">
        <v>490</v>
      </c>
      <c r="BV68" s="96"/>
    </row>
    <row r="69" spans="1:75" x14ac:dyDescent="0.25">
      <c r="A69" t="str">
        <f t="shared" si="45"/>
        <v>990262</v>
      </c>
      <c r="B69">
        <v>9</v>
      </c>
      <c r="C69">
        <v>90</v>
      </c>
      <c r="D69">
        <v>2</v>
      </c>
      <c r="E69">
        <v>26</v>
      </c>
      <c r="F69" s="138">
        <f t="shared" si="60"/>
        <v>9</v>
      </c>
      <c r="G69">
        <v>0</v>
      </c>
      <c r="H69">
        <v>0</v>
      </c>
      <c r="I69">
        <v>0</v>
      </c>
      <c r="J69" s="94">
        <v>0</v>
      </c>
      <c r="K69" s="95">
        <v>178</v>
      </c>
      <c r="L69" s="86">
        <v>0</v>
      </c>
      <c r="M69" s="86">
        <v>0</v>
      </c>
      <c r="N69" s="86">
        <v>0</v>
      </c>
      <c r="O69">
        <v>1.3620000000000001</v>
      </c>
      <c r="P69">
        <v>1.1000000000000001</v>
      </c>
      <c r="Q69">
        <v>1.1000000000000001</v>
      </c>
      <c r="R69">
        <v>1.1000000000000001</v>
      </c>
      <c r="S69">
        <f t="shared" si="46"/>
        <v>27</v>
      </c>
      <c r="T69">
        <f t="shared" si="47"/>
        <v>0</v>
      </c>
      <c r="U69">
        <f t="shared" si="48"/>
        <v>0</v>
      </c>
      <c r="V69">
        <f t="shared" si="49"/>
        <v>0</v>
      </c>
      <c r="W69">
        <f t="shared" si="50"/>
        <v>5</v>
      </c>
      <c r="X69">
        <f t="shared" si="51"/>
        <v>0</v>
      </c>
      <c r="Y69">
        <f t="shared" si="52"/>
        <v>0</v>
      </c>
      <c r="Z69">
        <f t="shared" si="53"/>
        <v>0</v>
      </c>
      <c r="AA69">
        <f t="shared" si="61"/>
        <v>2.2207903148480951E-2</v>
      </c>
      <c r="AB69">
        <f t="shared" si="61"/>
        <v>0</v>
      </c>
      <c r="AC69">
        <f t="shared" si="62"/>
        <v>0</v>
      </c>
      <c r="AD69" s="96">
        <f t="shared" si="63"/>
        <v>0</v>
      </c>
      <c r="AE69" s="95">
        <v>0</v>
      </c>
      <c r="AF69" s="86">
        <v>0</v>
      </c>
      <c r="AG69" s="86">
        <v>0</v>
      </c>
      <c r="AH69">
        <v>0.98</v>
      </c>
      <c r="AI69">
        <v>0.98</v>
      </c>
      <c r="AJ69">
        <v>0.98</v>
      </c>
      <c r="AK69">
        <f t="shared" si="54"/>
        <v>0</v>
      </c>
      <c r="AL69">
        <f t="shared" si="55"/>
        <v>0</v>
      </c>
      <c r="AM69">
        <f t="shared" si="56"/>
        <v>0</v>
      </c>
      <c r="AN69">
        <f t="shared" si="57"/>
        <v>0</v>
      </c>
      <c r="AO69">
        <f t="shared" si="58"/>
        <v>0</v>
      </c>
      <c r="AP69">
        <f t="shared" si="59"/>
        <v>0</v>
      </c>
      <c r="AQ69" s="97">
        <f>(AK69/(IF((237.3*LN(('Mini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" s="97">
        <f>(AL69/(IF((237.3*LN(('Mini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" s="97">
        <f>(AM69/(IF((237.3*LN(('Mini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">
        <f t="shared" si="17"/>
        <v>0</v>
      </c>
      <c r="AU69">
        <v>0</v>
      </c>
      <c r="AV69" s="96">
        <v>0</v>
      </c>
      <c r="AW69" s="139">
        <f t="shared" si="12"/>
        <v>0.30000000000000004</v>
      </c>
      <c r="AX69" s="129">
        <v>0</v>
      </c>
      <c r="AY69" s="129">
        <v>0</v>
      </c>
      <c r="AZ69" s="129">
        <v>0</v>
      </c>
      <c r="BA69" s="86"/>
      <c r="BB69" s="86">
        <v>0</v>
      </c>
      <c r="BC69">
        <v>0</v>
      </c>
      <c r="BD69">
        <v>0</v>
      </c>
      <c r="BE69">
        <v>0</v>
      </c>
      <c r="BG69">
        <v>0</v>
      </c>
      <c r="BH69">
        <v>0</v>
      </c>
      <c r="BI69">
        <v>0</v>
      </c>
      <c r="BJ69">
        <v>0</v>
      </c>
      <c r="BM69">
        <f t="shared" si="26"/>
        <v>8.0534470601597002E-4</v>
      </c>
      <c r="BN69">
        <f t="shared" si="27"/>
        <v>3.9795050474943999E-4</v>
      </c>
      <c r="BO69">
        <f t="shared" si="28"/>
        <v>1.8138647155180001</v>
      </c>
      <c r="BP69">
        <f t="shared" si="29"/>
        <v>2</v>
      </c>
      <c r="BR69" s="113" t="s">
        <v>156</v>
      </c>
      <c r="BS69" s="115" t="s">
        <v>157</v>
      </c>
      <c r="BT69" s="113" t="s">
        <v>159</v>
      </c>
      <c r="BU69" s="114" t="s">
        <v>160</v>
      </c>
      <c r="BV69" s="114" t="s">
        <v>162</v>
      </c>
      <c r="BW69" s="115" t="s">
        <v>161</v>
      </c>
    </row>
    <row r="70" spans="1:75" x14ac:dyDescent="0.25">
      <c r="A70" t="str">
        <f t="shared" si="45"/>
        <v>990342</v>
      </c>
      <c r="B70">
        <v>9</v>
      </c>
      <c r="C70">
        <v>90</v>
      </c>
      <c r="D70">
        <v>2</v>
      </c>
      <c r="E70">
        <v>34</v>
      </c>
      <c r="F70" s="138">
        <f t="shared" si="60"/>
        <v>14</v>
      </c>
      <c r="G70">
        <v>0</v>
      </c>
      <c r="H70">
        <v>0</v>
      </c>
      <c r="I70">
        <v>0</v>
      </c>
      <c r="J70" s="94">
        <v>0</v>
      </c>
      <c r="K70" s="95">
        <v>231</v>
      </c>
      <c r="L70" s="86">
        <v>0</v>
      </c>
      <c r="M70" s="86">
        <v>0</v>
      </c>
      <c r="N70" s="86">
        <v>0</v>
      </c>
      <c r="O70">
        <v>1.3620000000000001</v>
      </c>
      <c r="P70">
        <v>1.1000000000000001</v>
      </c>
      <c r="Q70">
        <v>1.1000000000000001</v>
      </c>
      <c r="R70">
        <v>1.1000000000000001</v>
      </c>
      <c r="S70">
        <f t="shared" si="46"/>
        <v>34</v>
      </c>
      <c r="T70">
        <f t="shared" si="47"/>
        <v>0</v>
      </c>
      <c r="U70">
        <f t="shared" si="48"/>
        <v>0</v>
      </c>
      <c r="V70">
        <f t="shared" si="49"/>
        <v>0</v>
      </c>
      <c r="W70">
        <f t="shared" si="50"/>
        <v>6</v>
      </c>
      <c r="X70">
        <f t="shared" si="51"/>
        <v>0</v>
      </c>
      <c r="Y70">
        <f t="shared" si="52"/>
        <v>0</v>
      </c>
      <c r="Z70">
        <f t="shared" si="53"/>
        <v>0</v>
      </c>
      <c r="AA70">
        <f t="shared" si="61"/>
        <v>8.291273655798917E-2</v>
      </c>
      <c r="AB70">
        <f t="shared" si="61"/>
        <v>0</v>
      </c>
      <c r="AC70">
        <f t="shared" si="62"/>
        <v>0</v>
      </c>
      <c r="AD70" s="96">
        <f t="shared" si="63"/>
        <v>0</v>
      </c>
      <c r="AE70" s="95">
        <v>0</v>
      </c>
      <c r="AF70" s="86">
        <v>0</v>
      </c>
      <c r="AG70" s="86">
        <v>0</v>
      </c>
      <c r="AH70">
        <v>0.98</v>
      </c>
      <c r="AI70">
        <v>0.98</v>
      </c>
      <c r="AJ70">
        <v>0.98</v>
      </c>
      <c r="AK70">
        <f t="shared" si="54"/>
        <v>0</v>
      </c>
      <c r="AL70">
        <f t="shared" si="55"/>
        <v>0</v>
      </c>
      <c r="AM70">
        <f t="shared" si="56"/>
        <v>0</v>
      </c>
      <c r="AN70">
        <f t="shared" si="57"/>
        <v>0</v>
      </c>
      <c r="AO70">
        <f t="shared" si="58"/>
        <v>0</v>
      </c>
      <c r="AP70">
        <f t="shared" si="59"/>
        <v>0</v>
      </c>
      <c r="AQ70" s="97">
        <f>(AK70/(IF((237.3*LN(('Mini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" s="97">
        <f>(AL70/(IF((237.3*LN(('Mini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" s="97">
        <f>(AM70/(IF((237.3*LN(('Mini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">
        <f t="shared" si="17"/>
        <v>0</v>
      </c>
      <c r="AU70">
        <v>0</v>
      </c>
      <c r="AV70" s="96">
        <v>0</v>
      </c>
      <c r="AW70" s="139">
        <f t="shared" si="12"/>
        <v>0.45</v>
      </c>
      <c r="AX70" s="129">
        <v>0</v>
      </c>
      <c r="AY70" s="129">
        <v>0</v>
      </c>
      <c r="AZ70" s="129">
        <v>0</v>
      </c>
      <c r="BA70" s="86"/>
      <c r="BB70" s="86">
        <v>0</v>
      </c>
      <c r="BC70">
        <v>0</v>
      </c>
      <c r="BD70">
        <v>0</v>
      </c>
      <c r="BE70">
        <v>0</v>
      </c>
      <c r="BG70">
        <v>0</v>
      </c>
      <c r="BH70">
        <v>0</v>
      </c>
      <c r="BI70">
        <v>0</v>
      </c>
      <c r="BJ70">
        <v>0</v>
      </c>
      <c r="BM70">
        <f t="shared" si="26"/>
        <v>2.5582398288699999E-3</v>
      </c>
      <c r="BN70">
        <f t="shared" si="27"/>
        <v>5.6161694684148003E-4</v>
      </c>
      <c r="BO70">
        <f t="shared" si="28"/>
        <v>1.4942747715061999</v>
      </c>
      <c r="BP70">
        <f t="shared" si="29"/>
        <v>3</v>
      </c>
      <c r="BR70" s="87">
        <v>4</v>
      </c>
      <c r="BS70" s="156">
        <f>BS71/2</f>
        <v>1.6666666666666668E-3</v>
      </c>
      <c r="BT70" s="157">
        <v>1.3823338826853E-3</v>
      </c>
      <c r="BU70" s="158">
        <v>3.3290816326530999E-4</v>
      </c>
      <c r="BV70">
        <v>1.723172227894</v>
      </c>
      <c r="BW70" s="96">
        <v>1</v>
      </c>
    </row>
    <row r="71" spans="1:75" x14ac:dyDescent="0.25">
      <c r="A71" t="str">
        <f t="shared" si="45"/>
        <v>990422</v>
      </c>
      <c r="B71">
        <v>9</v>
      </c>
      <c r="C71">
        <v>90</v>
      </c>
      <c r="D71">
        <v>2</v>
      </c>
      <c r="E71">
        <v>42</v>
      </c>
      <c r="F71" s="138">
        <f t="shared" si="60"/>
        <v>19</v>
      </c>
      <c r="G71">
        <v>0</v>
      </c>
      <c r="H71">
        <v>0</v>
      </c>
      <c r="I71">
        <v>0</v>
      </c>
      <c r="J71" s="94">
        <v>0</v>
      </c>
      <c r="K71" s="95">
        <v>333</v>
      </c>
      <c r="L71" s="86">
        <v>0</v>
      </c>
      <c r="M71" s="86">
        <v>0</v>
      </c>
      <c r="N71" s="86">
        <v>0</v>
      </c>
      <c r="O71">
        <v>1.3620000000000001</v>
      </c>
      <c r="P71">
        <v>1.1000000000000001</v>
      </c>
      <c r="Q71">
        <v>1.1000000000000001</v>
      </c>
      <c r="R71">
        <v>1.1000000000000001</v>
      </c>
      <c r="S71">
        <f t="shared" si="46"/>
        <v>50</v>
      </c>
      <c r="T71">
        <f t="shared" si="47"/>
        <v>0</v>
      </c>
      <c r="U71">
        <f t="shared" si="48"/>
        <v>0</v>
      </c>
      <c r="V71">
        <f t="shared" si="49"/>
        <v>0</v>
      </c>
      <c r="W71">
        <f t="shared" si="50"/>
        <v>9</v>
      </c>
      <c r="X71">
        <f t="shared" si="51"/>
        <v>0</v>
      </c>
      <c r="Y71">
        <f t="shared" si="52"/>
        <v>0</v>
      </c>
      <c r="Z71">
        <f t="shared" si="53"/>
        <v>0</v>
      </c>
      <c r="AA71">
        <f t="shared" si="61"/>
        <v>0.28259212023791858</v>
      </c>
      <c r="AB71">
        <f t="shared" si="61"/>
        <v>0</v>
      </c>
      <c r="AC71">
        <f t="shared" si="62"/>
        <v>0</v>
      </c>
      <c r="AD71" s="96">
        <f t="shared" si="63"/>
        <v>0</v>
      </c>
      <c r="AE71" s="95">
        <v>0</v>
      </c>
      <c r="AF71" s="86">
        <v>0</v>
      </c>
      <c r="AG71" s="86">
        <v>0</v>
      </c>
      <c r="AH71">
        <v>0.98</v>
      </c>
      <c r="AI71">
        <v>0.98</v>
      </c>
      <c r="AJ71">
        <v>0.98</v>
      </c>
      <c r="AK71">
        <f t="shared" si="54"/>
        <v>0</v>
      </c>
      <c r="AL71">
        <f t="shared" si="55"/>
        <v>0</v>
      </c>
      <c r="AM71">
        <f t="shared" si="56"/>
        <v>0</v>
      </c>
      <c r="AN71">
        <f t="shared" si="57"/>
        <v>0</v>
      </c>
      <c r="AO71">
        <f t="shared" si="58"/>
        <v>0</v>
      </c>
      <c r="AP71">
        <f t="shared" si="59"/>
        <v>0</v>
      </c>
      <c r="AQ71" s="97">
        <f>(AK71/(IF((237.3*LN(('Mini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" s="97">
        <f>(AL71/(IF((237.3*LN(('Mini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" s="97">
        <f>(AM71/(IF((237.3*LN(('Mini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">
        <f t="shared" si="17"/>
        <v>0</v>
      </c>
      <c r="AU71">
        <v>0</v>
      </c>
      <c r="AV71" s="96">
        <v>0</v>
      </c>
      <c r="AW71" s="139">
        <f t="shared" si="12"/>
        <v>0.60000000000000009</v>
      </c>
      <c r="AX71" s="129">
        <v>0</v>
      </c>
      <c r="AY71" s="129">
        <v>0</v>
      </c>
      <c r="AZ71" s="129">
        <v>0</v>
      </c>
      <c r="BA71" s="86"/>
      <c r="BB71" s="86">
        <v>0</v>
      </c>
      <c r="BC71">
        <v>0</v>
      </c>
      <c r="BD71">
        <v>0</v>
      </c>
      <c r="BE71">
        <v>0</v>
      </c>
      <c r="BG71">
        <v>0</v>
      </c>
      <c r="BH71">
        <v>0</v>
      </c>
      <c r="BI71">
        <v>0</v>
      </c>
      <c r="BJ71">
        <v>0</v>
      </c>
      <c r="BM71">
        <f t="shared" si="26"/>
        <v>1.1616292894075E-2</v>
      </c>
      <c r="BN71">
        <f t="shared" si="27"/>
        <v>1.6553227470231999E-3</v>
      </c>
      <c r="BO71">
        <f t="shared" si="28"/>
        <v>1.5869346821790999</v>
      </c>
      <c r="BP71">
        <f t="shared" si="29"/>
        <v>1</v>
      </c>
      <c r="BR71" s="87">
        <v>5</v>
      </c>
      <c r="BS71" s="156">
        <f>BS72</f>
        <v>3.3333333333333335E-3</v>
      </c>
      <c r="BT71" s="157">
        <v>8.0534470601597002E-4</v>
      </c>
      <c r="BU71" s="158">
        <v>3.9795050474943999E-4</v>
      </c>
      <c r="BV71">
        <v>1.8138647155180001</v>
      </c>
      <c r="BW71" s="96">
        <v>2</v>
      </c>
    </row>
    <row r="72" spans="1:75" x14ac:dyDescent="0.25">
      <c r="A72" t="str">
        <f t="shared" si="45"/>
        <v>9100142</v>
      </c>
      <c r="B72">
        <v>9</v>
      </c>
      <c r="C72">
        <v>100</v>
      </c>
      <c r="D72">
        <v>2</v>
      </c>
      <c r="E72">
        <v>14</v>
      </c>
      <c r="F72" s="138">
        <f t="shared" si="60"/>
        <v>4</v>
      </c>
      <c r="G72">
        <v>0</v>
      </c>
      <c r="H72">
        <v>0</v>
      </c>
      <c r="I72">
        <v>0</v>
      </c>
      <c r="J72" s="94">
        <v>0</v>
      </c>
      <c r="K72" s="95">
        <v>133</v>
      </c>
      <c r="L72" s="86">
        <v>0</v>
      </c>
      <c r="M72" s="86">
        <v>0</v>
      </c>
      <c r="N72" s="86">
        <v>0</v>
      </c>
      <c r="O72">
        <v>1.3620000000000001</v>
      </c>
      <c r="P72">
        <v>1.1000000000000001</v>
      </c>
      <c r="Q72">
        <v>1.1000000000000001</v>
      </c>
      <c r="R72">
        <v>1.1000000000000001</v>
      </c>
      <c r="S72">
        <f t="shared" si="46"/>
        <v>20</v>
      </c>
      <c r="T72">
        <f t="shared" si="47"/>
        <v>0</v>
      </c>
      <c r="U72">
        <f t="shared" si="48"/>
        <v>0</v>
      </c>
      <c r="V72">
        <f t="shared" si="49"/>
        <v>0</v>
      </c>
      <c r="W72">
        <f t="shared" si="50"/>
        <v>3</v>
      </c>
      <c r="X72">
        <f t="shared" si="51"/>
        <v>0</v>
      </c>
      <c r="Y72">
        <f t="shared" si="52"/>
        <v>0</v>
      </c>
      <c r="Z72">
        <f t="shared" si="53"/>
        <v>0</v>
      </c>
      <c r="AA72">
        <f t="shared" si="61"/>
        <v>7.7290817326550274E-3</v>
      </c>
      <c r="AB72">
        <f t="shared" si="61"/>
        <v>0</v>
      </c>
      <c r="AC72">
        <f t="shared" si="62"/>
        <v>0</v>
      </c>
      <c r="AD72" s="96">
        <f t="shared" si="63"/>
        <v>0</v>
      </c>
      <c r="AE72" s="95">
        <v>0</v>
      </c>
      <c r="AF72" s="86">
        <v>0</v>
      </c>
      <c r="AG72" s="86">
        <v>0</v>
      </c>
      <c r="AH72">
        <v>0.98</v>
      </c>
      <c r="AI72">
        <v>0.98</v>
      </c>
      <c r="AJ72">
        <v>0.98</v>
      </c>
      <c r="AK72">
        <f t="shared" si="54"/>
        <v>0</v>
      </c>
      <c r="AL72">
        <f t="shared" si="55"/>
        <v>0</v>
      </c>
      <c r="AM72">
        <f t="shared" si="56"/>
        <v>0</v>
      </c>
      <c r="AN72">
        <f t="shared" si="57"/>
        <v>0</v>
      </c>
      <c r="AO72">
        <f t="shared" si="58"/>
        <v>0</v>
      </c>
      <c r="AP72">
        <f t="shared" si="59"/>
        <v>0</v>
      </c>
      <c r="AQ72" s="97">
        <f>(AK72/(IF((237.3*LN(('Mini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" s="97">
        <f>(AL72/(IF((237.3*LN(('Mini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" s="97">
        <f>(AM72/(IF((237.3*LN(('Mini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">
        <f t="shared" si="17"/>
        <v>0</v>
      </c>
      <c r="AU72">
        <v>0</v>
      </c>
      <c r="AV72" s="96">
        <v>0</v>
      </c>
      <c r="AW72" s="139">
        <f t="shared" si="12"/>
        <v>0.16666666666666669</v>
      </c>
      <c r="AX72" s="129">
        <v>0</v>
      </c>
      <c r="AY72" s="129">
        <v>0</v>
      </c>
      <c r="AZ72" s="129">
        <v>0</v>
      </c>
      <c r="BA72" s="86"/>
      <c r="BB72" s="86">
        <v>0</v>
      </c>
      <c r="BC72">
        <v>0</v>
      </c>
      <c r="BD72">
        <v>0</v>
      </c>
      <c r="BE72">
        <v>0</v>
      </c>
      <c r="BG72">
        <v>0</v>
      </c>
      <c r="BH72">
        <v>0</v>
      </c>
      <c r="BI72">
        <v>0</v>
      </c>
      <c r="BJ72">
        <v>0</v>
      </c>
      <c r="BM72">
        <f t="shared" si="26"/>
        <v>1.3823338826853E-3</v>
      </c>
      <c r="BN72">
        <f t="shared" si="27"/>
        <v>3.3290816326530999E-4</v>
      </c>
      <c r="BO72">
        <f t="shared" si="28"/>
        <v>1.723172227894</v>
      </c>
      <c r="BP72">
        <f t="shared" si="29"/>
        <v>1</v>
      </c>
      <c r="BR72" s="87">
        <v>9</v>
      </c>
      <c r="BS72" s="156">
        <f>BS73/2</f>
        <v>3.3333333333333335E-3</v>
      </c>
      <c r="BT72" s="157">
        <v>8.0534470601597002E-4</v>
      </c>
      <c r="BU72" s="158">
        <v>3.9795050474943999E-4</v>
      </c>
      <c r="BV72">
        <v>1.8138647155180001</v>
      </c>
      <c r="BW72" s="96">
        <v>2</v>
      </c>
    </row>
    <row r="73" spans="1:75" x14ac:dyDescent="0.25">
      <c r="A73" t="str">
        <f t="shared" si="45"/>
        <v>9100182</v>
      </c>
      <c r="B73">
        <v>9</v>
      </c>
      <c r="C73">
        <v>100</v>
      </c>
      <c r="D73">
        <v>2</v>
      </c>
      <c r="E73">
        <v>18</v>
      </c>
      <c r="F73" s="138">
        <f t="shared" si="60"/>
        <v>9</v>
      </c>
      <c r="G73">
        <v>0</v>
      </c>
      <c r="H73">
        <v>0</v>
      </c>
      <c r="I73">
        <v>0</v>
      </c>
      <c r="J73" s="94">
        <v>0</v>
      </c>
      <c r="K73" s="95">
        <v>158</v>
      </c>
      <c r="L73" s="86">
        <v>0</v>
      </c>
      <c r="M73" s="86">
        <v>0</v>
      </c>
      <c r="N73" s="86">
        <v>0</v>
      </c>
      <c r="O73">
        <v>1.3620000000000001</v>
      </c>
      <c r="P73">
        <v>1.1000000000000001</v>
      </c>
      <c r="Q73">
        <v>1.1000000000000001</v>
      </c>
      <c r="R73">
        <v>1.1000000000000001</v>
      </c>
      <c r="S73">
        <f t="shared" si="46"/>
        <v>24</v>
      </c>
      <c r="T73">
        <f t="shared" si="47"/>
        <v>0</v>
      </c>
      <c r="U73">
        <f t="shared" si="48"/>
        <v>0</v>
      </c>
      <c r="V73">
        <f t="shared" si="49"/>
        <v>0</v>
      </c>
      <c r="W73">
        <f t="shared" si="50"/>
        <v>4</v>
      </c>
      <c r="X73">
        <f t="shared" si="51"/>
        <v>0</v>
      </c>
      <c r="Y73">
        <f t="shared" si="52"/>
        <v>0</v>
      </c>
      <c r="Z73">
        <f t="shared" si="53"/>
        <v>0</v>
      </c>
      <c r="AA73">
        <f t="shared" si="61"/>
        <v>1.6764342481123313E-2</v>
      </c>
      <c r="AB73">
        <f t="shared" si="61"/>
        <v>0</v>
      </c>
      <c r="AC73">
        <f t="shared" si="62"/>
        <v>0</v>
      </c>
      <c r="AD73" s="96">
        <f t="shared" si="63"/>
        <v>0</v>
      </c>
      <c r="AE73" s="95">
        <v>0</v>
      </c>
      <c r="AF73" s="86">
        <v>0</v>
      </c>
      <c r="AG73" s="86">
        <v>0</v>
      </c>
      <c r="AH73">
        <v>0.98</v>
      </c>
      <c r="AI73">
        <v>0.98</v>
      </c>
      <c r="AJ73">
        <v>0.98</v>
      </c>
      <c r="AK73">
        <f t="shared" si="54"/>
        <v>0</v>
      </c>
      <c r="AL73">
        <f t="shared" si="55"/>
        <v>0</v>
      </c>
      <c r="AM73">
        <f t="shared" si="56"/>
        <v>0</v>
      </c>
      <c r="AN73">
        <f t="shared" si="57"/>
        <v>0</v>
      </c>
      <c r="AO73">
        <f t="shared" si="58"/>
        <v>0</v>
      </c>
      <c r="AP73">
        <f t="shared" si="59"/>
        <v>0</v>
      </c>
      <c r="AQ73" s="97">
        <f>(AK73/(IF((237.3*LN(('Mini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" s="97">
        <f>(AL73/(IF((237.3*LN(('Mini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" s="97">
        <f>(AM73/(IF((237.3*LN(('Mini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">
        <f t="shared" si="17"/>
        <v>0</v>
      </c>
      <c r="AU73">
        <v>0</v>
      </c>
      <c r="AV73" s="96">
        <v>0</v>
      </c>
      <c r="AW73" s="139">
        <f t="shared" ref="AW73:AW136" si="64">IF($F73=$BR$70,$C73*$BS$70,IF($F73=$BR$71,$C73*$BS$71,IF($F73=$BR$72,$C73*$BS$72,IF($F73=$BR$73,$C73*$BS$73,IF($F73=$BR$74,$C73*$BS$74,IF($F73=$BR$75,$C73*$BS$75,IF($F73=$BR$76,$C73*$BS$76,IF($F73=$BR$77,$C73*$BS$77,IF($F73=$BR$78,$C73*$BS$78,IF($F73=$BR$79,$C73*$BS$79,IF($F73=$BR$80,$C73*$BS$80,)))))))))))</f>
        <v>0.33333333333333337</v>
      </c>
      <c r="AX73" s="129">
        <v>0</v>
      </c>
      <c r="AY73" s="129">
        <v>0</v>
      </c>
      <c r="AZ73" s="129">
        <v>0</v>
      </c>
      <c r="BA73" s="86"/>
      <c r="BB73" s="86">
        <v>0</v>
      </c>
      <c r="BC73">
        <v>0</v>
      </c>
      <c r="BD73">
        <v>0</v>
      </c>
      <c r="BE73">
        <v>0</v>
      </c>
      <c r="BG73">
        <v>0</v>
      </c>
      <c r="BH73">
        <v>0</v>
      </c>
      <c r="BI73">
        <v>0</v>
      </c>
      <c r="BJ73">
        <v>0</v>
      </c>
      <c r="BM73">
        <f t="shared" si="26"/>
        <v>8.0534470601597002E-4</v>
      </c>
      <c r="BN73">
        <f t="shared" si="27"/>
        <v>3.9795050474943999E-4</v>
      </c>
      <c r="BO73">
        <f t="shared" si="28"/>
        <v>1.8138647155180001</v>
      </c>
      <c r="BP73">
        <f t="shared" si="29"/>
        <v>2</v>
      </c>
      <c r="BR73" s="87">
        <v>10</v>
      </c>
      <c r="BS73" s="156">
        <f>0.4/60</f>
        <v>6.6666666666666671E-3</v>
      </c>
      <c r="BT73" s="157">
        <v>1.4501879713725999E-3</v>
      </c>
      <c r="BU73" s="158">
        <v>3.7831632653061002E-4</v>
      </c>
      <c r="BV73">
        <v>1.4868910444209</v>
      </c>
      <c r="BW73" s="96">
        <v>2</v>
      </c>
    </row>
    <row r="74" spans="1:75" x14ac:dyDescent="0.25">
      <c r="A74" t="str">
        <f t="shared" si="45"/>
        <v>9100262</v>
      </c>
      <c r="B74">
        <v>9</v>
      </c>
      <c r="C74">
        <v>100</v>
      </c>
      <c r="D74">
        <v>2</v>
      </c>
      <c r="E74">
        <v>26</v>
      </c>
      <c r="F74" s="138">
        <f t="shared" si="60"/>
        <v>9</v>
      </c>
      <c r="G74">
        <v>0</v>
      </c>
      <c r="H74">
        <v>0</v>
      </c>
      <c r="I74">
        <v>0</v>
      </c>
      <c r="J74" s="94">
        <v>0</v>
      </c>
      <c r="K74" s="95">
        <v>207</v>
      </c>
      <c r="L74" s="86">
        <v>0</v>
      </c>
      <c r="M74" s="86">
        <v>0</v>
      </c>
      <c r="N74" s="86">
        <v>0</v>
      </c>
      <c r="O74">
        <v>1.3620000000000001</v>
      </c>
      <c r="P74">
        <v>1.1000000000000001</v>
      </c>
      <c r="Q74">
        <v>1.1000000000000001</v>
      </c>
      <c r="R74">
        <v>1.1000000000000001</v>
      </c>
      <c r="S74">
        <f t="shared" si="46"/>
        <v>31</v>
      </c>
      <c r="T74">
        <f t="shared" si="47"/>
        <v>0</v>
      </c>
      <c r="U74">
        <f t="shared" si="48"/>
        <v>0</v>
      </c>
      <c r="V74">
        <f t="shared" si="49"/>
        <v>0</v>
      </c>
      <c r="W74">
        <f t="shared" si="50"/>
        <v>5</v>
      </c>
      <c r="X74">
        <f t="shared" si="51"/>
        <v>0</v>
      </c>
      <c r="Y74">
        <f t="shared" si="52"/>
        <v>0</v>
      </c>
      <c r="Z74">
        <f t="shared" si="53"/>
        <v>0</v>
      </c>
      <c r="AA74">
        <f t="shared" si="61"/>
        <v>2.51325599308642E-2</v>
      </c>
      <c r="AB74">
        <f t="shared" si="61"/>
        <v>0</v>
      </c>
      <c r="AC74">
        <f t="shared" si="62"/>
        <v>0</v>
      </c>
      <c r="AD74" s="96">
        <f t="shared" si="63"/>
        <v>0</v>
      </c>
      <c r="AE74" s="95">
        <v>0</v>
      </c>
      <c r="AF74" s="86">
        <v>0</v>
      </c>
      <c r="AG74" s="86">
        <v>0</v>
      </c>
      <c r="AH74">
        <v>0.98</v>
      </c>
      <c r="AI74">
        <v>0.98</v>
      </c>
      <c r="AJ74">
        <v>0.98</v>
      </c>
      <c r="AK74">
        <f t="shared" si="54"/>
        <v>0</v>
      </c>
      <c r="AL74">
        <f t="shared" si="55"/>
        <v>0</v>
      </c>
      <c r="AM74">
        <f t="shared" si="56"/>
        <v>0</v>
      </c>
      <c r="AN74">
        <f t="shared" si="57"/>
        <v>0</v>
      </c>
      <c r="AO74">
        <f t="shared" si="58"/>
        <v>0</v>
      </c>
      <c r="AP74">
        <f t="shared" si="59"/>
        <v>0</v>
      </c>
      <c r="AQ74" s="97">
        <f>(AK74/(IF((237.3*LN(('Mini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" s="97">
        <f>(AL74/(IF((237.3*LN(('Mini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" s="97">
        <f>(AM74/(IF((237.3*LN(('Mini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">
        <f t="shared" ref="AT74:AT137" si="65">0.0098*(($BM74*(AN74^$BO74)*($C74-14.4)*$BP74)+($BN74*AN74*AN74))</f>
        <v>0</v>
      </c>
      <c r="AU74">
        <v>0</v>
      </c>
      <c r="AV74" s="96">
        <v>0</v>
      </c>
      <c r="AW74" s="139">
        <f t="shared" si="64"/>
        <v>0.33333333333333337</v>
      </c>
      <c r="AX74" s="129">
        <v>0</v>
      </c>
      <c r="AY74" s="129">
        <v>0</v>
      </c>
      <c r="AZ74" s="129">
        <v>0</v>
      </c>
      <c r="BA74" s="86"/>
      <c r="BB74" s="86">
        <v>0</v>
      </c>
      <c r="BC74">
        <v>0</v>
      </c>
      <c r="BD74">
        <v>0</v>
      </c>
      <c r="BE74">
        <v>0</v>
      </c>
      <c r="BG74">
        <v>0</v>
      </c>
      <c r="BH74">
        <v>0</v>
      </c>
      <c r="BI74">
        <v>0</v>
      </c>
      <c r="BJ74">
        <v>0</v>
      </c>
      <c r="BM74">
        <f t="shared" ref="BM74:BM137" si="66">IF($F74=$BR$70,$BT$70,IF($F74=$BR$71,$BT$71,IF($F74=$BR$72,$BT$72,IF($F74=$BR$73,$BT$73,IF($F74=$BR$74,$BT$74,IF($F74=$BR$75,$BT$75,IF($F74=$BR$76,$BT$76,IF($F74=$BR$77,$BT$77,IF($F74=$BR$78,$BT$78,IF($F74=$BR$79,$BT$79,IF($F74=$BR$80,$BT$80,)))))))))))</f>
        <v>8.0534470601597002E-4</v>
      </c>
      <c r="BN74">
        <f t="shared" ref="BN74:BN137" si="67">IF($F74=$BR$70,$BU$70,IF($F74=$BR$71,$BU$71,IF($F74=$BR$72,$BU$72,IF($F74=$BR$73,$BU$73,IF($F74=$BR$74,$BU$74,IF($F74=$BR$75,$BU$75,IF($F74=$BR$76,$BU$76,IF($F74=$BR$77,$BU$77,IF($F74=$BR$78,$BU$78,IF($F74=$BR$79,$BU$79,IF($F74=$BR$80,$BU$80,)))))))))))</f>
        <v>3.9795050474943999E-4</v>
      </c>
      <c r="BO74">
        <f t="shared" ref="BO74:BO137" si="68">IF($F74=$BR$70,$BV$70,IF($F74=$BR$71,$BV$71,IF($F74=$BR$72,$BV$72,IF($F74=$BR$73,$BV$73,IF($F74=$BR$74,$BV$74,IF($F74=$BR$75,$BV$75,IF($F74=$BR$76,$BV$76,IF($F74=$BR$77,$BV$77,IF($F74=$BR$78,$BV$78,IF($F74=$BR$79,$BV$79,IF($F74=$BR$80,$BV$80,)))))))))))</f>
        <v>1.8138647155180001</v>
      </c>
      <c r="BP74">
        <f t="shared" ref="BP74:BP137" si="69">IF($F74=$BR$70,$BW$70,IF($F74=$BR$71,$BW$71,IF($F74=$BR$72,$BW$72,IF($F74=$BR$73,$BW$73,IF($F74=$BR$74,$BW$74,IF($F74=$BR$75,$BW$75,IF($F74=$BR$76,$BW$76,IF($F74=$BR$77,$BW$77,IF($F74=$BR$78,$BW$78,IF($F74=$BR$79,$BW$79,IF($F74=$BR$80,$BW$80,)))))))))))</f>
        <v>2</v>
      </c>
      <c r="BR74" s="87">
        <v>11</v>
      </c>
      <c r="BS74" s="156">
        <f>BS73*2</f>
        <v>1.3333333333333334E-2</v>
      </c>
      <c r="BT74" s="157">
        <v>4.5081108686134998E-3</v>
      </c>
      <c r="BU74" s="158">
        <v>6.1577708006279003E-4</v>
      </c>
      <c r="BV74">
        <v>1.2776043744342001</v>
      </c>
      <c r="BW74" s="96">
        <v>4</v>
      </c>
    </row>
    <row r="75" spans="1:75" x14ac:dyDescent="0.25">
      <c r="A75" t="str">
        <f t="shared" si="45"/>
        <v>9100342</v>
      </c>
      <c r="B75">
        <v>9</v>
      </c>
      <c r="C75">
        <v>100</v>
      </c>
      <c r="D75">
        <v>2</v>
      </c>
      <c r="E75">
        <v>34</v>
      </c>
      <c r="F75" s="138">
        <f t="shared" si="60"/>
        <v>14</v>
      </c>
      <c r="G75">
        <v>0</v>
      </c>
      <c r="H75">
        <v>0</v>
      </c>
      <c r="I75">
        <v>0</v>
      </c>
      <c r="J75" s="94">
        <v>0</v>
      </c>
      <c r="K75" s="95">
        <v>269</v>
      </c>
      <c r="L75" s="86">
        <v>0</v>
      </c>
      <c r="M75" s="86">
        <v>0</v>
      </c>
      <c r="N75" s="86">
        <v>0</v>
      </c>
      <c r="O75">
        <v>1.3620000000000001</v>
      </c>
      <c r="P75">
        <v>1.1000000000000001</v>
      </c>
      <c r="Q75">
        <v>1.1000000000000001</v>
      </c>
      <c r="R75">
        <v>1.1000000000000001</v>
      </c>
      <c r="S75">
        <f t="shared" si="46"/>
        <v>40</v>
      </c>
      <c r="T75">
        <f t="shared" si="47"/>
        <v>0</v>
      </c>
      <c r="U75">
        <f t="shared" si="48"/>
        <v>0</v>
      </c>
      <c r="V75">
        <f t="shared" si="49"/>
        <v>0</v>
      </c>
      <c r="W75">
        <f t="shared" si="50"/>
        <v>7</v>
      </c>
      <c r="X75">
        <f t="shared" si="51"/>
        <v>0</v>
      </c>
      <c r="Y75">
        <f t="shared" si="52"/>
        <v>0</v>
      </c>
      <c r="Z75">
        <f t="shared" si="53"/>
        <v>0</v>
      </c>
      <c r="AA75">
        <f t="shared" si="61"/>
        <v>0.1181852251031021</v>
      </c>
      <c r="AB75">
        <f t="shared" si="61"/>
        <v>0</v>
      </c>
      <c r="AC75">
        <f t="shared" si="62"/>
        <v>0</v>
      </c>
      <c r="AD75" s="96">
        <f t="shared" si="63"/>
        <v>0</v>
      </c>
      <c r="AE75" s="95">
        <v>0</v>
      </c>
      <c r="AF75" s="86">
        <v>0</v>
      </c>
      <c r="AG75" s="86">
        <v>0</v>
      </c>
      <c r="AH75">
        <v>0.98</v>
      </c>
      <c r="AI75">
        <v>0.98</v>
      </c>
      <c r="AJ75">
        <v>0.98</v>
      </c>
      <c r="AK75">
        <f t="shared" si="54"/>
        <v>0</v>
      </c>
      <c r="AL75">
        <f t="shared" si="55"/>
        <v>0</v>
      </c>
      <c r="AM75">
        <f t="shared" si="56"/>
        <v>0</v>
      </c>
      <c r="AN75">
        <f t="shared" si="57"/>
        <v>0</v>
      </c>
      <c r="AO75">
        <f t="shared" si="58"/>
        <v>0</v>
      </c>
      <c r="AP75">
        <f t="shared" si="59"/>
        <v>0</v>
      </c>
      <c r="AQ75" s="97">
        <f>(AK75/(IF((237.3*LN(('Mini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" s="97">
        <f>(AL75/(IF((237.3*LN(('Mini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" s="97">
        <f>(AM75/(IF((237.3*LN(('Mini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">
        <f t="shared" si="65"/>
        <v>0</v>
      </c>
      <c r="AU75">
        <v>0</v>
      </c>
      <c r="AV75" s="96">
        <v>0</v>
      </c>
      <c r="AW75" s="139">
        <f t="shared" si="64"/>
        <v>0.5</v>
      </c>
      <c r="AX75" s="129">
        <v>0</v>
      </c>
      <c r="AY75" s="129">
        <v>0</v>
      </c>
      <c r="AZ75" s="129">
        <v>0</v>
      </c>
      <c r="BA75" s="86"/>
      <c r="BB75" s="86">
        <v>0</v>
      </c>
      <c r="BC75">
        <v>0</v>
      </c>
      <c r="BD75">
        <v>0</v>
      </c>
      <c r="BE75">
        <v>0</v>
      </c>
      <c r="BG75">
        <v>0</v>
      </c>
      <c r="BH75">
        <v>0</v>
      </c>
      <c r="BI75">
        <v>0</v>
      </c>
      <c r="BJ75">
        <v>0</v>
      </c>
      <c r="BM75">
        <f t="shared" si="66"/>
        <v>2.5582398288699999E-3</v>
      </c>
      <c r="BN75">
        <f t="shared" si="67"/>
        <v>5.6161694684148003E-4</v>
      </c>
      <c r="BO75">
        <f t="shared" si="68"/>
        <v>1.4942747715061999</v>
      </c>
      <c r="BP75">
        <f t="shared" si="69"/>
        <v>3</v>
      </c>
      <c r="BR75" s="87">
        <v>14</v>
      </c>
      <c r="BS75" s="156">
        <f>BS76/2</f>
        <v>5.0000000000000001E-3</v>
      </c>
      <c r="BT75" s="157">
        <v>2.5582398288699999E-3</v>
      </c>
      <c r="BU75" s="158">
        <v>5.6161694684148003E-4</v>
      </c>
      <c r="BV75">
        <v>1.4942747715061999</v>
      </c>
      <c r="BW75" s="96">
        <v>3</v>
      </c>
    </row>
    <row r="76" spans="1:75" x14ac:dyDescent="0.25">
      <c r="A76" t="str">
        <f t="shared" si="45"/>
        <v>9100422</v>
      </c>
      <c r="B76">
        <v>9</v>
      </c>
      <c r="C76">
        <v>100</v>
      </c>
      <c r="D76">
        <v>2</v>
      </c>
      <c r="E76">
        <v>42</v>
      </c>
      <c r="F76" s="138">
        <f t="shared" si="60"/>
        <v>19</v>
      </c>
      <c r="G76">
        <v>0</v>
      </c>
      <c r="H76">
        <v>0</v>
      </c>
      <c r="I76">
        <v>0</v>
      </c>
      <c r="J76" s="94">
        <v>0</v>
      </c>
      <c r="K76" s="95">
        <v>388</v>
      </c>
      <c r="L76" s="86">
        <v>0</v>
      </c>
      <c r="M76" s="86">
        <v>0</v>
      </c>
      <c r="N76" s="86">
        <v>0</v>
      </c>
      <c r="O76">
        <v>1.3620000000000001</v>
      </c>
      <c r="P76">
        <v>1.1000000000000001</v>
      </c>
      <c r="Q76">
        <v>1.1000000000000001</v>
      </c>
      <c r="R76">
        <v>1.1000000000000001</v>
      </c>
      <c r="S76">
        <f t="shared" si="46"/>
        <v>58</v>
      </c>
      <c r="T76">
        <f t="shared" si="47"/>
        <v>0</v>
      </c>
      <c r="U76">
        <f t="shared" si="48"/>
        <v>0</v>
      </c>
      <c r="V76">
        <f t="shared" si="49"/>
        <v>0</v>
      </c>
      <c r="W76">
        <f t="shared" si="50"/>
        <v>10</v>
      </c>
      <c r="X76">
        <f t="shared" si="51"/>
        <v>0</v>
      </c>
      <c r="Y76">
        <f t="shared" si="52"/>
        <v>0</v>
      </c>
      <c r="Z76">
        <f t="shared" si="53"/>
        <v>0</v>
      </c>
      <c r="AA76">
        <f t="shared" si="61"/>
        <v>0.37806768715965605</v>
      </c>
      <c r="AB76">
        <f t="shared" si="61"/>
        <v>0</v>
      </c>
      <c r="AC76">
        <f t="shared" si="62"/>
        <v>0</v>
      </c>
      <c r="AD76" s="96">
        <f t="shared" si="63"/>
        <v>0</v>
      </c>
      <c r="AE76" s="95">
        <v>0</v>
      </c>
      <c r="AF76" s="86">
        <v>0</v>
      </c>
      <c r="AG76" s="86">
        <v>0</v>
      </c>
      <c r="AH76">
        <v>0.98</v>
      </c>
      <c r="AI76">
        <v>0.98</v>
      </c>
      <c r="AJ76">
        <v>0.98</v>
      </c>
      <c r="AK76">
        <f t="shared" si="54"/>
        <v>0</v>
      </c>
      <c r="AL76">
        <f t="shared" si="55"/>
        <v>0</v>
      </c>
      <c r="AM76">
        <f t="shared" si="56"/>
        <v>0</v>
      </c>
      <c r="AN76">
        <f t="shared" si="57"/>
        <v>0</v>
      </c>
      <c r="AO76">
        <f t="shared" si="58"/>
        <v>0</v>
      </c>
      <c r="AP76">
        <f t="shared" si="59"/>
        <v>0</v>
      </c>
      <c r="AQ76" s="97">
        <f>(AK76/(IF((237.3*LN(('Mini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" s="97">
        <f>(AL76/(IF((237.3*LN(('Mini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" s="97">
        <f>(AM76/(IF((237.3*LN(('Mini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">
        <f t="shared" si="65"/>
        <v>0</v>
      </c>
      <c r="AU76">
        <v>0</v>
      </c>
      <c r="AV76" s="96">
        <v>0</v>
      </c>
      <c r="AW76" s="139">
        <f t="shared" si="64"/>
        <v>0.66666666666666674</v>
      </c>
      <c r="AX76" s="129">
        <v>0</v>
      </c>
      <c r="AY76" s="129">
        <v>0</v>
      </c>
      <c r="AZ76" s="129">
        <v>0</v>
      </c>
      <c r="BA76" s="86"/>
      <c r="BB76" s="86">
        <v>0</v>
      </c>
      <c r="BC76">
        <v>0</v>
      </c>
      <c r="BD76">
        <v>0</v>
      </c>
      <c r="BE76">
        <v>0</v>
      </c>
      <c r="BG76">
        <v>0</v>
      </c>
      <c r="BH76">
        <v>0</v>
      </c>
      <c r="BI76">
        <v>0</v>
      </c>
      <c r="BJ76">
        <v>0</v>
      </c>
      <c r="BM76">
        <f t="shared" si="66"/>
        <v>1.1616292894075E-2</v>
      </c>
      <c r="BN76">
        <f t="shared" si="67"/>
        <v>1.6553227470231999E-3</v>
      </c>
      <c r="BO76">
        <f t="shared" si="68"/>
        <v>1.5869346821790999</v>
      </c>
      <c r="BP76">
        <f t="shared" si="69"/>
        <v>1</v>
      </c>
      <c r="BR76" s="87">
        <v>15</v>
      </c>
      <c r="BS76" s="156">
        <f>BS73*1.5</f>
        <v>0.01</v>
      </c>
      <c r="BT76" s="157">
        <v>1.9563320356262001E-4</v>
      </c>
      <c r="BU76" s="158">
        <v>4.4708458846471E-4</v>
      </c>
      <c r="BV76">
        <v>1.766459432507</v>
      </c>
      <c r="BW76" s="96">
        <v>2</v>
      </c>
    </row>
    <row r="77" spans="1:75" x14ac:dyDescent="0.25">
      <c r="A77" t="str">
        <f t="shared" si="45"/>
        <v>9110142</v>
      </c>
      <c r="B77">
        <v>9</v>
      </c>
      <c r="C77">
        <v>110</v>
      </c>
      <c r="D77">
        <v>2</v>
      </c>
      <c r="E77">
        <v>14</v>
      </c>
      <c r="F77" s="138">
        <f t="shared" si="60"/>
        <v>4</v>
      </c>
      <c r="G77">
        <v>0</v>
      </c>
      <c r="H77">
        <v>0</v>
      </c>
      <c r="I77">
        <v>0</v>
      </c>
      <c r="J77" s="94">
        <v>0</v>
      </c>
      <c r="K77" s="95">
        <v>152</v>
      </c>
      <c r="L77" s="86">
        <v>0</v>
      </c>
      <c r="M77" s="86">
        <v>0</v>
      </c>
      <c r="N77" s="86">
        <v>0</v>
      </c>
      <c r="O77">
        <v>1.3620000000000001</v>
      </c>
      <c r="P77">
        <v>1.1000000000000001</v>
      </c>
      <c r="Q77">
        <v>1.1000000000000001</v>
      </c>
      <c r="R77">
        <v>1.1000000000000001</v>
      </c>
      <c r="S77">
        <f t="shared" si="46"/>
        <v>23</v>
      </c>
      <c r="T77">
        <f t="shared" si="47"/>
        <v>0</v>
      </c>
      <c r="U77">
        <f t="shared" si="48"/>
        <v>0</v>
      </c>
      <c r="V77">
        <f t="shared" si="49"/>
        <v>0</v>
      </c>
      <c r="W77">
        <f t="shared" si="50"/>
        <v>4</v>
      </c>
      <c r="X77">
        <f t="shared" si="51"/>
        <v>0</v>
      </c>
      <c r="Y77">
        <f t="shared" si="52"/>
        <v>0</v>
      </c>
      <c r="Z77">
        <f t="shared" si="53"/>
        <v>0</v>
      </c>
      <c r="AA77">
        <f t="shared" si="61"/>
        <v>1.4169445844370371E-2</v>
      </c>
      <c r="AB77">
        <f t="shared" si="61"/>
        <v>0</v>
      </c>
      <c r="AC77">
        <f t="shared" si="62"/>
        <v>0</v>
      </c>
      <c r="AD77" s="96">
        <f t="shared" si="63"/>
        <v>0</v>
      </c>
      <c r="AE77" s="95">
        <v>0</v>
      </c>
      <c r="AF77" s="86">
        <v>0</v>
      </c>
      <c r="AG77" s="86">
        <v>0</v>
      </c>
      <c r="AH77">
        <v>0.98</v>
      </c>
      <c r="AI77">
        <v>0.98</v>
      </c>
      <c r="AJ77">
        <v>0.98</v>
      </c>
      <c r="AK77">
        <f t="shared" si="54"/>
        <v>0</v>
      </c>
      <c r="AL77">
        <f t="shared" si="55"/>
        <v>0</v>
      </c>
      <c r="AM77">
        <f t="shared" si="56"/>
        <v>0</v>
      </c>
      <c r="AN77">
        <f t="shared" si="57"/>
        <v>0</v>
      </c>
      <c r="AO77">
        <f t="shared" si="58"/>
        <v>0</v>
      </c>
      <c r="AP77">
        <f t="shared" si="59"/>
        <v>0</v>
      </c>
      <c r="AQ77" s="97">
        <f>(AK77/(IF((237.3*LN(('Mini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" s="97">
        <f>(AL77/(IF((237.3*LN(('Mini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" s="97">
        <f>(AM77/(IF((237.3*LN(('Mini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">
        <f t="shared" si="65"/>
        <v>0</v>
      </c>
      <c r="AU77">
        <v>0</v>
      </c>
      <c r="AV77" s="96">
        <v>0</v>
      </c>
      <c r="AW77" s="139">
        <f t="shared" si="64"/>
        <v>0.18333333333333335</v>
      </c>
      <c r="AX77" s="129">
        <v>0</v>
      </c>
      <c r="AY77" s="129">
        <v>0</v>
      </c>
      <c r="AZ77" s="129">
        <v>0</v>
      </c>
      <c r="BA77" s="86"/>
      <c r="BB77" s="86">
        <v>0</v>
      </c>
      <c r="BC77">
        <v>0</v>
      </c>
      <c r="BD77">
        <v>0</v>
      </c>
      <c r="BE77">
        <v>0</v>
      </c>
      <c r="BG77">
        <v>0</v>
      </c>
      <c r="BH77">
        <v>0</v>
      </c>
      <c r="BI77">
        <v>0</v>
      </c>
      <c r="BJ77">
        <v>0</v>
      </c>
      <c r="BM77">
        <f t="shared" si="66"/>
        <v>1.3823338826853E-3</v>
      </c>
      <c r="BN77">
        <f t="shared" si="67"/>
        <v>3.3290816326530999E-4</v>
      </c>
      <c r="BO77">
        <f t="shared" si="68"/>
        <v>1.723172227894</v>
      </c>
      <c r="BP77">
        <f t="shared" si="69"/>
        <v>1</v>
      </c>
      <c r="BR77" s="87">
        <v>16</v>
      </c>
      <c r="BS77" s="156">
        <f>BS73*3</f>
        <v>0.02</v>
      </c>
      <c r="BT77" s="157">
        <v>2.3534468911758E-5</v>
      </c>
      <c r="BU77" s="158">
        <v>1.2798185941044001E-3</v>
      </c>
      <c r="BV77">
        <v>2.1754508297044999</v>
      </c>
      <c r="BW77" s="96">
        <v>4</v>
      </c>
    </row>
    <row r="78" spans="1:75" x14ac:dyDescent="0.25">
      <c r="A78" t="str">
        <f t="shared" si="45"/>
        <v>9110182</v>
      </c>
      <c r="B78">
        <v>9</v>
      </c>
      <c r="C78">
        <v>110</v>
      </c>
      <c r="D78">
        <v>2</v>
      </c>
      <c r="E78">
        <v>18</v>
      </c>
      <c r="F78" s="138">
        <f t="shared" si="60"/>
        <v>9</v>
      </c>
      <c r="G78">
        <v>0</v>
      </c>
      <c r="H78">
        <v>0</v>
      </c>
      <c r="I78">
        <v>0</v>
      </c>
      <c r="J78" s="94">
        <v>0</v>
      </c>
      <c r="K78" s="95">
        <v>180</v>
      </c>
      <c r="L78" s="86">
        <v>0</v>
      </c>
      <c r="M78" s="86">
        <v>0</v>
      </c>
      <c r="N78" s="86">
        <v>0</v>
      </c>
      <c r="O78">
        <v>1.3620000000000001</v>
      </c>
      <c r="P78">
        <v>1.1000000000000001</v>
      </c>
      <c r="Q78">
        <v>1.1000000000000001</v>
      </c>
      <c r="R78">
        <v>1.1000000000000001</v>
      </c>
      <c r="S78">
        <f t="shared" si="46"/>
        <v>27</v>
      </c>
      <c r="T78">
        <f t="shared" si="47"/>
        <v>0</v>
      </c>
      <c r="U78">
        <f t="shared" si="48"/>
        <v>0</v>
      </c>
      <c r="V78">
        <f t="shared" si="49"/>
        <v>0</v>
      </c>
      <c r="W78">
        <f t="shared" si="50"/>
        <v>5</v>
      </c>
      <c r="X78">
        <f t="shared" si="51"/>
        <v>0</v>
      </c>
      <c r="Y78">
        <f t="shared" si="52"/>
        <v>0</v>
      </c>
      <c r="Z78">
        <f t="shared" si="53"/>
        <v>0</v>
      </c>
      <c r="AA78">
        <f t="shared" si="61"/>
        <v>2.8057216713247447E-2</v>
      </c>
      <c r="AB78">
        <f t="shared" si="61"/>
        <v>0</v>
      </c>
      <c r="AC78">
        <f t="shared" si="62"/>
        <v>0</v>
      </c>
      <c r="AD78" s="96">
        <f t="shared" si="63"/>
        <v>0</v>
      </c>
      <c r="AE78" s="95">
        <v>0</v>
      </c>
      <c r="AF78" s="86">
        <v>0</v>
      </c>
      <c r="AG78" s="86">
        <v>0</v>
      </c>
      <c r="AH78">
        <v>0.98</v>
      </c>
      <c r="AI78">
        <v>0.98</v>
      </c>
      <c r="AJ78">
        <v>0.98</v>
      </c>
      <c r="AK78">
        <f t="shared" si="54"/>
        <v>0</v>
      </c>
      <c r="AL78">
        <f t="shared" si="55"/>
        <v>0</v>
      </c>
      <c r="AM78">
        <f t="shared" si="56"/>
        <v>0</v>
      </c>
      <c r="AN78">
        <f t="shared" si="57"/>
        <v>0</v>
      </c>
      <c r="AO78">
        <f t="shared" si="58"/>
        <v>0</v>
      </c>
      <c r="AP78">
        <f t="shared" si="59"/>
        <v>0</v>
      </c>
      <c r="AQ78" s="97">
        <f>(AK78/(IF((237.3*LN(('Mini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" s="97">
        <f>(AL78/(IF((237.3*LN(('Mini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" s="97">
        <f>(AM78/(IF((237.3*LN(('Mini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">
        <f t="shared" si="65"/>
        <v>0</v>
      </c>
      <c r="AU78">
        <v>0</v>
      </c>
      <c r="AV78" s="96">
        <v>0</v>
      </c>
      <c r="AW78" s="139">
        <f t="shared" si="64"/>
        <v>0.3666666666666667</v>
      </c>
      <c r="AX78" s="129">
        <v>0</v>
      </c>
      <c r="AY78" s="129">
        <v>0</v>
      </c>
      <c r="AZ78" s="129">
        <v>0</v>
      </c>
      <c r="BA78" s="86"/>
      <c r="BB78" s="86">
        <v>0</v>
      </c>
      <c r="BC78">
        <v>0</v>
      </c>
      <c r="BD78">
        <v>0</v>
      </c>
      <c r="BE78">
        <v>0</v>
      </c>
      <c r="BG78">
        <v>0</v>
      </c>
      <c r="BH78">
        <v>0</v>
      </c>
      <c r="BI78">
        <v>0</v>
      </c>
      <c r="BJ78">
        <v>0</v>
      </c>
      <c r="BM78">
        <f t="shared" si="66"/>
        <v>8.0534470601597002E-4</v>
      </c>
      <c r="BN78">
        <f t="shared" si="67"/>
        <v>3.9795050474943999E-4</v>
      </c>
      <c r="BO78">
        <f t="shared" si="68"/>
        <v>1.8138647155180001</v>
      </c>
      <c r="BP78">
        <f t="shared" si="69"/>
        <v>2</v>
      </c>
      <c r="BR78" s="87">
        <v>19</v>
      </c>
      <c r="BS78" s="156">
        <f>BS79/2</f>
        <v>6.6666666666666671E-3</v>
      </c>
      <c r="BT78" s="157">
        <v>1.1616292894075E-2</v>
      </c>
      <c r="BU78" s="158">
        <v>1.6553227470231999E-3</v>
      </c>
      <c r="BV78">
        <v>1.5869346821790999</v>
      </c>
      <c r="BW78" s="96">
        <v>1</v>
      </c>
    </row>
    <row r="79" spans="1:75" x14ac:dyDescent="0.25">
      <c r="A79" t="str">
        <f t="shared" si="45"/>
        <v>9110262</v>
      </c>
      <c r="B79">
        <v>9</v>
      </c>
      <c r="C79">
        <v>110</v>
      </c>
      <c r="D79">
        <v>2</v>
      </c>
      <c r="E79">
        <v>26</v>
      </c>
      <c r="F79" s="138">
        <f t="shared" si="60"/>
        <v>9</v>
      </c>
      <c r="G79">
        <v>0</v>
      </c>
      <c r="H79">
        <v>0</v>
      </c>
      <c r="I79">
        <v>0</v>
      </c>
      <c r="J79" s="94">
        <v>0</v>
      </c>
      <c r="K79" s="95">
        <v>237</v>
      </c>
      <c r="L79" s="86">
        <v>0</v>
      </c>
      <c r="M79" s="86">
        <v>0</v>
      </c>
      <c r="N79" s="86">
        <v>0</v>
      </c>
      <c r="O79">
        <v>1.3620000000000001</v>
      </c>
      <c r="P79">
        <v>1.1000000000000001</v>
      </c>
      <c r="Q79">
        <v>1.1000000000000001</v>
      </c>
      <c r="R79">
        <v>1.1000000000000001</v>
      </c>
      <c r="S79">
        <f t="shared" si="46"/>
        <v>35</v>
      </c>
      <c r="T79">
        <f t="shared" si="47"/>
        <v>0</v>
      </c>
      <c r="U79">
        <f t="shared" si="48"/>
        <v>0</v>
      </c>
      <c r="V79">
        <f t="shared" si="49"/>
        <v>0</v>
      </c>
      <c r="W79">
        <f t="shared" si="50"/>
        <v>6</v>
      </c>
      <c r="X79">
        <f t="shared" si="51"/>
        <v>0</v>
      </c>
      <c r="Y79">
        <f t="shared" si="52"/>
        <v>0</v>
      </c>
      <c r="Z79">
        <f t="shared" si="53"/>
        <v>0</v>
      </c>
      <c r="AA79">
        <f t="shared" si="61"/>
        <v>3.905896637940668E-2</v>
      </c>
      <c r="AB79">
        <f t="shared" si="61"/>
        <v>0</v>
      </c>
      <c r="AC79">
        <f t="shared" si="62"/>
        <v>0</v>
      </c>
      <c r="AD79" s="96">
        <f t="shared" si="63"/>
        <v>0</v>
      </c>
      <c r="AE79" s="95">
        <v>0</v>
      </c>
      <c r="AF79" s="86">
        <v>0</v>
      </c>
      <c r="AG79" s="86">
        <v>0</v>
      </c>
      <c r="AH79">
        <v>0.98</v>
      </c>
      <c r="AI79">
        <v>0.98</v>
      </c>
      <c r="AJ79">
        <v>0.98</v>
      </c>
      <c r="AK79">
        <f t="shared" si="54"/>
        <v>0</v>
      </c>
      <c r="AL79">
        <f t="shared" si="55"/>
        <v>0</v>
      </c>
      <c r="AM79">
        <f t="shared" si="56"/>
        <v>0</v>
      </c>
      <c r="AN79">
        <f t="shared" si="57"/>
        <v>0</v>
      </c>
      <c r="AO79">
        <f t="shared" si="58"/>
        <v>0</v>
      </c>
      <c r="AP79">
        <f t="shared" si="59"/>
        <v>0</v>
      </c>
      <c r="AQ79" s="97">
        <f>(AK79/(IF((237.3*LN(('Mini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" s="97">
        <f>(AL79/(IF((237.3*LN(('Mini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" s="97">
        <f>(AM79/(IF((237.3*LN(('Mini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">
        <f t="shared" si="65"/>
        <v>0</v>
      </c>
      <c r="AU79">
        <v>0</v>
      </c>
      <c r="AV79" s="96">
        <v>0</v>
      </c>
      <c r="AW79" s="139">
        <f t="shared" si="64"/>
        <v>0.3666666666666667</v>
      </c>
      <c r="AX79" s="129">
        <v>0</v>
      </c>
      <c r="AY79" s="129">
        <v>0</v>
      </c>
      <c r="AZ79" s="129">
        <v>0</v>
      </c>
      <c r="BA79" s="86"/>
      <c r="BB79" s="86">
        <v>0</v>
      </c>
      <c r="BC79">
        <v>0</v>
      </c>
      <c r="BD79">
        <v>0</v>
      </c>
      <c r="BE79">
        <v>0</v>
      </c>
      <c r="BG79">
        <v>0</v>
      </c>
      <c r="BH79">
        <v>0</v>
      </c>
      <c r="BI79">
        <v>0</v>
      </c>
      <c r="BJ79">
        <v>0</v>
      </c>
      <c r="BM79">
        <f t="shared" si="66"/>
        <v>8.0534470601597002E-4</v>
      </c>
      <c r="BN79">
        <f t="shared" si="67"/>
        <v>3.9795050474943999E-4</v>
      </c>
      <c r="BO79">
        <f t="shared" si="68"/>
        <v>1.8138647155180001</v>
      </c>
      <c r="BP79">
        <f t="shared" si="69"/>
        <v>2</v>
      </c>
      <c r="BR79" s="87">
        <v>20</v>
      </c>
      <c r="BS79" s="156">
        <f>BS73*2</f>
        <v>1.3333333333333334E-2</v>
      </c>
      <c r="BT79" s="157">
        <v>1.6730950035507E-3</v>
      </c>
      <c r="BU79" s="158">
        <v>3.2929523945446001E-4</v>
      </c>
      <c r="BV79">
        <v>1.3691788367472</v>
      </c>
      <c r="BW79" s="96">
        <v>2</v>
      </c>
    </row>
    <row r="80" spans="1:75" x14ac:dyDescent="0.25">
      <c r="A80" t="str">
        <f t="shared" si="45"/>
        <v>9110342</v>
      </c>
      <c r="B80">
        <v>9</v>
      </c>
      <c r="C80">
        <v>110</v>
      </c>
      <c r="D80">
        <v>2</v>
      </c>
      <c r="E80">
        <v>34</v>
      </c>
      <c r="F80" s="138">
        <f t="shared" si="60"/>
        <v>14</v>
      </c>
      <c r="G80">
        <v>0</v>
      </c>
      <c r="H80">
        <v>0</v>
      </c>
      <c r="I80">
        <v>0</v>
      </c>
      <c r="J80" s="94">
        <v>0</v>
      </c>
      <c r="K80" s="95">
        <v>307</v>
      </c>
      <c r="L80" s="86">
        <v>0</v>
      </c>
      <c r="M80" s="86">
        <v>0</v>
      </c>
      <c r="N80" s="86">
        <v>0</v>
      </c>
      <c r="O80">
        <v>1.3620000000000001</v>
      </c>
      <c r="P80">
        <v>1.1000000000000001</v>
      </c>
      <c r="Q80">
        <v>1.1000000000000001</v>
      </c>
      <c r="R80">
        <v>1.1000000000000001</v>
      </c>
      <c r="S80">
        <f t="shared" si="46"/>
        <v>46</v>
      </c>
      <c r="T80">
        <f t="shared" si="47"/>
        <v>0</v>
      </c>
      <c r="U80">
        <f t="shared" si="48"/>
        <v>0</v>
      </c>
      <c r="V80">
        <f t="shared" si="49"/>
        <v>0</v>
      </c>
      <c r="W80">
        <f t="shared" si="50"/>
        <v>8</v>
      </c>
      <c r="X80">
        <f t="shared" si="51"/>
        <v>0</v>
      </c>
      <c r="Y80">
        <f t="shared" si="52"/>
        <v>0</v>
      </c>
      <c r="Z80">
        <f t="shared" si="53"/>
        <v>0</v>
      </c>
      <c r="AA80">
        <f t="shared" si="61"/>
        <v>0.16112448616671515</v>
      </c>
      <c r="AB80">
        <f t="shared" si="61"/>
        <v>0</v>
      </c>
      <c r="AC80">
        <f t="shared" si="62"/>
        <v>0</v>
      </c>
      <c r="AD80" s="96">
        <f t="shared" si="63"/>
        <v>0</v>
      </c>
      <c r="AE80" s="95">
        <v>0</v>
      </c>
      <c r="AF80" s="86">
        <v>0</v>
      </c>
      <c r="AG80" s="86">
        <v>0</v>
      </c>
      <c r="AH80">
        <v>0.98</v>
      </c>
      <c r="AI80">
        <v>0.98</v>
      </c>
      <c r="AJ80">
        <v>0.98</v>
      </c>
      <c r="AK80">
        <f t="shared" si="54"/>
        <v>0</v>
      </c>
      <c r="AL80">
        <f t="shared" si="55"/>
        <v>0</v>
      </c>
      <c r="AM80">
        <f t="shared" si="56"/>
        <v>0</v>
      </c>
      <c r="AN80">
        <f t="shared" si="57"/>
        <v>0</v>
      </c>
      <c r="AO80">
        <f t="shared" si="58"/>
        <v>0</v>
      </c>
      <c r="AP80">
        <f t="shared" si="59"/>
        <v>0</v>
      </c>
      <c r="AQ80" s="97">
        <f>(AK80/(IF((237.3*LN(('Mini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" s="97">
        <f>(AL80/(IF((237.3*LN(('Mini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" s="97">
        <f>(AM80/(IF((237.3*LN(('Mini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">
        <f t="shared" si="65"/>
        <v>0</v>
      </c>
      <c r="AU80">
        <v>0</v>
      </c>
      <c r="AV80" s="96">
        <v>0</v>
      </c>
      <c r="AW80" s="139">
        <f t="shared" si="64"/>
        <v>0.55000000000000004</v>
      </c>
      <c r="AX80" s="129">
        <v>0</v>
      </c>
      <c r="AY80" s="129">
        <v>0</v>
      </c>
      <c r="AZ80" s="129">
        <v>0</v>
      </c>
      <c r="BA80" s="86"/>
      <c r="BB80" s="86">
        <v>0</v>
      </c>
      <c r="BC80">
        <v>0</v>
      </c>
      <c r="BD80">
        <v>0</v>
      </c>
      <c r="BE80">
        <v>0</v>
      </c>
      <c r="BG80">
        <v>0</v>
      </c>
      <c r="BH80">
        <v>0</v>
      </c>
      <c r="BI80">
        <v>0</v>
      </c>
      <c r="BJ80">
        <v>0</v>
      </c>
      <c r="BM80">
        <f t="shared" si="66"/>
        <v>2.5582398288699999E-3</v>
      </c>
      <c r="BN80">
        <f t="shared" si="67"/>
        <v>5.6161694684148003E-4</v>
      </c>
      <c r="BO80">
        <f t="shared" si="68"/>
        <v>1.4942747715061999</v>
      </c>
      <c r="BP80">
        <f t="shared" si="69"/>
        <v>3</v>
      </c>
      <c r="BR80" s="116">
        <v>21</v>
      </c>
      <c r="BS80" s="159">
        <f>BS73*4</f>
        <v>2.6666666666666668E-2</v>
      </c>
      <c r="BT80" s="160">
        <v>1.2120276898534E-4</v>
      </c>
      <c r="BU80" s="161">
        <v>5.1547245615297997E-4</v>
      </c>
      <c r="BV80" s="117">
        <v>1.8622089337320999</v>
      </c>
      <c r="BW80" s="162">
        <v>4</v>
      </c>
    </row>
    <row r="81" spans="1:68" x14ac:dyDescent="0.25">
      <c r="A81" t="str">
        <f t="shared" si="45"/>
        <v>9110422</v>
      </c>
      <c r="B81">
        <v>9</v>
      </c>
      <c r="C81">
        <v>110</v>
      </c>
      <c r="D81">
        <v>2</v>
      </c>
      <c r="E81">
        <v>42</v>
      </c>
      <c r="F81" s="138">
        <f t="shared" si="60"/>
        <v>19</v>
      </c>
      <c r="G81">
        <v>0</v>
      </c>
      <c r="H81">
        <v>0</v>
      </c>
      <c r="I81">
        <v>0</v>
      </c>
      <c r="J81" s="94">
        <v>0</v>
      </c>
      <c r="K81" s="95">
        <v>445</v>
      </c>
      <c r="L81" s="86">
        <v>0</v>
      </c>
      <c r="M81" s="86">
        <v>0</v>
      </c>
      <c r="N81" s="86">
        <v>0</v>
      </c>
      <c r="O81">
        <v>1.3620000000000001</v>
      </c>
      <c r="P81">
        <v>1.1000000000000001</v>
      </c>
      <c r="Q81">
        <v>1.1000000000000001</v>
      </c>
      <c r="R81">
        <v>1.1000000000000001</v>
      </c>
      <c r="S81">
        <f t="shared" si="46"/>
        <v>66</v>
      </c>
      <c r="T81">
        <f t="shared" si="47"/>
        <v>0</v>
      </c>
      <c r="U81">
        <f t="shared" si="48"/>
        <v>0</v>
      </c>
      <c r="V81">
        <f t="shared" si="49"/>
        <v>0</v>
      </c>
      <c r="W81">
        <f t="shared" si="50"/>
        <v>11</v>
      </c>
      <c r="X81">
        <f t="shared" si="51"/>
        <v>0</v>
      </c>
      <c r="Y81">
        <f t="shared" si="52"/>
        <v>0</v>
      </c>
      <c r="Z81">
        <f t="shared" si="53"/>
        <v>0</v>
      </c>
      <c r="AA81">
        <f t="shared" si="61"/>
        <v>0.49103588625054839</v>
      </c>
      <c r="AB81">
        <f t="shared" si="61"/>
        <v>0</v>
      </c>
      <c r="AC81">
        <f t="shared" si="62"/>
        <v>0</v>
      </c>
      <c r="AD81" s="96">
        <f t="shared" si="63"/>
        <v>0</v>
      </c>
      <c r="AE81" s="95">
        <v>0</v>
      </c>
      <c r="AF81" s="86">
        <v>0</v>
      </c>
      <c r="AG81" s="86">
        <v>0</v>
      </c>
      <c r="AH81">
        <v>0.98</v>
      </c>
      <c r="AI81">
        <v>0.98</v>
      </c>
      <c r="AJ81">
        <v>0.98</v>
      </c>
      <c r="AK81">
        <f t="shared" si="54"/>
        <v>0</v>
      </c>
      <c r="AL81">
        <f t="shared" si="55"/>
        <v>0</v>
      </c>
      <c r="AM81">
        <f t="shared" si="56"/>
        <v>0</v>
      </c>
      <c r="AN81">
        <f t="shared" si="57"/>
        <v>0</v>
      </c>
      <c r="AO81">
        <f t="shared" si="58"/>
        <v>0</v>
      </c>
      <c r="AP81">
        <f t="shared" si="59"/>
        <v>0</v>
      </c>
      <c r="AQ81" s="97">
        <f>(AK81/(IF((237.3*LN(('Mini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" s="97">
        <f>(AL81/(IF((237.3*LN(('Mini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" s="97">
        <f>(AM81/(IF((237.3*LN(('Mini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">
        <f t="shared" si="65"/>
        <v>0</v>
      </c>
      <c r="AU81">
        <v>0</v>
      </c>
      <c r="AV81" s="96">
        <v>0</v>
      </c>
      <c r="AW81" s="139">
        <f t="shared" si="64"/>
        <v>0.73333333333333339</v>
      </c>
      <c r="AX81" s="129">
        <v>0</v>
      </c>
      <c r="AY81" s="129">
        <v>0</v>
      </c>
      <c r="AZ81" s="129">
        <v>0</v>
      </c>
      <c r="BA81" s="86"/>
      <c r="BB81" s="86">
        <v>0</v>
      </c>
      <c r="BC81">
        <v>0</v>
      </c>
      <c r="BD81">
        <v>0</v>
      </c>
      <c r="BE81">
        <v>0</v>
      </c>
      <c r="BG81">
        <v>0</v>
      </c>
      <c r="BH81">
        <v>0</v>
      </c>
      <c r="BI81">
        <v>0</v>
      </c>
      <c r="BJ81">
        <v>0</v>
      </c>
      <c r="BM81">
        <f t="shared" si="66"/>
        <v>1.1616292894075E-2</v>
      </c>
      <c r="BN81">
        <f t="shared" si="67"/>
        <v>1.6553227470231999E-3</v>
      </c>
      <c r="BO81">
        <f t="shared" si="68"/>
        <v>1.5869346821790999</v>
      </c>
      <c r="BP81">
        <f t="shared" si="69"/>
        <v>1</v>
      </c>
    </row>
    <row r="82" spans="1:68" x14ac:dyDescent="0.25">
      <c r="A82" t="str">
        <f t="shared" si="45"/>
        <v>9120142</v>
      </c>
      <c r="B82">
        <v>9</v>
      </c>
      <c r="C82">
        <v>120</v>
      </c>
      <c r="D82">
        <v>2</v>
      </c>
      <c r="E82">
        <v>14</v>
      </c>
      <c r="F82" s="138">
        <f t="shared" si="60"/>
        <v>4</v>
      </c>
      <c r="G82">
        <v>0</v>
      </c>
      <c r="H82">
        <v>0</v>
      </c>
      <c r="I82">
        <v>0</v>
      </c>
      <c r="J82" s="94">
        <v>0</v>
      </c>
      <c r="K82" s="95">
        <v>172</v>
      </c>
      <c r="L82" s="86">
        <v>0</v>
      </c>
      <c r="M82" s="86">
        <v>0</v>
      </c>
      <c r="N82" s="86">
        <v>0</v>
      </c>
      <c r="O82">
        <v>1.3620000000000001</v>
      </c>
      <c r="P82">
        <v>1.1000000000000001</v>
      </c>
      <c r="Q82">
        <v>1.1000000000000001</v>
      </c>
      <c r="R82">
        <v>1.1000000000000001</v>
      </c>
      <c r="S82">
        <f t="shared" si="46"/>
        <v>26</v>
      </c>
      <c r="T82">
        <f t="shared" si="47"/>
        <v>0</v>
      </c>
      <c r="U82">
        <f t="shared" si="48"/>
        <v>0</v>
      </c>
      <c r="V82">
        <f t="shared" si="49"/>
        <v>0</v>
      </c>
      <c r="W82">
        <f t="shared" si="50"/>
        <v>4</v>
      </c>
      <c r="X82">
        <f t="shared" si="51"/>
        <v>0</v>
      </c>
      <c r="Y82">
        <f t="shared" si="52"/>
        <v>0</v>
      </c>
      <c r="Z82">
        <f t="shared" si="53"/>
        <v>0</v>
      </c>
      <c r="AA82">
        <f t="shared" si="61"/>
        <v>1.564614520047606E-2</v>
      </c>
      <c r="AB82">
        <f t="shared" si="61"/>
        <v>0</v>
      </c>
      <c r="AC82">
        <f t="shared" si="62"/>
        <v>0</v>
      </c>
      <c r="AD82" s="96">
        <f t="shared" si="63"/>
        <v>0</v>
      </c>
      <c r="AE82" s="95">
        <v>0</v>
      </c>
      <c r="AF82" s="86">
        <v>0</v>
      </c>
      <c r="AG82" s="86">
        <v>0</v>
      </c>
      <c r="AH82">
        <v>0.98</v>
      </c>
      <c r="AI82">
        <v>0.98</v>
      </c>
      <c r="AJ82">
        <v>0.98</v>
      </c>
      <c r="AK82">
        <f t="shared" si="54"/>
        <v>0</v>
      </c>
      <c r="AL82">
        <f t="shared" si="55"/>
        <v>0</v>
      </c>
      <c r="AM82">
        <f t="shared" si="56"/>
        <v>0</v>
      </c>
      <c r="AN82">
        <f t="shared" si="57"/>
        <v>0</v>
      </c>
      <c r="AO82">
        <f t="shared" si="58"/>
        <v>0</v>
      </c>
      <c r="AP82">
        <f t="shared" si="59"/>
        <v>0</v>
      </c>
      <c r="AQ82" s="97">
        <f>(AK82/(IF((237.3*LN(('Mini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" s="97">
        <f>(AL82/(IF((237.3*LN(('Mini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" s="97">
        <f>(AM82/(IF((237.3*LN(('Mini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">
        <f t="shared" si="65"/>
        <v>0</v>
      </c>
      <c r="AU82">
        <v>0</v>
      </c>
      <c r="AV82" s="96">
        <v>0</v>
      </c>
      <c r="AW82" s="139">
        <f t="shared" si="64"/>
        <v>0.2</v>
      </c>
      <c r="AX82" s="129">
        <v>0</v>
      </c>
      <c r="AY82" s="129">
        <v>0</v>
      </c>
      <c r="AZ82" s="129">
        <v>0</v>
      </c>
      <c r="BA82" s="86"/>
      <c r="BB82" s="86">
        <v>0</v>
      </c>
      <c r="BC82">
        <v>0</v>
      </c>
      <c r="BD82">
        <v>0</v>
      </c>
      <c r="BE82">
        <v>0</v>
      </c>
      <c r="BG82">
        <v>0</v>
      </c>
      <c r="BH82">
        <v>0</v>
      </c>
      <c r="BI82">
        <v>0</v>
      </c>
      <c r="BJ82">
        <v>0</v>
      </c>
      <c r="BM82">
        <f t="shared" si="66"/>
        <v>1.3823338826853E-3</v>
      </c>
      <c r="BN82">
        <f t="shared" si="67"/>
        <v>3.3290816326530999E-4</v>
      </c>
      <c r="BO82">
        <f t="shared" si="68"/>
        <v>1.723172227894</v>
      </c>
      <c r="BP82">
        <f t="shared" si="69"/>
        <v>1</v>
      </c>
    </row>
    <row r="83" spans="1:68" x14ac:dyDescent="0.25">
      <c r="A83" t="str">
        <f t="shared" si="45"/>
        <v>9120182</v>
      </c>
      <c r="B83">
        <v>9</v>
      </c>
      <c r="C83">
        <v>120</v>
      </c>
      <c r="D83">
        <v>2</v>
      </c>
      <c r="E83">
        <v>18</v>
      </c>
      <c r="F83" s="138">
        <f t="shared" si="60"/>
        <v>9</v>
      </c>
      <c r="G83">
        <v>0</v>
      </c>
      <c r="H83">
        <v>0</v>
      </c>
      <c r="I83">
        <v>0</v>
      </c>
      <c r="J83" s="94">
        <v>0</v>
      </c>
      <c r="K83" s="95">
        <v>203</v>
      </c>
      <c r="L83" s="86">
        <v>0</v>
      </c>
      <c r="M83" s="86">
        <v>0</v>
      </c>
      <c r="N83" s="86">
        <v>0</v>
      </c>
      <c r="O83">
        <v>1.3620000000000001</v>
      </c>
      <c r="P83">
        <v>1.1000000000000001</v>
      </c>
      <c r="Q83">
        <v>1.1000000000000001</v>
      </c>
      <c r="R83">
        <v>1.1000000000000001</v>
      </c>
      <c r="S83">
        <f t="shared" si="46"/>
        <v>30</v>
      </c>
      <c r="T83">
        <f t="shared" si="47"/>
        <v>0</v>
      </c>
      <c r="U83">
        <f t="shared" si="48"/>
        <v>0</v>
      </c>
      <c r="V83">
        <f t="shared" si="49"/>
        <v>0</v>
      </c>
      <c r="W83">
        <f t="shared" si="50"/>
        <v>5</v>
      </c>
      <c r="X83">
        <f t="shared" si="51"/>
        <v>0</v>
      </c>
      <c r="Y83">
        <f t="shared" si="52"/>
        <v>0</v>
      </c>
      <c r="Z83">
        <f t="shared" si="53"/>
        <v>0</v>
      </c>
      <c r="AA83">
        <f t="shared" si="61"/>
        <v>3.0981873495630696E-2</v>
      </c>
      <c r="AB83">
        <f t="shared" si="61"/>
        <v>0</v>
      </c>
      <c r="AC83">
        <f t="shared" si="62"/>
        <v>0</v>
      </c>
      <c r="AD83" s="96">
        <f t="shared" si="63"/>
        <v>0</v>
      </c>
      <c r="AE83" s="95">
        <v>0</v>
      </c>
      <c r="AF83" s="86">
        <v>0</v>
      </c>
      <c r="AG83" s="86">
        <v>0</v>
      </c>
      <c r="AH83">
        <v>0.98</v>
      </c>
      <c r="AI83">
        <v>0.98</v>
      </c>
      <c r="AJ83">
        <v>0.98</v>
      </c>
      <c r="AK83">
        <f t="shared" si="54"/>
        <v>0</v>
      </c>
      <c r="AL83">
        <f t="shared" si="55"/>
        <v>0</v>
      </c>
      <c r="AM83">
        <f t="shared" si="56"/>
        <v>0</v>
      </c>
      <c r="AN83">
        <f t="shared" si="57"/>
        <v>0</v>
      </c>
      <c r="AO83">
        <f t="shared" si="58"/>
        <v>0</v>
      </c>
      <c r="AP83">
        <f t="shared" si="59"/>
        <v>0</v>
      </c>
      <c r="AQ83" s="97">
        <f>(AK83/(IF((237.3*LN(('Mini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" s="97">
        <f>(AL83/(IF((237.3*LN(('Mini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" s="97">
        <f>(AM83/(IF((237.3*LN(('Mini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">
        <f t="shared" si="65"/>
        <v>0</v>
      </c>
      <c r="AU83">
        <v>0</v>
      </c>
      <c r="AV83" s="96">
        <v>0</v>
      </c>
      <c r="AW83" s="139">
        <f t="shared" si="64"/>
        <v>0.4</v>
      </c>
      <c r="AX83" s="129">
        <v>0</v>
      </c>
      <c r="AY83" s="129">
        <v>0</v>
      </c>
      <c r="AZ83" s="129">
        <v>0</v>
      </c>
      <c r="BA83" s="86"/>
      <c r="BB83" s="86">
        <v>0</v>
      </c>
      <c r="BC83">
        <v>0</v>
      </c>
      <c r="BD83">
        <v>0</v>
      </c>
      <c r="BE83">
        <v>0</v>
      </c>
      <c r="BG83">
        <v>0</v>
      </c>
      <c r="BH83">
        <v>0</v>
      </c>
      <c r="BI83">
        <v>0</v>
      </c>
      <c r="BJ83">
        <v>0</v>
      </c>
      <c r="BM83">
        <f t="shared" si="66"/>
        <v>8.0534470601597002E-4</v>
      </c>
      <c r="BN83">
        <f t="shared" si="67"/>
        <v>3.9795050474943999E-4</v>
      </c>
      <c r="BO83">
        <f t="shared" si="68"/>
        <v>1.8138647155180001</v>
      </c>
      <c r="BP83">
        <f t="shared" si="69"/>
        <v>2</v>
      </c>
    </row>
    <row r="84" spans="1:68" x14ac:dyDescent="0.25">
      <c r="A84" t="str">
        <f t="shared" si="45"/>
        <v>9120262</v>
      </c>
      <c r="B84">
        <v>9</v>
      </c>
      <c r="C84">
        <v>120</v>
      </c>
      <c r="D84">
        <v>2</v>
      </c>
      <c r="E84">
        <v>26</v>
      </c>
      <c r="F84" s="138">
        <f t="shared" si="60"/>
        <v>9</v>
      </c>
      <c r="G84">
        <v>0</v>
      </c>
      <c r="H84">
        <v>0</v>
      </c>
      <c r="I84">
        <v>0</v>
      </c>
      <c r="J84" s="94">
        <v>0</v>
      </c>
      <c r="K84" s="95">
        <v>267</v>
      </c>
      <c r="L84" s="86">
        <v>0</v>
      </c>
      <c r="M84" s="86">
        <v>0</v>
      </c>
      <c r="N84" s="86">
        <v>0</v>
      </c>
      <c r="O84">
        <v>1.3620000000000001</v>
      </c>
      <c r="P84">
        <v>1.1000000000000001</v>
      </c>
      <c r="Q84">
        <v>1.1000000000000001</v>
      </c>
      <c r="R84">
        <v>1.1000000000000001</v>
      </c>
      <c r="S84">
        <f t="shared" si="46"/>
        <v>40</v>
      </c>
      <c r="T84">
        <f t="shared" si="47"/>
        <v>0</v>
      </c>
      <c r="U84">
        <f t="shared" si="48"/>
        <v>0</v>
      </c>
      <c r="V84">
        <f t="shared" si="49"/>
        <v>0</v>
      </c>
      <c r="W84">
        <f t="shared" si="50"/>
        <v>7</v>
      </c>
      <c r="X84">
        <f t="shared" si="51"/>
        <v>0</v>
      </c>
      <c r="Y84">
        <f t="shared" si="52"/>
        <v>0</v>
      </c>
      <c r="Z84">
        <f t="shared" si="53"/>
        <v>0</v>
      </c>
      <c r="AA84">
        <f t="shared" si="61"/>
        <v>5.7049584755699531E-2</v>
      </c>
      <c r="AB84">
        <f t="shared" si="61"/>
        <v>0</v>
      </c>
      <c r="AC84">
        <f t="shared" si="62"/>
        <v>0</v>
      </c>
      <c r="AD84" s="96">
        <f t="shared" si="63"/>
        <v>0</v>
      </c>
      <c r="AE84" s="95">
        <v>0</v>
      </c>
      <c r="AF84" s="86">
        <v>0</v>
      </c>
      <c r="AG84" s="86">
        <v>0</v>
      </c>
      <c r="AH84">
        <v>0.98</v>
      </c>
      <c r="AI84">
        <v>0.98</v>
      </c>
      <c r="AJ84">
        <v>0.98</v>
      </c>
      <c r="AK84">
        <f t="shared" si="54"/>
        <v>0</v>
      </c>
      <c r="AL84">
        <f t="shared" si="55"/>
        <v>0</v>
      </c>
      <c r="AM84">
        <f t="shared" si="56"/>
        <v>0</v>
      </c>
      <c r="AN84">
        <f t="shared" si="57"/>
        <v>0</v>
      </c>
      <c r="AO84">
        <f t="shared" si="58"/>
        <v>0</v>
      </c>
      <c r="AP84">
        <f t="shared" si="59"/>
        <v>0</v>
      </c>
      <c r="AQ84" s="97">
        <f>(AK84/(IF((237.3*LN(('Mini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" s="97">
        <f>(AL84/(IF((237.3*LN(('Mini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" s="97">
        <f>(AM84/(IF((237.3*LN(('Mini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">
        <f t="shared" si="65"/>
        <v>0</v>
      </c>
      <c r="AU84">
        <v>0</v>
      </c>
      <c r="AV84" s="96">
        <v>0</v>
      </c>
      <c r="AW84" s="139">
        <f t="shared" si="64"/>
        <v>0.4</v>
      </c>
      <c r="AX84" s="129">
        <v>0</v>
      </c>
      <c r="AY84" s="129">
        <v>0</v>
      </c>
      <c r="AZ84" s="129">
        <v>0</v>
      </c>
      <c r="BA84" s="86"/>
      <c r="BB84" s="86">
        <v>0</v>
      </c>
      <c r="BC84">
        <v>0</v>
      </c>
      <c r="BD84">
        <v>0</v>
      </c>
      <c r="BE84">
        <v>0</v>
      </c>
      <c r="BG84">
        <v>0</v>
      </c>
      <c r="BH84">
        <v>0</v>
      </c>
      <c r="BI84">
        <v>0</v>
      </c>
      <c r="BJ84">
        <v>0</v>
      </c>
      <c r="BM84">
        <f t="shared" si="66"/>
        <v>8.0534470601597002E-4</v>
      </c>
      <c r="BN84">
        <f t="shared" si="67"/>
        <v>3.9795050474943999E-4</v>
      </c>
      <c r="BO84">
        <f t="shared" si="68"/>
        <v>1.8138647155180001</v>
      </c>
      <c r="BP84">
        <f t="shared" si="69"/>
        <v>2</v>
      </c>
    </row>
    <row r="85" spans="1:68" x14ac:dyDescent="0.25">
      <c r="A85" t="str">
        <f t="shared" si="45"/>
        <v>9120342</v>
      </c>
      <c r="B85">
        <v>9</v>
      </c>
      <c r="C85">
        <v>120</v>
      </c>
      <c r="D85">
        <v>2</v>
      </c>
      <c r="E85">
        <v>34</v>
      </c>
      <c r="F85" s="138">
        <f t="shared" si="60"/>
        <v>14</v>
      </c>
      <c r="G85">
        <v>0</v>
      </c>
      <c r="H85">
        <v>0</v>
      </c>
      <c r="I85">
        <v>0</v>
      </c>
      <c r="J85" s="94">
        <v>0</v>
      </c>
      <c r="K85" s="95">
        <v>346</v>
      </c>
      <c r="L85" s="86">
        <v>0</v>
      </c>
      <c r="M85" s="86">
        <v>0</v>
      </c>
      <c r="N85" s="86">
        <v>0</v>
      </c>
      <c r="O85">
        <v>1.3620000000000001</v>
      </c>
      <c r="P85">
        <v>1.1000000000000001</v>
      </c>
      <c r="Q85">
        <v>1.1000000000000001</v>
      </c>
      <c r="R85">
        <v>1.1000000000000001</v>
      </c>
      <c r="S85">
        <f t="shared" si="46"/>
        <v>52</v>
      </c>
      <c r="T85">
        <f t="shared" si="47"/>
        <v>0</v>
      </c>
      <c r="U85">
        <f t="shared" si="48"/>
        <v>0</v>
      </c>
      <c r="V85">
        <f t="shared" si="49"/>
        <v>0</v>
      </c>
      <c r="W85">
        <f t="shared" si="50"/>
        <v>9</v>
      </c>
      <c r="X85">
        <f t="shared" si="51"/>
        <v>0</v>
      </c>
      <c r="Y85">
        <f t="shared" si="52"/>
        <v>0</v>
      </c>
      <c r="Z85">
        <f t="shared" si="53"/>
        <v>0</v>
      </c>
      <c r="AA85">
        <f t="shared" si="61"/>
        <v>0.21221024098891197</v>
      </c>
      <c r="AB85">
        <f t="shared" si="61"/>
        <v>0</v>
      </c>
      <c r="AC85">
        <f t="shared" si="62"/>
        <v>0</v>
      </c>
      <c r="AD85" s="96">
        <f t="shared" si="63"/>
        <v>0</v>
      </c>
      <c r="AE85" s="95">
        <v>0</v>
      </c>
      <c r="AF85" s="86">
        <v>0</v>
      </c>
      <c r="AG85" s="86">
        <v>0</v>
      </c>
      <c r="AH85">
        <v>0.98</v>
      </c>
      <c r="AI85">
        <v>0.98</v>
      </c>
      <c r="AJ85">
        <v>0.98</v>
      </c>
      <c r="AK85">
        <f t="shared" si="54"/>
        <v>0</v>
      </c>
      <c r="AL85">
        <f t="shared" si="55"/>
        <v>0</v>
      </c>
      <c r="AM85">
        <f t="shared" si="56"/>
        <v>0</v>
      </c>
      <c r="AN85">
        <f t="shared" si="57"/>
        <v>0</v>
      </c>
      <c r="AO85">
        <f t="shared" si="58"/>
        <v>0</v>
      </c>
      <c r="AP85">
        <f t="shared" si="59"/>
        <v>0</v>
      </c>
      <c r="AQ85" s="97">
        <f>(AK85/(IF((237.3*LN(('Mini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" s="97">
        <f>(AL85/(IF((237.3*LN(('Mini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" s="97">
        <f>(AM85/(IF((237.3*LN(('Mini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">
        <f t="shared" si="65"/>
        <v>0</v>
      </c>
      <c r="AU85">
        <v>0</v>
      </c>
      <c r="AV85" s="96">
        <v>0</v>
      </c>
      <c r="AW85" s="139">
        <f t="shared" si="64"/>
        <v>0.6</v>
      </c>
      <c r="AX85" s="129">
        <v>0</v>
      </c>
      <c r="AY85" s="129">
        <v>0</v>
      </c>
      <c r="AZ85" s="129">
        <v>0</v>
      </c>
      <c r="BA85" s="86"/>
      <c r="BB85" s="86">
        <v>0</v>
      </c>
      <c r="BC85">
        <v>0</v>
      </c>
      <c r="BD85">
        <v>0</v>
      </c>
      <c r="BE85">
        <v>0</v>
      </c>
      <c r="BG85">
        <v>0</v>
      </c>
      <c r="BH85">
        <v>0</v>
      </c>
      <c r="BI85">
        <v>0</v>
      </c>
      <c r="BJ85">
        <v>0</v>
      </c>
      <c r="BM85">
        <f t="shared" si="66"/>
        <v>2.5582398288699999E-3</v>
      </c>
      <c r="BN85">
        <f t="shared" si="67"/>
        <v>5.6161694684148003E-4</v>
      </c>
      <c r="BO85">
        <f t="shared" si="68"/>
        <v>1.4942747715061999</v>
      </c>
      <c r="BP85">
        <f t="shared" si="69"/>
        <v>3</v>
      </c>
    </row>
    <row r="86" spans="1:68" x14ac:dyDescent="0.25">
      <c r="A86" t="str">
        <f t="shared" si="45"/>
        <v>9120422</v>
      </c>
      <c r="B86">
        <v>9</v>
      </c>
      <c r="C86">
        <v>120</v>
      </c>
      <c r="D86">
        <v>2</v>
      </c>
      <c r="E86">
        <v>42</v>
      </c>
      <c r="F86" s="138">
        <f t="shared" si="60"/>
        <v>19</v>
      </c>
      <c r="G86">
        <v>0</v>
      </c>
      <c r="H86">
        <v>0</v>
      </c>
      <c r="I86">
        <v>0</v>
      </c>
      <c r="J86" s="94">
        <v>0</v>
      </c>
      <c r="K86" s="95">
        <v>500</v>
      </c>
      <c r="L86" s="86">
        <v>0</v>
      </c>
      <c r="M86" s="86">
        <v>0</v>
      </c>
      <c r="N86" s="86">
        <v>0</v>
      </c>
      <c r="O86">
        <v>1.3620000000000001</v>
      </c>
      <c r="P86">
        <v>1.1000000000000001</v>
      </c>
      <c r="Q86">
        <v>1.1000000000000001</v>
      </c>
      <c r="R86">
        <v>1.1000000000000001</v>
      </c>
      <c r="S86">
        <f t="shared" si="46"/>
        <v>75</v>
      </c>
      <c r="T86">
        <f t="shared" si="47"/>
        <v>0</v>
      </c>
      <c r="U86">
        <f t="shared" si="48"/>
        <v>0</v>
      </c>
      <c r="V86">
        <f t="shared" si="49"/>
        <v>0</v>
      </c>
      <c r="W86">
        <f t="shared" si="50"/>
        <v>13</v>
      </c>
      <c r="X86">
        <f t="shared" si="51"/>
        <v>0</v>
      </c>
      <c r="Y86">
        <f t="shared" si="52"/>
        <v>0</v>
      </c>
      <c r="Z86">
        <f t="shared" si="53"/>
        <v>0</v>
      </c>
      <c r="AA86">
        <f t="shared" si="61"/>
        <v>0.7069688951569888</v>
      </c>
      <c r="AB86">
        <f t="shared" si="61"/>
        <v>0</v>
      </c>
      <c r="AC86">
        <f t="shared" si="62"/>
        <v>0</v>
      </c>
      <c r="AD86" s="96">
        <f t="shared" si="63"/>
        <v>0</v>
      </c>
      <c r="AE86" s="95">
        <v>0</v>
      </c>
      <c r="AF86" s="86">
        <v>0</v>
      </c>
      <c r="AG86" s="86">
        <v>0</v>
      </c>
      <c r="AH86">
        <v>0.98</v>
      </c>
      <c r="AI86">
        <v>0.98</v>
      </c>
      <c r="AJ86">
        <v>0.98</v>
      </c>
      <c r="AK86">
        <f t="shared" si="54"/>
        <v>0</v>
      </c>
      <c r="AL86">
        <f t="shared" si="55"/>
        <v>0</v>
      </c>
      <c r="AM86">
        <f t="shared" si="56"/>
        <v>0</v>
      </c>
      <c r="AN86">
        <f t="shared" si="57"/>
        <v>0</v>
      </c>
      <c r="AO86">
        <f t="shared" si="58"/>
        <v>0</v>
      </c>
      <c r="AP86">
        <f t="shared" si="59"/>
        <v>0</v>
      </c>
      <c r="AQ86" s="97">
        <f>(AK86/(IF((237.3*LN(('Mini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" s="97">
        <f>(AL86/(IF((237.3*LN(('Mini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" s="97">
        <f>(AM86/(IF((237.3*LN(('Mini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">
        <f t="shared" si="65"/>
        <v>0</v>
      </c>
      <c r="AU86">
        <v>0</v>
      </c>
      <c r="AV86" s="96">
        <v>0</v>
      </c>
      <c r="AW86" s="139">
        <f t="shared" si="64"/>
        <v>0.8</v>
      </c>
      <c r="AX86" s="129">
        <v>0</v>
      </c>
      <c r="AY86" s="129">
        <v>0</v>
      </c>
      <c r="AZ86" s="129">
        <v>0</v>
      </c>
      <c r="BA86" s="86"/>
      <c r="BB86" s="86">
        <v>0</v>
      </c>
      <c r="BC86">
        <v>0</v>
      </c>
      <c r="BD86">
        <v>0</v>
      </c>
      <c r="BE86">
        <v>0</v>
      </c>
      <c r="BG86">
        <v>0</v>
      </c>
      <c r="BH86">
        <v>0</v>
      </c>
      <c r="BI86">
        <v>0</v>
      </c>
      <c r="BJ86">
        <v>0</v>
      </c>
      <c r="BM86">
        <f t="shared" si="66"/>
        <v>1.1616292894075E-2</v>
      </c>
      <c r="BN86">
        <f t="shared" si="67"/>
        <v>1.6553227470231999E-3</v>
      </c>
      <c r="BO86">
        <f t="shared" si="68"/>
        <v>1.5869346821790999</v>
      </c>
      <c r="BP86">
        <f t="shared" si="69"/>
        <v>1</v>
      </c>
    </row>
    <row r="87" spans="1:68" x14ac:dyDescent="0.25">
      <c r="A87" t="str">
        <f t="shared" si="45"/>
        <v>9130142</v>
      </c>
      <c r="B87">
        <v>9</v>
      </c>
      <c r="C87">
        <v>130</v>
      </c>
      <c r="D87">
        <v>2</v>
      </c>
      <c r="E87">
        <v>14</v>
      </c>
      <c r="F87" s="138">
        <f t="shared" si="60"/>
        <v>4</v>
      </c>
      <c r="G87">
        <v>0</v>
      </c>
      <c r="H87">
        <v>0</v>
      </c>
      <c r="I87">
        <v>0</v>
      </c>
      <c r="J87" s="94">
        <v>0</v>
      </c>
      <c r="K87" s="95">
        <v>190</v>
      </c>
      <c r="L87" s="86">
        <v>0</v>
      </c>
      <c r="M87" s="86">
        <v>0</v>
      </c>
      <c r="N87" s="86">
        <v>0</v>
      </c>
      <c r="O87">
        <v>1.3620000000000001</v>
      </c>
      <c r="P87">
        <v>1.1000000000000001</v>
      </c>
      <c r="Q87">
        <v>1.1000000000000001</v>
      </c>
      <c r="R87">
        <v>1.1000000000000001</v>
      </c>
      <c r="S87">
        <f t="shared" si="46"/>
        <v>28</v>
      </c>
      <c r="T87">
        <f t="shared" si="47"/>
        <v>0</v>
      </c>
      <c r="U87">
        <f t="shared" si="48"/>
        <v>0</v>
      </c>
      <c r="V87">
        <f t="shared" si="49"/>
        <v>0</v>
      </c>
      <c r="W87">
        <f t="shared" si="50"/>
        <v>5</v>
      </c>
      <c r="X87">
        <f t="shared" si="51"/>
        <v>0</v>
      </c>
      <c r="Y87">
        <f t="shared" si="52"/>
        <v>0</v>
      </c>
      <c r="Z87">
        <f t="shared" si="53"/>
        <v>0</v>
      </c>
      <c r="AA87">
        <f t="shared" si="61"/>
        <v>2.5156656087999531E-2</v>
      </c>
      <c r="AB87">
        <f t="shared" si="61"/>
        <v>0</v>
      </c>
      <c r="AC87">
        <f t="shared" si="62"/>
        <v>0</v>
      </c>
      <c r="AD87" s="96">
        <f t="shared" si="63"/>
        <v>0</v>
      </c>
      <c r="AE87" s="95">
        <v>0</v>
      </c>
      <c r="AF87" s="86">
        <v>0</v>
      </c>
      <c r="AG87" s="86">
        <v>0</v>
      </c>
      <c r="AH87">
        <v>0.98</v>
      </c>
      <c r="AI87">
        <v>0.98</v>
      </c>
      <c r="AJ87">
        <v>0.98</v>
      </c>
      <c r="AK87">
        <f t="shared" si="54"/>
        <v>0</v>
      </c>
      <c r="AL87">
        <f t="shared" si="55"/>
        <v>0</v>
      </c>
      <c r="AM87">
        <f t="shared" si="56"/>
        <v>0</v>
      </c>
      <c r="AN87">
        <f t="shared" si="57"/>
        <v>0</v>
      </c>
      <c r="AO87">
        <f t="shared" si="58"/>
        <v>0</v>
      </c>
      <c r="AP87">
        <f t="shared" si="59"/>
        <v>0</v>
      </c>
      <c r="AQ87" s="97">
        <f>(AK87/(IF((237.3*LN(('Mini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" s="97">
        <f>(AL87/(IF((237.3*LN(('Mini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" s="97">
        <f>(AM87/(IF((237.3*LN(('Mini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">
        <f t="shared" si="65"/>
        <v>0</v>
      </c>
      <c r="AU87">
        <v>0</v>
      </c>
      <c r="AV87" s="96">
        <v>0</v>
      </c>
      <c r="AW87" s="139">
        <f t="shared" si="64"/>
        <v>0.21666666666666667</v>
      </c>
      <c r="AX87" s="129">
        <v>0</v>
      </c>
      <c r="AY87" s="129">
        <v>0</v>
      </c>
      <c r="AZ87" s="129">
        <v>0</v>
      </c>
      <c r="BA87" s="86"/>
      <c r="BB87" s="86">
        <v>0</v>
      </c>
      <c r="BC87">
        <v>0</v>
      </c>
      <c r="BD87">
        <v>0</v>
      </c>
      <c r="BE87">
        <v>0</v>
      </c>
      <c r="BG87">
        <v>0</v>
      </c>
      <c r="BH87">
        <v>0</v>
      </c>
      <c r="BI87">
        <v>0</v>
      </c>
      <c r="BJ87">
        <v>0</v>
      </c>
      <c r="BM87">
        <f t="shared" si="66"/>
        <v>1.3823338826853E-3</v>
      </c>
      <c r="BN87">
        <f t="shared" si="67"/>
        <v>3.3290816326530999E-4</v>
      </c>
      <c r="BO87">
        <f t="shared" si="68"/>
        <v>1.723172227894</v>
      </c>
      <c r="BP87">
        <f t="shared" si="69"/>
        <v>1</v>
      </c>
    </row>
    <row r="88" spans="1:68" x14ac:dyDescent="0.25">
      <c r="A88" t="str">
        <f t="shared" si="45"/>
        <v>9130182</v>
      </c>
      <c r="B88">
        <v>9</v>
      </c>
      <c r="C88">
        <v>130</v>
      </c>
      <c r="D88">
        <v>2</v>
      </c>
      <c r="E88">
        <v>18</v>
      </c>
      <c r="F88" s="138">
        <f t="shared" si="60"/>
        <v>9</v>
      </c>
      <c r="G88">
        <v>0</v>
      </c>
      <c r="H88">
        <v>0</v>
      </c>
      <c r="I88">
        <v>0</v>
      </c>
      <c r="J88" s="94">
        <v>0</v>
      </c>
      <c r="K88" s="95">
        <v>225</v>
      </c>
      <c r="L88" s="86">
        <v>0</v>
      </c>
      <c r="M88" s="86">
        <v>0</v>
      </c>
      <c r="N88" s="86">
        <v>0</v>
      </c>
      <c r="O88">
        <v>1.3620000000000001</v>
      </c>
      <c r="P88">
        <v>1.1000000000000001</v>
      </c>
      <c r="Q88">
        <v>1.1000000000000001</v>
      </c>
      <c r="R88">
        <v>1.1000000000000001</v>
      </c>
      <c r="S88">
        <f t="shared" si="46"/>
        <v>34</v>
      </c>
      <c r="T88">
        <f t="shared" si="47"/>
        <v>0</v>
      </c>
      <c r="U88">
        <f t="shared" si="48"/>
        <v>0</v>
      </c>
      <c r="V88">
        <f t="shared" si="49"/>
        <v>0</v>
      </c>
      <c r="W88">
        <f t="shared" si="50"/>
        <v>6</v>
      </c>
      <c r="X88">
        <f t="shared" si="51"/>
        <v>0</v>
      </c>
      <c r="Y88">
        <f t="shared" si="52"/>
        <v>0</v>
      </c>
      <c r="Z88">
        <f t="shared" si="53"/>
        <v>0</v>
      </c>
      <c r="AA88">
        <f t="shared" si="61"/>
        <v>4.7200926513576359E-2</v>
      </c>
      <c r="AB88">
        <f t="shared" si="61"/>
        <v>0</v>
      </c>
      <c r="AC88">
        <f t="shared" si="62"/>
        <v>0</v>
      </c>
      <c r="AD88" s="96">
        <f t="shared" si="63"/>
        <v>0</v>
      </c>
      <c r="AE88" s="95">
        <v>0</v>
      </c>
      <c r="AF88" s="86">
        <v>0</v>
      </c>
      <c r="AG88" s="86">
        <v>0</v>
      </c>
      <c r="AH88">
        <v>0.98</v>
      </c>
      <c r="AI88">
        <v>0.98</v>
      </c>
      <c r="AJ88">
        <v>0.98</v>
      </c>
      <c r="AK88">
        <f t="shared" si="54"/>
        <v>0</v>
      </c>
      <c r="AL88">
        <f t="shared" si="55"/>
        <v>0</v>
      </c>
      <c r="AM88">
        <f t="shared" si="56"/>
        <v>0</v>
      </c>
      <c r="AN88">
        <f t="shared" si="57"/>
        <v>0</v>
      </c>
      <c r="AO88">
        <f t="shared" si="58"/>
        <v>0</v>
      </c>
      <c r="AP88">
        <f t="shared" si="59"/>
        <v>0</v>
      </c>
      <c r="AQ88" s="97">
        <f>(AK88/(IF((237.3*LN(('Mini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" s="97">
        <f>(AL88/(IF((237.3*LN(('Mini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" s="97">
        <f>(AM88/(IF((237.3*LN(('Mini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">
        <f t="shared" si="65"/>
        <v>0</v>
      </c>
      <c r="AU88">
        <v>0</v>
      </c>
      <c r="AV88" s="96">
        <v>0</v>
      </c>
      <c r="AW88" s="139">
        <f t="shared" si="64"/>
        <v>0.43333333333333335</v>
      </c>
      <c r="AX88" s="129">
        <v>0</v>
      </c>
      <c r="AY88" s="129">
        <v>0</v>
      </c>
      <c r="AZ88" s="129">
        <v>0</v>
      </c>
      <c r="BA88" s="86"/>
      <c r="BB88" s="86">
        <v>0</v>
      </c>
      <c r="BC88">
        <v>0</v>
      </c>
      <c r="BD88">
        <v>0</v>
      </c>
      <c r="BE88">
        <v>0</v>
      </c>
      <c r="BG88">
        <v>0</v>
      </c>
      <c r="BH88">
        <v>0</v>
      </c>
      <c r="BI88">
        <v>0</v>
      </c>
      <c r="BJ88">
        <v>0</v>
      </c>
      <c r="BM88">
        <f t="shared" si="66"/>
        <v>8.0534470601597002E-4</v>
      </c>
      <c r="BN88">
        <f t="shared" si="67"/>
        <v>3.9795050474943999E-4</v>
      </c>
      <c r="BO88">
        <f t="shared" si="68"/>
        <v>1.8138647155180001</v>
      </c>
      <c r="BP88">
        <f t="shared" si="69"/>
        <v>2</v>
      </c>
    </row>
    <row r="89" spans="1:68" x14ac:dyDescent="0.25">
      <c r="A89" t="str">
        <f t="shared" si="45"/>
        <v>9130262</v>
      </c>
      <c r="B89">
        <v>9</v>
      </c>
      <c r="C89">
        <v>130</v>
      </c>
      <c r="D89">
        <v>2</v>
      </c>
      <c r="E89">
        <v>26</v>
      </c>
      <c r="F89" s="138">
        <f t="shared" si="60"/>
        <v>9</v>
      </c>
      <c r="G89">
        <v>0</v>
      </c>
      <c r="H89">
        <v>0</v>
      </c>
      <c r="I89">
        <v>0</v>
      </c>
      <c r="J89" s="94">
        <v>0</v>
      </c>
      <c r="K89" s="95">
        <v>296</v>
      </c>
      <c r="L89" s="86">
        <v>0</v>
      </c>
      <c r="M89" s="86">
        <v>0</v>
      </c>
      <c r="N89" s="86">
        <v>0</v>
      </c>
      <c r="O89">
        <v>1.3620000000000001</v>
      </c>
      <c r="P89">
        <v>1.1000000000000001</v>
      </c>
      <c r="Q89">
        <v>1.1000000000000001</v>
      </c>
      <c r="R89">
        <v>1.1000000000000001</v>
      </c>
      <c r="S89">
        <f t="shared" ref="S89:S120" si="70">ROUND(K89*POWER((($M$1-$M$2)/LN(($M$1-$M$3)/($M$2-$M$3)))/((75-65)/LN((75-20)/(65-20))),O89),0)</f>
        <v>44</v>
      </c>
      <c r="T89">
        <f t="shared" si="47"/>
        <v>0</v>
      </c>
      <c r="U89">
        <f t="shared" si="48"/>
        <v>0</v>
      </c>
      <c r="V89">
        <f t="shared" si="49"/>
        <v>0</v>
      </c>
      <c r="W89">
        <f t="shared" ref="W89:W120" si="71">ROUND(S89*3600/(4186*ABS($M$1-$M$2)),0)</f>
        <v>8</v>
      </c>
      <c r="X89">
        <f t="shared" si="51"/>
        <v>0</v>
      </c>
      <c r="Y89">
        <f t="shared" si="52"/>
        <v>0</v>
      </c>
      <c r="Z89">
        <f t="shared" si="53"/>
        <v>0</v>
      </c>
      <c r="AA89">
        <f t="shared" si="61"/>
        <v>7.9550615019377199E-2</v>
      </c>
      <c r="AB89">
        <f t="shared" si="61"/>
        <v>0</v>
      </c>
      <c r="AC89">
        <f t="shared" si="62"/>
        <v>0</v>
      </c>
      <c r="AD89" s="96">
        <f t="shared" si="63"/>
        <v>0</v>
      </c>
      <c r="AE89" s="95">
        <v>0</v>
      </c>
      <c r="AF89" s="86">
        <v>0</v>
      </c>
      <c r="AG89" s="86">
        <v>0</v>
      </c>
      <c r="AH89">
        <v>0.98</v>
      </c>
      <c r="AI89">
        <v>0.98</v>
      </c>
      <c r="AJ89">
        <v>0.98</v>
      </c>
      <c r="AK89">
        <f t="shared" si="54"/>
        <v>0</v>
      </c>
      <c r="AL89">
        <f t="shared" si="55"/>
        <v>0</v>
      </c>
      <c r="AM89">
        <f t="shared" si="56"/>
        <v>0</v>
      </c>
      <c r="AN89">
        <f t="shared" si="57"/>
        <v>0</v>
      </c>
      <c r="AO89">
        <f t="shared" si="58"/>
        <v>0</v>
      </c>
      <c r="AP89">
        <f t="shared" si="59"/>
        <v>0</v>
      </c>
      <c r="AQ89" s="97">
        <f>(AK89/(IF((237.3*LN(('Mini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" s="97">
        <f>(AL89/(IF((237.3*LN(('Mini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" s="97">
        <f>(AM89/(IF((237.3*LN(('Mini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">
        <f t="shared" si="65"/>
        <v>0</v>
      </c>
      <c r="AU89">
        <v>0</v>
      </c>
      <c r="AV89" s="96">
        <v>0</v>
      </c>
      <c r="AW89" s="139">
        <f t="shared" si="64"/>
        <v>0.43333333333333335</v>
      </c>
      <c r="AX89" s="129">
        <v>0</v>
      </c>
      <c r="AY89" s="129">
        <v>0</v>
      </c>
      <c r="AZ89" s="129">
        <v>0</v>
      </c>
      <c r="BA89" s="86"/>
      <c r="BB89" s="86">
        <v>0</v>
      </c>
      <c r="BC89">
        <v>0</v>
      </c>
      <c r="BD89">
        <v>0</v>
      </c>
      <c r="BE89">
        <v>0</v>
      </c>
      <c r="BG89">
        <v>0</v>
      </c>
      <c r="BH89">
        <v>0</v>
      </c>
      <c r="BI89">
        <v>0</v>
      </c>
      <c r="BJ89">
        <v>0</v>
      </c>
      <c r="BM89">
        <f t="shared" si="66"/>
        <v>8.0534470601597002E-4</v>
      </c>
      <c r="BN89">
        <f t="shared" si="67"/>
        <v>3.9795050474943999E-4</v>
      </c>
      <c r="BO89">
        <f t="shared" si="68"/>
        <v>1.8138647155180001</v>
      </c>
      <c r="BP89">
        <f t="shared" si="69"/>
        <v>2</v>
      </c>
    </row>
    <row r="90" spans="1:68" x14ac:dyDescent="0.25">
      <c r="A90" t="str">
        <f t="shared" si="45"/>
        <v>9130342</v>
      </c>
      <c r="B90">
        <v>9</v>
      </c>
      <c r="C90">
        <v>130</v>
      </c>
      <c r="D90">
        <v>2</v>
      </c>
      <c r="E90">
        <v>34</v>
      </c>
      <c r="F90" s="138">
        <f t="shared" si="60"/>
        <v>14</v>
      </c>
      <c r="G90">
        <v>0</v>
      </c>
      <c r="H90">
        <v>0</v>
      </c>
      <c r="I90">
        <v>0</v>
      </c>
      <c r="J90" s="94">
        <v>0</v>
      </c>
      <c r="K90" s="95">
        <v>385</v>
      </c>
      <c r="L90" s="86">
        <v>0</v>
      </c>
      <c r="M90" s="86">
        <v>0</v>
      </c>
      <c r="N90" s="86">
        <v>0</v>
      </c>
      <c r="O90">
        <v>1.3620000000000001</v>
      </c>
      <c r="P90">
        <v>1.1000000000000001</v>
      </c>
      <c r="Q90">
        <v>1.1000000000000001</v>
      </c>
      <c r="R90">
        <v>1.1000000000000001</v>
      </c>
      <c r="S90">
        <f t="shared" si="70"/>
        <v>57</v>
      </c>
      <c r="T90">
        <f t="shared" si="47"/>
        <v>0</v>
      </c>
      <c r="U90">
        <f t="shared" si="48"/>
        <v>0</v>
      </c>
      <c r="V90">
        <f t="shared" si="49"/>
        <v>0</v>
      </c>
      <c r="W90">
        <f t="shared" si="71"/>
        <v>10</v>
      </c>
      <c r="X90">
        <f t="shared" si="51"/>
        <v>0</v>
      </c>
      <c r="Y90">
        <f t="shared" si="52"/>
        <v>0</v>
      </c>
      <c r="Z90">
        <f t="shared" si="53"/>
        <v>0</v>
      </c>
      <c r="AA90">
        <f t="shared" si="61"/>
        <v>0.27189499021265695</v>
      </c>
      <c r="AB90">
        <f t="shared" si="61"/>
        <v>0</v>
      </c>
      <c r="AC90">
        <f t="shared" si="62"/>
        <v>0</v>
      </c>
      <c r="AD90" s="96">
        <f t="shared" si="63"/>
        <v>0</v>
      </c>
      <c r="AE90" s="95">
        <v>0</v>
      </c>
      <c r="AF90" s="86">
        <v>0</v>
      </c>
      <c r="AG90" s="86">
        <v>0</v>
      </c>
      <c r="AH90">
        <v>0.98</v>
      </c>
      <c r="AI90">
        <v>0.98</v>
      </c>
      <c r="AJ90">
        <v>0.98</v>
      </c>
      <c r="AK90">
        <f t="shared" si="54"/>
        <v>0</v>
      </c>
      <c r="AL90">
        <f t="shared" si="55"/>
        <v>0</v>
      </c>
      <c r="AM90">
        <f t="shared" si="56"/>
        <v>0</v>
      </c>
      <c r="AN90">
        <f t="shared" si="57"/>
        <v>0</v>
      </c>
      <c r="AO90">
        <f t="shared" si="58"/>
        <v>0</v>
      </c>
      <c r="AP90">
        <f t="shared" si="59"/>
        <v>0</v>
      </c>
      <c r="AQ90" s="97">
        <f>(AK90/(IF((237.3*LN(('Mini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" s="97">
        <f>(AL90/(IF((237.3*LN(('Mini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" s="97">
        <f>(AM90/(IF((237.3*LN(('Mini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">
        <f t="shared" si="65"/>
        <v>0</v>
      </c>
      <c r="AU90">
        <v>0</v>
      </c>
      <c r="AV90" s="96">
        <v>0</v>
      </c>
      <c r="AW90" s="139">
        <f t="shared" si="64"/>
        <v>0.65</v>
      </c>
      <c r="AX90" s="129">
        <v>0</v>
      </c>
      <c r="AY90" s="129">
        <v>0</v>
      </c>
      <c r="AZ90" s="129">
        <v>0</v>
      </c>
      <c r="BA90" s="86"/>
      <c r="BB90" s="86">
        <v>0</v>
      </c>
      <c r="BC90">
        <v>0</v>
      </c>
      <c r="BD90">
        <v>0</v>
      </c>
      <c r="BE90">
        <v>0</v>
      </c>
      <c r="BG90">
        <v>0</v>
      </c>
      <c r="BH90">
        <v>0</v>
      </c>
      <c r="BI90">
        <v>0</v>
      </c>
      <c r="BJ90">
        <v>0</v>
      </c>
      <c r="BM90">
        <f t="shared" si="66"/>
        <v>2.5582398288699999E-3</v>
      </c>
      <c r="BN90">
        <f t="shared" si="67"/>
        <v>5.6161694684148003E-4</v>
      </c>
      <c r="BO90">
        <f t="shared" si="68"/>
        <v>1.4942747715061999</v>
      </c>
      <c r="BP90">
        <f t="shared" si="69"/>
        <v>3</v>
      </c>
    </row>
    <row r="91" spans="1:68" x14ac:dyDescent="0.25">
      <c r="A91" t="str">
        <f t="shared" si="45"/>
        <v>9130422</v>
      </c>
      <c r="B91">
        <v>9</v>
      </c>
      <c r="C91">
        <v>130</v>
      </c>
      <c r="D91">
        <v>2</v>
      </c>
      <c r="E91">
        <v>42</v>
      </c>
      <c r="F91" s="138">
        <f t="shared" si="60"/>
        <v>19</v>
      </c>
      <c r="G91">
        <v>0</v>
      </c>
      <c r="H91">
        <v>0</v>
      </c>
      <c r="I91">
        <v>0</v>
      </c>
      <c r="J91" s="94">
        <v>0</v>
      </c>
      <c r="K91" s="95">
        <v>555</v>
      </c>
      <c r="L91" s="86">
        <v>0</v>
      </c>
      <c r="M91" s="86">
        <v>0</v>
      </c>
      <c r="N91" s="86">
        <v>0</v>
      </c>
      <c r="O91">
        <v>1.3620000000000001</v>
      </c>
      <c r="P91">
        <v>1.1000000000000001</v>
      </c>
      <c r="Q91">
        <v>1.1000000000000001</v>
      </c>
      <c r="R91">
        <v>1.1000000000000001</v>
      </c>
      <c r="S91">
        <f t="shared" si="70"/>
        <v>83</v>
      </c>
      <c r="T91">
        <f t="shared" si="47"/>
        <v>0</v>
      </c>
      <c r="U91">
        <f t="shared" si="48"/>
        <v>0</v>
      </c>
      <c r="V91">
        <f t="shared" si="49"/>
        <v>0</v>
      </c>
      <c r="W91">
        <f t="shared" si="71"/>
        <v>14</v>
      </c>
      <c r="X91">
        <f t="shared" si="51"/>
        <v>0</v>
      </c>
      <c r="Y91">
        <f t="shared" si="52"/>
        <v>0</v>
      </c>
      <c r="Z91">
        <f t="shared" si="53"/>
        <v>0</v>
      </c>
      <c r="AA91">
        <f t="shared" si="61"/>
        <v>0.87030471590721814</v>
      </c>
      <c r="AB91">
        <f t="shared" si="61"/>
        <v>0</v>
      </c>
      <c r="AC91">
        <f t="shared" si="62"/>
        <v>0</v>
      </c>
      <c r="AD91" s="96">
        <f t="shared" si="63"/>
        <v>0</v>
      </c>
      <c r="AE91" s="95">
        <v>0</v>
      </c>
      <c r="AF91" s="86">
        <v>0</v>
      </c>
      <c r="AG91" s="86">
        <v>0</v>
      </c>
      <c r="AH91">
        <v>0.98</v>
      </c>
      <c r="AI91">
        <v>0.98</v>
      </c>
      <c r="AJ91">
        <v>0.98</v>
      </c>
      <c r="AK91">
        <f t="shared" si="54"/>
        <v>0</v>
      </c>
      <c r="AL91">
        <f t="shared" si="55"/>
        <v>0</v>
      </c>
      <c r="AM91">
        <f t="shared" si="56"/>
        <v>0</v>
      </c>
      <c r="AN91">
        <f t="shared" si="57"/>
        <v>0</v>
      </c>
      <c r="AO91">
        <f t="shared" si="58"/>
        <v>0</v>
      </c>
      <c r="AP91">
        <f t="shared" si="59"/>
        <v>0</v>
      </c>
      <c r="AQ91" s="97">
        <f>(AK91/(IF((237.3*LN(('Mini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" s="97">
        <f>(AL91/(IF((237.3*LN(('Mini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" s="97">
        <f>(AM91/(IF((237.3*LN(('Mini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">
        <f t="shared" si="65"/>
        <v>0</v>
      </c>
      <c r="AU91">
        <v>0</v>
      </c>
      <c r="AV91" s="96">
        <v>0</v>
      </c>
      <c r="AW91" s="139">
        <f t="shared" si="64"/>
        <v>0.8666666666666667</v>
      </c>
      <c r="AX91" s="129">
        <v>0</v>
      </c>
      <c r="AY91" s="129">
        <v>0</v>
      </c>
      <c r="AZ91" s="129">
        <v>0</v>
      </c>
      <c r="BA91" s="86"/>
      <c r="BB91" s="86">
        <v>0</v>
      </c>
      <c r="BC91">
        <v>0</v>
      </c>
      <c r="BD91">
        <v>0</v>
      </c>
      <c r="BE91">
        <v>0</v>
      </c>
      <c r="BG91">
        <v>0</v>
      </c>
      <c r="BH91">
        <v>0</v>
      </c>
      <c r="BI91">
        <v>0</v>
      </c>
      <c r="BJ91">
        <v>0</v>
      </c>
      <c r="BM91">
        <f t="shared" si="66"/>
        <v>1.1616292894075E-2</v>
      </c>
      <c r="BN91">
        <f t="shared" si="67"/>
        <v>1.6553227470231999E-3</v>
      </c>
      <c r="BO91">
        <f t="shared" si="68"/>
        <v>1.5869346821790999</v>
      </c>
      <c r="BP91">
        <f t="shared" si="69"/>
        <v>1</v>
      </c>
    </row>
    <row r="92" spans="1:68" x14ac:dyDescent="0.25">
      <c r="A92" t="str">
        <f t="shared" si="45"/>
        <v>9150142</v>
      </c>
      <c r="B92">
        <v>9</v>
      </c>
      <c r="C92">
        <v>150</v>
      </c>
      <c r="D92">
        <v>2</v>
      </c>
      <c r="E92">
        <v>14</v>
      </c>
      <c r="F92" s="138">
        <f t="shared" si="60"/>
        <v>4</v>
      </c>
      <c r="G92">
        <v>0</v>
      </c>
      <c r="H92">
        <v>0</v>
      </c>
      <c r="I92">
        <v>0</v>
      </c>
      <c r="J92" s="94">
        <v>0</v>
      </c>
      <c r="K92" s="95">
        <v>229</v>
      </c>
      <c r="L92" s="86">
        <v>0</v>
      </c>
      <c r="M92" s="86">
        <v>0</v>
      </c>
      <c r="N92" s="86">
        <v>0</v>
      </c>
      <c r="O92">
        <v>1.3620000000000001</v>
      </c>
      <c r="P92">
        <v>1.1000000000000001</v>
      </c>
      <c r="Q92">
        <v>1.1000000000000001</v>
      </c>
      <c r="R92">
        <v>1.1000000000000001</v>
      </c>
      <c r="S92">
        <f t="shared" si="70"/>
        <v>34</v>
      </c>
      <c r="T92">
        <f t="shared" si="47"/>
        <v>0</v>
      </c>
      <c r="U92">
        <f t="shared" si="48"/>
        <v>0</v>
      </c>
      <c r="V92">
        <f t="shared" si="49"/>
        <v>0</v>
      </c>
      <c r="W92">
        <f t="shared" si="71"/>
        <v>6</v>
      </c>
      <c r="X92">
        <f t="shared" si="51"/>
        <v>0</v>
      </c>
      <c r="Y92">
        <f t="shared" si="52"/>
        <v>0</v>
      </c>
      <c r="Z92">
        <f t="shared" si="53"/>
        <v>0</v>
      </c>
      <c r="AA92">
        <f t="shared" si="61"/>
        <v>4.0387979706302785E-2</v>
      </c>
      <c r="AB92">
        <f t="shared" si="61"/>
        <v>0</v>
      </c>
      <c r="AC92">
        <f t="shared" si="62"/>
        <v>0</v>
      </c>
      <c r="AD92" s="96">
        <f t="shared" si="63"/>
        <v>0</v>
      </c>
      <c r="AE92" s="95">
        <v>0</v>
      </c>
      <c r="AF92" s="86">
        <v>0</v>
      </c>
      <c r="AG92" s="86">
        <v>0</v>
      </c>
      <c r="AH92">
        <v>0.98</v>
      </c>
      <c r="AI92">
        <v>0.98</v>
      </c>
      <c r="AJ92">
        <v>0.98</v>
      </c>
      <c r="AK92">
        <f t="shared" si="54"/>
        <v>0</v>
      </c>
      <c r="AL92">
        <f t="shared" si="55"/>
        <v>0</v>
      </c>
      <c r="AM92">
        <f t="shared" si="56"/>
        <v>0</v>
      </c>
      <c r="AN92">
        <f t="shared" si="57"/>
        <v>0</v>
      </c>
      <c r="AO92">
        <f t="shared" si="58"/>
        <v>0</v>
      </c>
      <c r="AP92">
        <f t="shared" si="59"/>
        <v>0</v>
      </c>
      <c r="AQ92" s="97">
        <f>(AK92/(IF((237.3*LN(('Mini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" s="97">
        <f>(AL92/(IF((237.3*LN(('Mini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" s="97">
        <f>(AM92/(IF((237.3*LN(('Mini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">
        <f t="shared" si="65"/>
        <v>0</v>
      </c>
      <c r="AU92">
        <v>0</v>
      </c>
      <c r="AV92" s="96">
        <v>0</v>
      </c>
      <c r="AW92" s="139">
        <f t="shared" si="64"/>
        <v>0.25</v>
      </c>
      <c r="AX92" s="129">
        <v>0</v>
      </c>
      <c r="AY92" s="129">
        <v>0</v>
      </c>
      <c r="AZ92" s="129">
        <v>0</v>
      </c>
      <c r="BA92" s="86"/>
      <c r="BB92" s="86">
        <v>0</v>
      </c>
      <c r="BC92">
        <v>0</v>
      </c>
      <c r="BD92">
        <v>0</v>
      </c>
      <c r="BE92">
        <v>0</v>
      </c>
      <c r="BG92">
        <v>0</v>
      </c>
      <c r="BH92">
        <v>0</v>
      </c>
      <c r="BI92">
        <v>0</v>
      </c>
      <c r="BJ92">
        <v>0</v>
      </c>
      <c r="BM92">
        <f t="shared" si="66"/>
        <v>1.3823338826853E-3</v>
      </c>
      <c r="BN92">
        <f t="shared" si="67"/>
        <v>3.3290816326530999E-4</v>
      </c>
      <c r="BO92">
        <f t="shared" si="68"/>
        <v>1.723172227894</v>
      </c>
      <c r="BP92">
        <f t="shared" si="69"/>
        <v>1</v>
      </c>
    </row>
    <row r="93" spans="1:68" x14ac:dyDescent="0.25">
      <c r="A93" t="str">
        <f t="shared" si="45"/>
        <v>9150182</v>
      </c>
      <c r="B93">
        <v>9</v>
      </c>
      <c r="C93">
        <v>150</v>
      </c>
      <c r="D93">
        <v>2</v>
      </c>
      <c r="E93">
        <v>18</v>
      </c>
      <c r="F93" s="138">
        <f t="shared" si="60"/>
        <v>9</v>
      </c>
      <c r="G93">
        <v>0</v>
      </c>
      <c r="H93">
        <v>0</v>
      </c>
      <c r="I93">
        <v>0</v>
      </c>
      <c r="J93" s="94">
        <v>0</v>
      </c>
      <c r="K93" s="95">
        <v>271</v>
      </c>
      <c r="L93" s="86">
        <v>0</v>
      </c>
      <c r="M93" s="86">
        <v>0</v>
      </c>
      <c r="N93" s="86">
        <v>0</v>
      </c>
      <c r="O93">
        <v>1.3620000000000001</v>
      </c>
      <c r="P93">
        <v>1.1000000000000001</v>
      </c>
      <c r="Q93">
        <v>1.1000000000000001</v>
      </c>
      <c r="R93">
        <v>1.1000000000000001</v>
      </c>
      <c r="S93">
        <f t="shared" si="70"/>
        <v>40</v>
      </c>
      <c r="T93">
        <f t="shared" si="47"/>
        <v>0</v>
      </c>
      <c r="U93">
        <f t="shared" si="48"/>
        <v>0</v>
      </c>
      <c r="V93">
        <f t="shared" si="49"/>
        <v>0</v>
      </c>
      <c r="W93">
        <f t="shared" si="71"/>
        <v>7</v>
      </c>
      <c r="X93">
        <f t="shared" si="51"/>
        <v>0</v>
      </c>
      <c r="Y93">
        <f t="shared" si="52"/>
        <v>0</v>
      </c>
      <c r="Z93">
        <f t="shared" si="53"/>
        <v>0</v>
      </c>
      <c r="AA93">
        <f t="shared" si="61"/>
        <v>7.3202564563460568E-2</v>
      </c>
      <c r="AB93">
        <f t="shared" si="61"/>
        <v>0</v>
      </c>
      <c r="AC93">
        <f t="shared" si="62"/>
        <v>0</v>
      </c>
      <c r="AD93" s="96">
        <f t="shared" si="63"/>
        <v>0</v>
      </c>
      <c r="AE93" s="95">
        <v>0</v>
      </c>
      <c r="AF93" s="86">
        <v>0</v>
      </c>
      <c r="AG93" s="86">
        <v>0</v>
      </c>
      <c r="AH93">
        <v>0.98</v>
      </c>
      <c r="AI93">
        <v>0.98</v>
      </c>
      <c r="AJ93">
        <v>0.98</v>
      </c>
      <c r="AK93">
        <f t="shared" si="54"/>
        <v>0</v>
      </c>
      <c r="AL93">
        <f t="shared" si="55"/>
        <v>0</v>
      </c>
      <c r="AM93">
        <f t="shared" si="56"/>
        <v>0</v>
      </c>
      <c r="AN93">
        <f t="shared" si="57"/>
        <v>0</v>
      </c>
      <c r="AO93">
        <f t="shared" si="58"/>
        <v>0</v>
      </c>
      <c r="AP93">
        <f t="shared" si="59"/>
        <v>0</v>
      </c>
      <c r="AQ93" s="97">
        <f>(AK93/(IF((237.3*LN(('Mini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" s="97">
        <f>(AL93/(IF((237.3*LN(('Mini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" s="97">
        <f>(AM93/(IF((237.3*LN(('Mini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">
        <f t="shared" si="65"/>
        <v>0</v>
      </c>
      <c r="AU93">
        <v>0</v>
      </c>
      <c r="AV93" s="96">
        <v>0</v>
      </c>
      <c r="AW93" s="139">
        <f t="shared" si="64"/>
        <v>0.5</v>
      </c>
      <c r="AX93" s="129">
        <v>0</v>
      </c>
      <c r="AY93" s="129">
        <v>0</v>
      </c>
      <c r="AZ93" s="129">
        <v>0</v>
      </c>
      <c r="BA93" s="86"/>
      <c r="BB93" s="86">
        <v>0</v>
      </c>
      <c r="BC93">
        <v>0</v>
      </c>
      <c r="BD93">
        <v>0</v>
      </c>
      <c r="BE93">
        <v>0</v>
      </c>
      <c r="BG93">
        <v>0</v>
      </c>
      <c r="BH93">
        <v>0</v>
      </c>
      <c r="BI93">
        <v>0</v>
      </c>
      <c r="BJ93">
        <v>0</v>
      </c>
      <c r="BM93">
        <f t="shared" si="66"/>
        <v>8.0534470601597002E-4</v>
      </c>
      <c r="BN93">
        <f t="shared" si="67"/>
        <v>3.9795050474943999E-4</v>
      </c>
      <c r="BO93">
        <f t="shared" si="68"/>
        <v>1.8138647155180001</v>
      </c>
      <c r="BP93">
        <f t="shared" si="69"/>
        <v>2</v>
      </c>
    </row>
    <row r="94" spans="1:68" x14ac:dyDescent="0.25">
      <c r="A94" t="str">
        <f t="shared" si="45"/>
        <v>9150262</v>
      </c>
      <c r="B94">
        <v>9</v>
      </c>
      <c r="C94">
        <v>150</v>
      </c>
      <c r="D94">
        <v>2</v>
      </c>
      <c r="E94">
        <v>26</v>
      </c>
      <c r="F94" s="138">
        <f t="shared" si="60"/>
        <v>9</v>
      </c>
      <c r="G94">
        <v>0</v>
      </c>
      <c r="H94">
        <v>0</v>
      </c>
      <c r="I94">
        <v>0</v>
      </c>
      <c r="J94" s="94">
        <v>0</v>
      </c>
      <c r="K94" s="95">
        <v>356</v>
      </c>
      <c r="L94" s="86">
        <v>0</v>
      </c>
      <c r="M94" s="86">
        <v>0</v>
      </c>
      <c r="N94" s="86">
        <v>0</v>
      </c>
      <c r="O94">
        <v>1.3620000000000001</v>
      </c>
      <c r="P94">
        <v>1.1000000000000001</v>
      </c>
      <c r="Q94">
        <v>1.1000000000000001</v>
      </c>
      <c r="R94">
        <v>1.1000000000000001</v>
      </c>
      <c r="S94">
        <f t="shared" si="70"/>
        <v>53</v>
      </c>
      <c r="T94">
        <f t="shared" si="47"/>
        <v>0</v>
      </c>
      <c r="U94">
        <f t="shared" si="48"/>
        <v>0</v>
      </c>
      <c r="V94">
        <f t="shared" si="49"/>
        <v>0</v>
      </c>
      <c r="W94">
        <f t="shared" si="71"/>
        <v>9</v>
      </c>
      <c r="X94">
        <f t="shared" si="51"/>
        <v>0</v>
      </c>
      <c r="Y94">
        <f t="shared" si="52"/>
        <v>0</v>
      </c>
      <c r="Z94">
        <f t="shared" si="53"/>
        <v>0</v>
      </c>
      <c r="AA94">
        <f t="shared" si="61"/>
        <v>0.11549252835977776</v>
      </c>
      <c r="AB94">
        <f t="shared" si="61"/>
        <v>0</v>
      </c>
      <c r="AC94">
        <f t="shared" si="62"/>
        <v>0</v>
      </c>
      <c r="AD94" s="96">
        <f t="shared" si="63"/>
        <v>0</v>
      </c>
      <c r="AE94" s="95">
        <v>0</v>
      </c>
      <c r="AF94" s="86">
        <v>0</v>
      </c>
      <c r="AG94" s="86">
        <v>0</v>
      </c>
      <c r="AH94">
        <v>0.98</v>
      </c>
      <c r="AI94">
        <v>0.98</v>
      </c>
      <c r="AJ94">
        <v>0.98</v>
      </c>
      <c r="AK94">
        <f t="shared" si="54"/>
        <v>0</v>
      </c>
      <c r="AL94">
        <f t="shared" si="55"/>
        <v>0</v>
      </c>
      <c r="AM94">
        <f t="shared" si="56"/>
        <v>0</v>
      </c>
      <c r="AN94">
        <f t="shared" si="57"/>
        <v>0</v>
      </c>
      <c r="AO94">
        <f t="shared" si="58"/>
        <v>0</v>
      </c>
      <c r="AP94">
        <f t="shared" si="59"/>
        <v>0</v>
      </c>
      <c r="AQ94" s="97">
        <f>(AK94/(IF((237.3*LN(('Mini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" s="97">
        <f>(AL94/(IF((237.3*LN(('Mini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" s="97">
        <f>(AM94/(IF((237.3*LN(('Mini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">
        <f t="shared" si="65"/>
        <v>0</v>
      </c>
      <c r="AU94">
        <v>0</v>
      </c>
      <c r="AV94" s="96">
        <v>0</v>
      </c>
      <c r="AW94" s="139">
        <f t="shared" si="64"/>
        <v>0.5</v>
      </c>
      <c r="AX94" s="129">
        <v>0</v>
      </c>
      <c r="AY94" s="129">
        <v>0</v>
      </c>
      <c r="AZ94" s="129">
        <v>0</v>
      </c>
      <c r="BA94" s="86"/>
      <c r="BB94" s="86">
        <v>0</v>
      </c>
      <c r="BC94">
        <v>0</v>
      </c>
      <c r="BD94">
        <v>0</v>
      </c>
      <c r="BE94">
        <v>0</v>
      </c>
      <c r="BG94">
        <v>0</v>
      </c>
      <c r="BH94">
        <v>0</v>
      </c>
      <c r="BI94">
        <v>0</v>
      </c>
      <c r="BJ94">
        <v>0</v>
      </c>
      <c r="BM94">
        <f t="shared" si="66"/>
        <v>8.0534470601597002E-4</v>
      </c>
      <c r="BN94">
        <f t="shared" si="67"/>
        <v>3.9795050474943999E-4</v>
      </c>
      <c r="BO94">
        <f t="shared" si="68"/>
        <v>1.8138647155180001</v>
      </c>
      <c r="BP94">
        <f t="shared" si="69"/>
        <v>2</v>
      </c>
    </row>
    <row r="95" spans="1:68" x14ac:dyDescent="0.25">
      <c r="A95" t="str">
        <f t="shared" si="45"/>
        <v>9150342</v>
      </c>
      <c r="B95">
        <v>9</v>
      </c>
      <c r="C95">
        <v>150</v>
      </c>
      <c r="D95">
        <v>2</v>
      </c>
      <c r="E95">
        <v>34</v>
      </c>
      <c r="F95" s="138">
        <f t="shared" si="60"/>
        <v>14</v>
      </c>
      <c r="G95">
        <v>0</v>
      </c>
      <c r="H95">
        <v>0</v>
      </c>
      <c r="I95">
        <v>0</v>
      </c>
      <c r="J95" s="94">
        <v>0</v>
      </c>
      <c r="K95" s="95">
        <v>462</v>
      </c>
      <c r="L95" s="86">
        <v>0</v>
      </c>
      <c r="M95" s="86">
        <v>0</v>
      </c>
      <c r="N95" s="86">
        <v>0</v>
      </c>
      <c r="O95">
        <v>1.3620000000000001</v>
      </c>
      <c r="P95">
        <v>1.1000000000000001</v>
      </c>
      <c r="Q95">
        <v>1.1000000000000001</v>
      </c>
      <c r="R95">
        <v>1.1000000000000001</v>
      </c>
      <c r="S95">
        <f t="shared" si="70"/>
        <v>69</v>
      </c>
      <c r="T95">
        <f t="shared" si="47"/>
        <v>0</v>
      </c>
      <c r="U95">
        <f t="shared" si="48"/>
        <v>0</v>
      </c>
      <c r="V95">
        <f t="shared" si="49"/>
        <v>0</v>
      </c>
      <c r="W95">
        <f t="shared" si="71"/>
        <v>12</v>
      </c>
      <c r="X95">
        <f t="shared" si="51"/>
        <v>0</v>
      </c>
      <c r="Y95">
        <f t="shared" si="52"/>
        <v>0</v>
      </c>
      <c r="Z95">
        <f t="shared" si="53"/>
        <v>0</v>
      </c>
      <c r="AA95">
        <f t="shared" si="61"/>
        <v>0.41875916107887057</v>
      </c>
      <c r="AB95">
        <f t="shared" si="61"/>
        <v>0</v>
      </c>
      <c r="AC95">
        <f t="shared" si="62"/>
        <v>0</v>
      </c>
      <c r="AD95" s="96">
        <f t="shared" si="63"/>
        <v>0</v>
      </c>
      <c r="AE95" s="95">
        <v>0</v>
      </c>
      <c r="AF95" s="86">
        <v>0</v>
      </c>
      <c r="AG95" s="86">
        <v>0</v>
      </c>
      <c r="AH95">
        <v>0.98</v>
      </c>
      <c r="AI95">
        <v>0.98</v>
      </c>
      <c r="AJ95">
        <v>0.98</v>
      </c>
      <c r="AK95">
        <f t="shared" si="54"/>
        <v>0</v>
      </c>
      <c r="AL95">
        <f t="shared" si="55"/>
        <v>0</v>
      </c>
      <c r="AM95">
        <f t="shared" si="56"/>
        <v>0</v>
      </c>
      <c r="AN95">
        <f t="shared" si="57"/>
        <v>0</v>
      </c>
      <c r="AO95">
        <f t="shared" si="58"/>
        <v>0</v>
      </c>
      <c r="AP95">
        <f t="shared" si="59"/>
        <v>0</v>
      </c>
      <c r="AQ95" s="97">
        <f>(AK95/(IF((237.3*LN(('Mini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" s="97">
        <f>(AL95/(IF((237.3*LN(('Mini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" s="97">
        <f>(AM95/(IF((237.3*LN(('Mini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">
        <f t="shared" si="65"/>
        <v>0</v>
      </c>
      <c r="AU95">
        <v>0</v>
      </c>
      <c r="AV95" s="96">
        <v>0</v>
      </c>
      <c r="AW95" s="139">
        <f t="shared" si="64"/>
        <v>0.75</v>
      </c>
      <c r="AX95" s="129">
        <v>0</v>
      </c>
      <c r="AY95" s="129">
        <v>0</v>
      </c>
      <c r="AZ95" s="129">
        <v>0</v>
      </c>
      <c r="BA95" s="86"/>
      <c r="BB95" s="86">
        <v>0</v>
      </c>
      <c r="BC95">
        <v>0</v>
      </c>
      <c r="BD95">
        <v>0</v>
      </c>
      <c r="BE95">
        <v>0</v>
      </c>
      <c r="BG95">
        <v>0</v>
      </c>
      <c r="BH95">
        <v>0</v>
      </c>
      <c r="BI95">
        <v>0</v>
      </c>
      <c r="BJ95">
        <v>0</v>
      </c>
      <c r="BM95">
        <f t="shared" si="66"/>
        <v>2.5582398288699999E-3</v>
      </c>
      <c r="BN95">
        <f t="shared" si="67"/>
        <v>5.6161694684148003E-4</v>
      </c>
      <c r="BO95">
        <f t="shared" si="68"/>
        <v>1.4942747715061999</v>
      </c>
      <c r="BP95">
        <f t="shared" si="69"/>
        <v>3</v>
      </c>
    </row>
    <row r="96" spans="1:68" x14ac:dyDescent="0.25">
      <c r="A96" t="str">
        <f t="shared" si="45"/>
        <v>9150422</v>
      </c>
      <c r="B96">
        <v>9</v>
      </c>
      <c r="C96">
        <v>150</v>
      </c>
      <c r="D96">
        <v>2</v>
      </c>
      <c r="E96">
        <v>42</v>
      </c>
      <c r="F96" s="138">
        <f t="shared" si="60"/>
        <v>19</v>
      </c>
      <c r="G96">
        <v>0</v>
      </c>
      <c r="H96">
        <v>0</v>
      </c>
      <c r="I96">
        <v>0</v>
      </c>
      <c r="J96" s="94">
        <v>0</v>
      </c>
      <c r="K96" s="95">
        <v>666</v>
      </c>
      <c r="L96" s="86">
        <v>0</v>
      </c>
      <c r="M96" s="86">
        <v>0</v>
      </c>
      <c r="N96" s="86">
        <v>0</v>
      </c>
      <c r="O96">
        <v>1.3620000000000001</v>
      </c>
      <c r="P96">
        <v>1.1000000000000001</v>
      </c>
      <c r="Q96">
        <v>1.1000000000000001</v>
      </c>
      <c r="R96">
        <v>1.1000000000000001</v>
      </c>
      <c r="S96">
        <f t="shared" si="70"/>
        <v>99</v>
      </c>
      <c r="T96">
        <f t="shared" si="47"/>
        <v>0</v>
      </c>
      <c r="U96">
        <f t="shared" si="48"/>
        <v>0</v>
      </c>
      <c r="V96">
        <f t="shared" si="49"/>
        <v>0</v>
      </c>
      <c r="W96">
        <f t="shared" si="71"/>
        <v>17</v>
      </c>
      <c r="X96">
        <f t="shared" si="51"/>
        <v>0</v>
      </c>
      <c r="Y96">
        <f t="shared" si="52"/>
        <v>0</v>
      </c>
      <c r="Z96">
        <f t="shared" si="53"/>
        <v>0</v>
      </c>
      <c r="AA96">
        <f t="shared" si="61"/>
        <v>1.3888771840766918</v>
      </c>
      <c r="AB96">
        <f t="shared" si="61"/>
        <v>0</v>
      </c>
      <c r="AC96">
        <f t="shared" si="62"/>
        <v>0</v>
      </c>
      <c r="AD96" s="96">
        <f t="shared" si="63"/>
        <v>0</v>
      </c>
      <c r="AE96" s="95">
        <v>0</v>
      </c>
      <c r="AF96" s="86">
        <v>0</v>
      </c>
      <c r="AG96" s="86">
        <v>0</v>
      </c>
      <c r="AH96">
        <v>0.98</v>
      </c>
      <c r="AI96">
        <v>0.98</v>
      </c>
      <c r="AJ96">
        <v>0.98</v>
      </c>
      <c r="AK96">
        <f t="shared" si="54"/>
        <v>0</v>
      </c>
      <c r="AL96">
        <f t="shared" si="55"/>
        <v>0</v>
      </c>
      <c r="AM96">
        <f t="shared" si="56"/>
        <v>0</v>
      </c>
      <c r="AN96">
        <f t="shared" si="57"/>
        <v>0</v>
      </c>
      <c r="AO96">
        <f t="shared" si="58"/>
        <v>0</v>
      </c>
      <c r="AP96">
        <f t="shared" si="59"/>
        <v>0</v>
      </c>
      <c r="AQ96" s="97">
        <f>(AK96/(IF((237.3*LN(('Mini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" s="97">
        <f>(AL96/(IF((237.3*LN(('Mini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" s="97">
        <f>(AM96/(IF((237.3*LN(('Mini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">
        <f t="shared" si="65"/>
        <v>0</v>
      </c>
      <c r="AU96">
        <v>0</v>
      </c>
      <c r="AV96" s="96">
        <v>0</v>
      </c>
      <c r="AW96" s="139">
        <f t="shared" si="64"/>
        <v>1</v>
      </c>
      <c r="AX96" s="129">
        <v>0</v>
      </c>
      <c r="AY96" s="129">
        <v>0</v>
      </c>
      <c r="AZ96" s="129">
        <v>0</v>
      </c>
      <c r="BA96" s="86"/>
      <c r="BB96" s="86">
        <v>0</v>
      </c>
      <c r="BC96">
        <v>0</v>
      </c>
      <c r="BD96">
        <v>0</v>
      </c>
      <c r="BE96">
        <v>0</v>
      </c>
      <c r="BG96">
        <v>0</v>
      </c>
      <c r="BH96">
        <v>0</v>
      </c>
      <c r="BI96">
        <v>0</v>
      </c>
      <c r="BJ96">
        <v>0</v>
      </c>
      <c r="BM96">
        <f t="shared" si="66"/>
        <v>1.1616292894075E-2</v>
      </c>
      <c r="BN96">
        <f t="shared" si="67"/>
        <v>1.6553227470231999E-3</v>
      </c>
      <c r="BO96">
        <f t="shared" si="68"/>
        <v>1.5869346821790999</v>
      </c>
      <c r="BP96">
        <f t="shared" si="69"/>
        <v>1</v>
      </c>
    </row>
    <row r="97" spans="1:68" x14ac:dyDescent="0.25">
      <c r="A97" t="str">
        <f t="shared" si="45"/>
        <v>9170142</v>
      </c>
      <c r="B97">
        <v>9</v>
      </c>
      <c r="C97">
        <v>170</v>
      </c>
      <c r="D97">
        <v>2</v>
      </c>
      <c r="E97">
        <v>14</v>
      </c>
      <c r="F97" s="138">
        <f t="shared" si="60"/>
        <v>4</v>
      </c>
      <c r="G97">
        <v>0</v>
      </c>
      <c r="H97">
        <v>0</v>
      </c>
      <c r="I97">
        <v>0</v>
      </c>
      <c r="J97" s="94">
        <v>0</v>
      </c>
      <c r="K97" s="95">
        <v>267</v>
      </c>
      <c r="L97" s="86">
        <v>0</v>
      </c>
      <c r="M97" s="86">
        <v>0</v>
      </c>
      <c r="N97" s="86">
        <v>0</v>
      </c>
      <c r="O97">
        <v>1.3620000000000001</v>
      </c>
      <c r="P97">
        <v>1.1000000000000001</v>
      </c>
      <c r="Q97">
        <v>1.1000000000000001</v>
      </c>
      <c r="R97">
        <v>1.1000000000000001</v>
      </c>
      <c r="S97">
        <f t="shared" si="70"/>
        <v>40</v>
      </c>
      <c r="T97">
        <f t="shared" si="47"/>
        <v>0</v>
      </c>
      <c r="U97">
        <f t="shared" si="48"/>
        <v>0</v>
      </c>
      <c r="V97">
        <f t="shared" si="49"/>
        <v>0</v>
      </c>
      <c r="W97">
        <f t="shared" si="71"/>
        <v>7</v>
      </c>
      <c r="X97">
        <f t="shared" si="51"/>
        <v>0</v>
      </c>
      <c r="Y97">
        <f t="shared" si="52"/>
        <v>0</v>
      </c>
      <c r="Z97">
        <f t="shared" si="53"/>
        <v>0</v>
      </c>
      <c r="AA97">
        <f t="shared" si="61"/>
        <v>6.0429432642522651E-2</v>
      </c>
      <c r="AB97">
        <f t="shared" si="61"/>
        <v>0</v>
      </c>
      <c r="AC97">
        <f t="shared" si="62"/>
        <v>0</v>
      </c>
      <c r="AD97" s="96">
        <f t="shared" si="63"/>
        <v>0</v>
      </c>
      <c r="AE97" s="95">
        <v>0</v>
      </c>
      <c r="AF97" s="86">
        <v>0</v>
      </c>
      <c r="AG97" s="86">
        <v>0</v>
      </c>
      <c r="AH97">
        <v>0.98</v>
      </c>
      <c r="AI97">
        <v>0.98</v>
      </c>
      <c r="AJ97">
        <v>0.98</v>
      </c>
      <c r="AK97">
        <f t="shared" si="54"/>
        <v>0</v>
      </c>
      <c r="AL97">
        <f t="shared" si="55"/>
        <v>0</v>
      </c>
      <c r="AM97">
        <f t="shared" si="56"/>
        <v>0</v>
      </c>
      <c r="AN97">
        <f t="shared" si="57"/>
        <v>0</v>
      </c>
      <c r="AO97">
        <f t="shared" si="58"/>
        <v>0</v>
      </c>
      <c r="AP97">
        <f t="shared" si="59"/>
        <v>0</v>
      </c>
      <c r="AQ97" s="97">
        <f>(AK97/(IF((237.3*LN(('Mini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" s="97">
        <f>(AL97/(IF((237.3*LN(('Mini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" s="97">
        <f>(AM97/(IF((237.3*LN(('Mini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">
        <f t="shared" si="65"/>
        <v>0</v>
      </c>
      <c r="AU97">
        <v>0</v>
      </c>
      <c r="AV97" s="96">
        <v>0</v>
      </c>
      <c r="AW97" s="139">
        <f t="shared" si="64"/>
        <v>0.28333333333333333</v>
      </c>
      <c r="AX97" s="129">
        <v>0</v>
      </c>
      <c r="AY97" s="129">
        <v>0</v>
      </c>
      <c r="AZ97" s="129">
        <v>0</v>
      </c>
      <c r="BA97" s="86"/>
      <c r="BB97" s="86">
        <v>0</v>
      </c>
      <c r="BC97">
        <v>0</v>
      </c>
      <c r="BD97">
        <v>0</v>
      </c>
      <c r="BE97">
        <v>0</v>
      </c>
      <c r="BG97">
        <v>0</v>
      </c>
      <c r="BH97">
        <v>0</v>
      </c>
      <c r="BI97">
        <v>0</v>
      </c>
      <c r="BJ97">
        <v>0</v>
      </c>
      <c r="BM97">
        <f t="shared" si="66"/>
        <v>1.3823338826853E-3</v>
      </c>
      <c r="BN97">
        <f t="shared" si="67"/>
        <v>3.3290816326530999E-4</v>
      </c>
      <c r="BO97">
        <f t="shared" si="68"/>
        <v>1.723172227894</v>
      </c>
      <c r="BP97">
        <f t="shared" si="69"/>
        <v>1</v>
      </c>
    </row>
    <row r="98" spans="1:68" x14ac:dyDescent="0.25">
      <c r="A98" t="str">
        <f t="shared" si="45"/>
        <v>9170182</v>
      </c>
      <c r="B98">
        <v>9</v>
      </c>
      <c r="C98">
        <v>170</v>
      </c>
      <c r="D98">
        <v>2</v>
      </c>
      <c r="E98">
        <v>18</v>
      </c>
      <c r="F98" s="138">
        <f t="shared" si="60"/>
        <v>9</v>
      </c>
      <c r="G98">
        <v>0</v>
      </c>
      <c r="H98">
        <v>0</v>
      </c>
      <c r="I98">
        <v>0</v>
      </c>
      <c r="J98" s="94">
        <v>0</v>
      </c>
      <c r="K98" s="95">
        <v>316</v>
      </c>
      <c r="L98" s="86">
        <v>0</v>
      </c>
      <c r="M98" s="86">
        <v>0</v>
      </c>
      <c r="N98" s="86">
        <v>0</v>
      </c>
      <c r="O98">
        <v>1.3620000000000001</v>
      </c>
      <c r="P98">
        <v>1.1000000000000001</v>
      </c>
      <c r="Q98">
        <v>1.1000000000000001</v>
      </c>
      <c r="R98">
        <v>1.1000000000000001</v>
      </c>
      <c r="S98">
        <f t="shared" si="70"/>
        <v>47</v>
      </c>
      <c r="T98">
        <f t="shared" si="47"/>
        <v>0</v>
      </c>
      <c r="U98">
        <f t="shared" si="48"/>
        <v>0</v>
      </c>
      <c r="V98">
        <f t="shared" si="49"/>
        <v>0</v>
      </c>
      <c r="W98">
        <f t="shared" si="71"/>
        <v>8</v>
      </c>
      <c r="X98">
        <f t="shared" si="51"/>
        <v>0</v>
      </c>
      <c r="Y98">
        <f t="shared" si="52"/>
        <v>0</v>
      </c>
      <c r="Z98">
        <f t="shared" si="53"/>
        <v>0</v>
      </c>
      <c r="AA98">
        <f t="shared" si="61"/>
        <v>0.1069904144874735</v>
      </c>
      <c r="AB98">
        <f t="shared" si="61"/>
        <v>0</v>
      </c>
      <c r="AC98">
        <f t="shared" si="62"/>
        <v>0</v>
      </c>
      <c r="AD98" s="96">
        <f t="shared" si="63"/>
        <v>0</v>
      </c>
      <c r="AE98" s="95">
        <v>0</v>
      </c>
      <c r="AF98" s="86">
        <v>0</v>
      </c>
      <c r="AG98" s="86">
        <v>0</v>
      </c>
      <c r="AH98">
        <v>0.98</v>
      </c>
      <c r="AI98">
        <v>0.98</v>
      </c>
      <c r="AJ98">
        <v>0.98</v>
      </c>
      <c r="AK98">
        <f t="shared" si="54"/>
        <v>0</v>
      </c>
      <c r="AL98">
        <f t="shared" si="55"/>
        <v>0</v>
      </c>
      <c r="AM98">
        <f t="shared" si="56"/>
        <v>0</v>
      </c>
      <c r="AN98">
        <f t="shared" si="57"/>
        <v>0</v>
      </c>
      <c r="AO98">
        <f t="shared" si="58"/>
        <v>0</v>
      </c>
      <c r="AP98">
        <f t="shared" si="59"/>
        <v>0</v>
      </c>
      <c r="AQ98" s="97">
        <f>(AK98/(IF((237.3*LN(('Mini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8" s="97">
        <f>(AL98/(IF((237.3*LN(('Mini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8" s="97">
        <f>(AM98/(IF((237.3*LN(('Mini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8">
        <f t="shared" si="65"/>
        <v>0</v>
      </c>
      <c r="AU98">
        <v>0</v>
      </c>
      <c r="AV98" s="96">
        <v>0</v>
      </c>
      <c r="AW98" s="139">
        <f t="shared" si="64"/>
        <v>0.56666666666666665</v>
      </c>
      <c r="AX98" s="129">
        <v>0</v>
      </c>
      <c r="AY98" s="129">
        <v>0</v>
      </c>
      <c r="AZ98" s="129">
        <v>0</v>
      </c>
      <c r="BA98" s="86"/>
      <c r="BB98" s="86">
        <v>0</v>
      </c>
      <c r="BC98">
        <v>0</v>
      </c>
      <c r="BD98">
        <v>0</v>
      </c>
      <c r="BE98">
        <v>0</v>
      </c>
      <c r="BG98">
        <v>0</v>
      </c>
      <c r="BH98">
        <v>0</v>
      </c>
      <c r="BI98">
        <v>0</v>
      </c>
      <c r="BJ98">
        <v>0</v>
      </c>
      <c r="BM98">
        <f t="shared" si="66"/>
        <v>8.0534470601597002E-4</v>
      </c>
      <c r="BN98">
        <f t="shared" si="67"/>
        <v>3.9795050474943999E-4</v>
      </c>
      <c r="BO98">
        <f t="shared" si="68"/>
        <v>1.8138647155180001</v>
      </c>
      <c r="BP98">
        <f t="shared" si="69"/>
        <v>2</v>
      </c>
    </row>
    <row r="99" spans="1:68" x14ac:dyDescent="0.25">
      <c r="A99" t="str">
        <f t="shared" si="45"/>
        <v>9170262</v>
      </c>
      <c r="B99">
        <v>9</v>
      </c>
      <c r="C99">
        <v>170</v>
      </c>
      <c r="D99">
        <v>2</v>
      </c>
      <c r="E99">
        <v>26</v>
      </c>
      <c r="F99" s="138">
        <f t="shared" si="60"/>
        <v>9</v>
      </c>
      <c r="G99">
        <v>0</v>
      </c>
      <c r="H99">
        <v>0</v>
      </c>
      <c r="I99">
        <v>0</v>
      </c>
      <c r="J99" s="94">
        <v>0</v>
      </c>
      <c r="K99" s="95">
        <v>415</v>
      </c>
      <c r="L99" s="86">
        <v>0</v>
      </c>
      <c r="M99" s="86">
        <v>0</v>
      </c>
      <c r="N99" s="86">
        <v>0</v>
      </c>
      <c r="O99">
        <v>1.3620000000000001</v>
      </c>
      <c r="P99">
        <v>1.1000000000000001</v>
      </c>
      <c r="Q99">
        <v>1.1000000000000001</v>
      </c>
      <c r="R99">
        <v>1.1000000000000001</v>
      </c>
      <c r="S99">
        <f t="shared" si="70"/>
        <v>62</v>
      </c>
      <c r="T99">
        <f t="shared" si="47"/>
        <v>0</v>
      </c>
      <c r="U99">
        <f t="shared" si="48"/>
        <v>0</v>
      </c>
      <c r="V99">
        <f t="shared" si="49"/>
        <v>0</v>
      </c>
      <c r="W99">
        <f t="shared" si="71"/>
        <v>11</v>
      </c>
      <c r="X99">
        <f t="shared" si="51"/>
        <v>0</v>
      </c>
      <c r="Y99">
        <f t="shared" si="52"/>
        <v>0</v>
      </c>
      <c r="Z99">
        <f t="shared" si="53"/>
        <v>0</v>
      </c>
      <c r="AA99">
        <f t="shared" si="61"/>
        <v>0.19066418462238746</v>
      </c>
      <c r="AB99">
        <f t="shared" si="61"/>
        <v>0</v>
      </c>
      <c r="AC99">
        <f t="shared" si="62"/>
        <v>0</v>
      </c>
      <c r="AD99" s="96">
        <f t="shared" si="63"/>
        <v>0</v>
      </c>
      <c r="AE99" s="95">
        <v>0</v>
      </c>
      <c r="AF99" s="86">
        <v>0</v>
      </c>
      <c r="AG99" s="86">
        <v>0</v>
      </c>
      <c r="AH99">
        <v>0.98</v>
      </c>
      <c r="AI99">
        <v>0.98</v>
      </c>
      <c r="AJ99">
        <v>0.98</v>
      </c>
      <c r="AK99">
        <f t="shared" si="54"/>
        <v>0</v>
      </c>
      <c r="AL99">
        <f t="shared" si="55"/>
        <v>0</v>
      </c>
      <c r="AM99">
        <f t="shared" si="56"/>
        <v>0</v>
      </c>
      <c r="AN99">
        <f t="shared" si="57"/>
        <v>0</v>
      </c>
      <c r="AO99">
        <f t="shared" si="58"/>
        <v>0</v>
      </c>
      <c r="AP99">
        <f t="shared" si="59"/>
        <v>0</v>
      </c>
      <c r="AQ99" s="97">
        <f>(AK99/(IF((237.3*LN(('Mini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9" s="97">
        <f>(AL99/(IF((237.3*LN(('Mini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9" s="97">
        <f>(AM99/(IF((237.3*LN(('Mini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9">
        <f t="shared" si="65"/>
        <v>0</v>
      </c>
      <c r="AU99">
        <v>0</v>
      </c>
      <c r="AV99" s="96">
        <v>0</v>
      </c>
      <c r="AW99" s="139">
        <f t="shared" si="64"/>
        <v>0.56666666666666665</v>
      </c>
      <c r="AX99" s="129">
        <v>0</v>
      </c>
      <c r="AY99" s="129">
        <v>0</v>
      </c>
      <c r="AZ99" s="129">
        <v>0</v>
      </c>
      <c r="BA99" s="86"/>
      <c r="BB99" s="86">
        <v>0</v>
      </c>
      <c r="BC99">
        <v>0</v>
      </c>
      <c r="BD99">
        <v>0</v>
      </c>
      <c r="BE99">
        <v>0</v>
      </c>
      <c r="BG99">
        <v>0</v>
      </c>
      <c r="BH99">
        <v>0</v>
      </c>
      <c r="BI99">
        <v>0</v>
      </c>
      <c r="BJ99">
        <v>0</v>
      </c>
      <c r="BM99">
        <f t="shared" si="66"/>
        <v>8.0534470601597002E-4</v>
      </c>
      <c r="BN99">
        <f t="shared" si="67"/>
        <v>3.9795050474943999E-4</v>
      </c>
      <c r="BO99">
        <f t="shared" si="68"/>
        <v>1.8138647155180001</v>
      </c>
      <c r="BP99">
        <f t="shared" si="69"/>
        <v>2</v>
      </c>
    </row>
    <row r="100" spans="1:68" x14ac:dyDescent="0.25">
      <c r="A100" t="str">
        <f t="shared" si="45"/>
        <v>9170342</v>
      </c>
      <c r="B100">
        <v>9</v>
      </c>
      <c r="C100">
        <v>170</v>
      </c>
      <c r="D100">
        <v>2</v>
      </c>
      <c r="E100">
        <v>34</v>
      </c>
      <c r="F100" s="138">
        <f t="shared" si="60"/>
        <v>14</v>
      </c>
      <c r="G100">
        <v>0</v>
      </c>
      <c r="H100">
        <v>0</v>
      </c>
      <c r="I100">
        <v>0</v>
      </c>
      <c r="J100" s="94">
        <v>0</v>
      </c>
      <c r="K100" s="95">
        <v>538</v>
      </c>
      <c r="L100" s="86">
        <v>0</v>
      </c>
      <c r="M100" s="86">
        <v>0</v>
      </c>
      <c r="N100" s="86">
        <v>0</v>
      </c>
      <c r="O100">
        <v>1.3620000000000001</v>
      </c>
      <c r="P100">
        <v>1.1000000000000001</v>
      </c>
      <c r="Q100">
        <v>1.1000000000000001</v>
      </c>
      <c r="R100">
        <v>1.1000000000000001</v>
      </c>
      <c r="S100">
        <f t="shared" si="70"/>
        <v>80</v>
      </c>
      <c r="T100">
        <f t="shared" si="47"/>
        <v>0</v>
      </c>
      <c r="U100">
        <f t="shared" si="48"/>
        <v>0</v>
      </c>
      <c r="V100">
        <f t="shared" si="49"/>
        <v>0</v>
      </c>
      <c r="W100">
        <f t="shared" si="71"/>
        <v>14</v>
      </c>
      <c r="X100">
        <f t="shared" si="51"/>
        <v>0</v>
      </c>
      <c r="Y100">
        <f t="shared" si="52"/>
        <v>0</v>
      </c>
      <c r="Z100">
        <f t="shared" si="53"/>
        <v>0</v>
      </c>
      <c r="AA100">
        <f t="shared" si="61"/>
        <v>0.60492780442867433</v>
      </c>
      <c r="AB100">
        <f t="shared" si="61"/>
        <v>0</v>
      </c>
      <c r="AC100">
        <f t="shared" si="62"/>
        <v>0</v>
      </c>
      <c r="AD100" s="96">
        <f t="shared" si="63"/>
        <v>0</v>
      </c>
      <c r="AE100" s="95">
        <v>0</v>
      </c>
      <c r="AF100" s="86">
        <v>0</v>
      </c>
      <c r="AG100" s="86">
        <v>0</v>
      </c>
      <c r="AH100">
        <v>0.98</v>
      </c>
      <c r="AI100">
        <v>0.98</v>
      </c>
      <c r="AJ100">
        <v>0.98</v>
      </c>
      <c r="AK100">
        <f t="shared" si="54"/>
        <v>0</v>
      </c>
      <c r="AL100">
        <f t="shared" si="55"/>
        <v>0</v>
      </c>
      <c r="AM100">
        <f t="shared" si="56"/>
        <v>0</v>
      </c>
      <c r="AN100">
        <f t="shared" si="57"/>
        <v>0</v>
      </c>
      <c r="AO100">
        <f t="shared" si="58"/>
        <v>0</v>
      </c>
      <c r="AP100">
        <f t="shared" si="59"/>
        <v>0</v>
      </c>
      <c r="AQ100" s="97">
        <f>(AK100/(IF((237.3*LN(('Mini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0" s="97">
        <f>(AL100/(IF((237.3*LN(('Mini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0" s="97">
        <f>(AM100/(IF((237.3*LN(('Mini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0">
        <f t="shared" si="65"/>
        <v>0</v>
      </c>
      <c r="AU100">
        <v>0</v>
      </c>
      <c r="AV100" s="96">
        <v>0</v>
      </c>
      <c r="AW100" s="139">
        <f t="shared" si="64"/>
        <v>0.85</v>
      </c>
      <c r="AX100" s="129">
        <v>0</v>
      </c>
      <c r="AY100" s="129">
        <v>0</v>
      </c>
      <c r="AZ100" s="129">
        <v>0</v>
      </c>
      <c r="BA100" s="86"/>
      <c r="BB100" s="86">
        <v>0</v>
      </c>
      <c r="BC100">
        <v>0</v>
      </c>
      <c r="BD100">
        <v>0</v>
      </c>
      <c r="BE100">
        <v>0</v>
      </c>
      <c r="BG100">
        <v>0</v>
      </c>
      <c r="BH100">
        <v>0</v>
      </c>
      <c r="BI100">
        <v>0</v>
      </c>
      <c r="BJ100">
        <v>0</v>
      </c>
      <c r="BM100">
        <f t="shared" si="66"/>
        <v>2.5582398288699999E-3</v>
      </c>
      <c r="BN100">
        <f t="shared" si="67"/>
        <v>5.6161694684148003E-4</v>
      </c>
      <c r="BO100">
        <f t="shared" si="68"/>
        <v>1.4942747715061999</v>
      </c>
      <c r="BP100">
        <f t="shared" si="69"/>
        <v>3</v>
      </c>
    </row>
    <row r="101" spans="1:68" x14ac:dyDescent="0.25">
      <c r="A101" t="str">
        <f t="shared" si="45"/>
        <v>9170422</v>
      </c>
      <c r="B101">
        <v>9</v>
      </c>
      <c r="C101">
        <v>170</v>
      </c>
      <c r="D101">
        <v>2</v>
      </c>
      <c r="E101">
        <v>42</v>
      </c>
      <c r="F101" s="138">
        <f t="shared" si="60"/>
        <v>19</v>
      </c>
      <c r="G101">
        <v>0</v>
      </c>
      <c r="H101">
        <v>0</v>
      </c>
      <c r="I101">
        <v>0</v>
      </c>
      <c r="J101" s="94">
        <v>0</v>
      </c>
      <c r="K101" s="95">
        <v>778</v>
      </c>
      <c r="L101" s="86">
        <v>0</v>
      </c>
      <c r="M101" s="86">
        <v>0</v>
      </c>
      <c r="N101" s="86">
        <v>0</v>
      </c>
      <c r="O101">
        <v>1.3620000000000001</v>
      </c>
      <c r="P101">
        <v>1.1000000000000001</v>
      </c>
      <c r="Q101">
        <v>1.1000000000000001</v>
      </c>
      <c r="R101">
        <v>1.1000000000000001</v>
      </c>
      <c r="S101">
        <f t="shared" si="70"/>
        <v>116</v>
      </c>
      <c r="T101">
        <f t="shared" si="47"/>
        <v>0</v>
      </c>
      <c r="U101">
        <f t="shared" si="48"/>
        <v>0</v>
      </c>
      <c r="V101">
        <f t="shared" si="49"/>
        <v>0</v>
      </c>
      <c r="W101">
        <f t="shared" si="71"/>
        <v>20</v>
      </c>
      <c r="X101">
        <f t="shared" si="51"/>
        <v>0</v>
      </c>
      <c r="Y101">
        <f t="shared" si="52"/>
        <v>0</v>
      </c>
      <c r="Z101">
        <f t="shared" si="53"/>
        <v>0</v>
      </c>
      <c r="AA101">
        <f t="shared" si="61"/>
        <v>2.0621562472405071</v>
      </c>
      <c r="AB101">
        <f t="shared" si="61"/>
        <v>0</v>
      </c>
      <c r="AC101">
        <f t="shared" si="62"/>
        <v>0</v>
      </c>
      <c r="AD101" s="96">
        <f t="shared" si="63"/>
        <v>0</v>
      </c>
      <c r="AE101" s="95">
        <v>0</v>
      </c>
      <c r="AF101" s="86">
        <v>0</v>
      </c>
      <c r="AG101" s="86">
        <v>0</v>
      </c>
      <c r="AH101">
        <v>0.98</v>
      </c>
      <c r="AI101">
        <v>0.98</v>
      </c>
      <c r="AJ101">
        <v>0.98</v>
      </c>
      <c r="AK101">
        <f t="shared" si="54"/>
        <v>0</v>
      </c>
      <c r="AL101">
        <f t="shared" si="55"/>
        <v>0</v>
      </c>
      <c r="AM101">
        <f t="shared" si="56"/>
        <v>0</v>
      </c>
      <c r="AN101">
        <f t="shared" si="57"/>
        <v>0</v>
      </c>
      <c r="AO101">
        <f t="shared" si="58"/>
        <v>0</v>
      </c>
      <c r="AP101">
        <f t="shared" si="59"/>
        <v>0</v>
      </c>
      <c r="AQ101" s="97">
        <f>(AK101/(IF((237.3*LN(('Mini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1" s="97">
        <f>(AL101/(IF((237.3*LN(('Mini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1" s="97">
        <f>(AM101/(IF((237.3*LN(('Mini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1">
        <f t="shared" si="65"/>
        <v>0</v>
      </c>
      <c r="AU101">
        <v>0</v>
      </c>
      <c r="AV101" s="96">
        <v>0</v>
      </c>
      <c r="AW101" s="139">
        <f t="shared" si="64"/>
        <v>1.1333333333333333</v>
      </c>
      <c r="AX101" s="129">
        <v>0</v>
      </c>
      <c r="AY101" s="129">
        <v>0</v>
      </c>
      <c r="AZ101" s="129">
        <v>0</v>
      </c>
      <c r="BA101" s="86"/>
      <c r="BB101" s="86">
        <v>0</v>
      </c>
      <c r="BC101">
        <v>0</v>
      </c>
      <c r="BD101">
        <v>0</v>
      </c>
      <c r="BE101">
        <v>0</v>
      </c>
      <c r="BG101">
        <v>0</v>
      </c>
      <c r="BH101">
        <v>0</v>
      </c>
      <c r="BI101">
        <v>0</v>
      </c>
      <c r="BJ101">
        <v>0</v>
      </c>
      <c r="BM101">
        <f t="shared" si="66"/>
        <v>1.1616292894075E-2</v>
      </c>
      <c r="BN101">
        <f t="shared" si="67"/>
        <v>1.6553227470231999E-3</v>
      </c>
      <c r="BO101">
        <f t="shared" si="68"/>
        <v>1.5869346821790999</v>
      </c>
      <c r="BP101">
        <f t="shared" si="69"/>
        <v>1</v>
      </c>
    </row>
    <row r="102" spans="1:68" x14ac:dyDescent="0.25">
      <c r="A102" t="str">
        <f t="shared" si="45"/>
        <v>9190142</v>
      </c>
      <c r="B102">
        <v>9</v>
      </c>
      <c r="C102">
        <v>190</v>
      </c>
      <c r="D102">
        <v>2</v>
      </c>
      <c r="E102">
        <v>14</v>
      </c>
      <c r="F102" s="138">
        <f t="shared" si="60"/>
        <v>4</v>
      </c>
      <c r="G102">
        <v>0</v>
      </c>
      <c r="H102">
        <v>0</v>
      </c>
      <c r="I102">
        <v>0</v>
      </c>
      <c r="J102" s="94">
        <v>0</v>
      </c>
      <c r="K102" s="95">
        <v>304</v>
      </c>
      <c r="L102" s="86">
        <v>0</v>
      </c>
      <c r="M102" s="86">
        <v>0</v>
      </c>
      <c r="N102" s="86">
        <v>0</v>
      </c>
      <c r="O102">
        <v>1.3620000000000001</v>
      </c>
      <c r="P102">
        <v>1.1000000000000001</v>
      </c>
      <c r="Q102">
        <v>1.1000000000000001</v>
      </c>
      <c r="R102">
        <v>1.1000000000000001</v>
      </c>
      <c r="S102">
        <f t="shared" si="70"/>
        <v>45</v>
      </c>
      <c r="T102">
        <f t="shared" si="47"/>
        <v>0</v>
      </c>
      <c r="U102">
        <f t="shared" si="48"/>
        <v>0</v>
      </c>
      <c r="V102">
        <f t="shared" si="49"/>
        <v>0</v>
      </c>
      <c r="W102">
        <f t="shared" si="71"/>
        <v>8</v>
      </c>
      <c r="X102">
        <f t="shared" si="51"/>
        <v>0</v>
      </c>
      <c r="Y102">
        <f t="shared" si="52"/>
        <v>0</v>
      </c>
      <c r="Z102">
        <f t="shared" si="53"/>
        <v>0</v>
      </c>
      <c r="AA102">
        <f t="shared" si="61"/>
        <v>8.5822472173999673E-2</v>
      </c>
      <c r="AB102">
        <f t="shared" si="61"/>
        <v>0</v>
      </c>
      <c r="AC102">
        <f t="shared" si="62"/>
        <v>0</v>
      </c>
      <c r="AD102" s="96">
        <f t="shared" si="63"/>
        <v>0</v>
      </c>
      <c r="AE102" s="95">
        <v>0</v>
      </c>
      <c r="AF102" s="86">
        <v>0</v>
      </c>
      <c r="AG102" s="86">
        <v>0</v>
      </c>
      <c r="AH102">
        <v>0.98</v>
      </c>
      <c r="AI102">
        <v>0.98</v>
      </c>
      <c r="AJ102">
        <v>0.98</v>
      </c>
      <c r="AK102">
        <f t="shared" si="54"/>
        <v>0</v>
      </c>
      <c r="AL102">
        <f t="shared" si="55"/>
        <v>0</v>
      </c>
      <c r="AM102">
        <f t="shared" si="56"/>
        <v>0</v>
      </c>
      <c r="AN102">
        <f t="shared" si="57"/>
        <v>0</v>
      </c>
      <c r="AO102">
        <f t="shared" si="58"/>
        <v>0</v>
      </c>
      <c r="AP102">
        <f t="shared" si="59"/>
        <v>0</v>
      </c>
      <c r="AQ102" s="97">
        <f>(AK102/(IF((237.3*LN(('Mini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2" s="97">
        <f>(AL102/(IF((237.3*LN(('Mini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2" s="97">
        <f>(AM102/(IF((237.3*LN(('Mini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2">
        <f t="shared" si="65"/>
        <v>0</v>
      </c>
      <c r="AU102">
        <v>0</v>
      </c>
      <c r="AV102" s="96">
        <v>0</v>
      </c>
      <c r="AW102" s="139">
        <f t="shared" si="64"/>
        <v>0.31666666666666671</v>
      </c>
      <c r="AX102" s="129">
        <v>0</v>
      </c>
      <c r="AY102" s="129">
        <v>0</v>
      </c>
      <c r="AZ102" s="129">
        <v>0</v>
      </c>
      <c r="BA102" s="86"/>
      <c r="BB102" s="86">
        <v>0</v>
      </c>
      <c r="BC102">
        <v>0</v>
      </c>
      <c r="BD102">
        <v>0</v>
      </c>
      <c r="BE102">
        <v>0</v>
      </c>
      <c r="BG102">
        <v>0</v>
      </c>
      <c r="BH102">
        <v>0</v>
      </c>
      <c r="BI102">
        <v>0</v>
      </c>
      <c r="BJ102">
        <v>0</v>
      </c>
      <c r="BM102">
        <f t="shared" si="66"/>
        <v>1.3823338826853E-3</v>
      </c>
      <c r="BN102">
        <f t="shared" si="67"/>
        <v>3.3290816326530999E-4</v>
      </c>
      <c r="BO102">
        <f t="shared" si="68"/>
        <v>1.723172227894</v>
      </c>
      <c r="BP102">
        <f t="shared" si="69"/>
        <v>1</v>
      </c>
    </row>
    <row r="103" spans="1:68" x14ac:dyDescent="0.25">
      <c r="A103" t="str">
        <f t="shared" si="45"/>
        <v>9190182</v>
      </c>
      <c r="B103">
        <v>9</v>
      </c>
      <c r="C103">
        <v>190</v>
      </c>
      <c r="D103">
        <v>2</v>
      </c>
      <c r="E103">
        <v>18</v>
      </c>
      <c r="F103" s="138">
        <f t="shared" si="60"/>
        <v>9</v>
      </c>
      <c r="G103">
        <v>0</v>
      </c>
      <c r="H103">
        <v>0</v>
      </c>
      <c r="I103">
        <v>0</v>
      </c>
      <c r="J103" s="94">
        <v>0</v>
      </c>
      <c r="K103" s="95">
        <v>360</v>
      </c>
      <c r="L103" s="86">
        <v>0</v>
      </c>
      <c r="M103" s="86">
        <v>0</v>
      </c>
      <c r="N103" s="86">
        <v>0</v>
      </c>
      <c r="O103">
        <v>1.3620000000000001</v>
      </c>
      <c r="P103">
        <v>1.1000000000000001</v>
      </c>
      <c r="Q103">
        <v>1.1000000000000001</v>
      </c>
      <c r="R103">
        <v>1.1000000000000001</v>
      </c>
      <c r="S103">
        <f t="shared" si="70"/>
        <v>54</v>
      </c>
      <c r="T103">
        <f t="shared" si="47"/>
        <v>0</v>
      </c>
      <c r="U103">
        <f t="shared" si="48"/>
        <v>0</v>
      </c>
      <c r="V103">
        <f t="shared" si="49"/>
        <v>0</v>
      </c>
      <c r="W103">
        <f t="shared" si="71"/>
        <v>9</v>
      </c>
      <c r="X103">
        <f t="shared" si="51"/>
        <v>0</v>
      </c>
      <c r="Y103">
        <f t="shared" si="52"/>
        <v>0</v>
      </c>
      <c r="Z103">
        <f t="shared" si="53"/>
        <v>0</v>
      </c>
      <c r="AA103">
        <f t="shared" si="61"/>
        <v>0.14946793698783312</v>
      </c>
      <c r="AB103">
        <f t="shared" si="61"/>
        <v>0</v>
      </c>
      <c r="AC103">
        <f t="shared" si="62"/>
        <v>0</v>
      </c>
      <c r="AD103" s="96">
        <f t="shared" si="63"/>
        <v>0</v>
      </c>
      <c r="AE103" s="95">
        <v>0</v>
      </c>
      <c r="AF103" s="86">
        <v>0</v>
      </c>
      <c r="AG103" s="86">
        <v>0</v>
      </c>
      <c r="AH103">
        <v>0.98</v>
      </c>
      <c r="AI103">
        <v>0.98</v>
      </c>
      <c r="AJ103">
        <v>0.98</v>
      </c>
      <c r="AK103">
        <f t="shared" si="54"/>
        <v>0</v>
      </c>
      <c r="AL103">
        <f t="shared" si="55"/>
        <v>0</v>
      </c>
      <c r="AM103">
        <f t="shared" si="56"/>
        <v>0</v>
      </c>
      <c r="AN103">
        <f t="shared" si="57"/>
        <v>0</v>
      </c>
      <c r="AO103">
        <f t="shared" si="58"/>
        <v>0</v>
      </c>
      <c r="AP103">
        <f t="shared" si="59"/>
        <v>0</v>
      </c>
      <c r="AQ103" s="97">
        <f>(AK103/(IF((237.3*LN(('Mini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3" s="97">
        <f>(AL103/(IF((237.3*LN(('Mini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3" s="97">
        <f>(AM103/(IF((237.3*LN(('Mini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3">
        <f t="shared" si="65"/>
        <v>0</v>
      </c>
      <c r="AU103">
        <v>0</v>
      </c>
      <c r="AV103" s="96">
        <v>0</v>
      </c>
      <c r="AW103" s="139">
        <f t="shared" si="64"/>
        <v>0.63333333333333341</v>
      </c>
      <c r="AX103" s="129">
        <v>0</v>
      </c>
      <c r="AY103" s="129">
        <v>0</v>
      </c>
      <c r="AZ103" s="129">
        <v>0</v>
      </c>
      <c r="BA103" s="86"/>
      <c r="BB103" s="86">
        <v>0</v>
      </c>
      <c r="BC103">
        <v>0</v>
      </c>
      <c r="BD103">
        <v>0</v>
      </c>
      <c r="BE103">
        <v>0</v>
      </c>
      <c r="BG103">
        <v>0</v>
      </c>
      <c r="BH103">
        <v>0</v>
      </c>
      <c r="BI103">
        <v>0</v>
      </c>
      <c r="BJ103">
        <v>0</v>
      </c>
      <c r="BM103">
        <f t="shared" si="66"/>
        <v>8.0534470601597002E-4</v>
      </c>
      <c r="BN103">
        <f t="shared" si="67"/>
        <v>3.9795050474943999E-4</v>
      </c>
      <c r="BO103">
        <f t="shared" si="68"/>
        <v>1.8138647155180001</v>
      </c>
      <c r="BP103">
        <f t="shared" si="69"/>
        <v>2</v>
      </c>
    </row>
    <row r="104" spans="1:68" x14ac:dyDescent="0.25">
      <c r="A104" t="str">
        <f t="shared" si="45"/>
        <v>9190262</v>
      </c>
      <c r="B104">
        <v>9</v>
      </c>
      <c r="C104">
        <v>190</v>
      </c>
      <c r="D104">
        <v>2</v>
      </c>
      <c r="E104">
        <v>26</v>
      </c>
      <c r="F104" s="138">
        <f t="shared" si="60"/>
        <v>9</v>
      </c>
      <c r="G104">
        <v>0</v>
      </c>
      <c r="H104">
        <v>0</v>
      </c>
      <c r="I104">
        <v>0</v>
      </c>
      <c r="J104" s="94">
        <v>0</v>
      </c>
      <c r="K104" s="95">
        <v>474</v>
      </c>
      <c r="L104" s="86">
        <v>0</v>
      </c>
      <c r="M104" s="86">
        <v>0</v>
      </c>
      <c r="N104" s="86">
        <v>0</v>
      </c>
      <c r="O104">
        <v>1.3620000000000001</v>
      </c>
      <c r="P104">
        <v>1.1000000000000001</v>
      </c>
      <c r="Q104">
        <v>1.1000000000000001</v>
      </c>
      <c r="R104">
        <v>1.1000000000000001</v>
      </c>
      <c r="S104">
        <f t="shared" si="70"/>
        <v>71</v>
      </c>
      <c r="T104">
        <f t="shared" si="47"/>
        <v>0</v>
      </c>
      <c r="U104">
        <f t="shared" si="48"/>
        <v>0</v>
      </c>
      <c r="V104">
        <f t="shared" si="49"/>
        <v>0</v>
      </c>
      <c r="W104">
        <f t="shared" si="71"/>
        <v>12</v>
      </c>
      <c r="X104">
        <f t="shared" si="51"/>
        <v>0</v>
      </c>
      <c r="Y104">
        <f t="shared" si="52"/>
        <v>0</v>
      </c>
      <c r="Z104">
        <f t="shared" si="53"/>
        <v>0</v>
      </c>
      <c r="AA104">
        <f t="shared" si="61"/>
        <v>0.2518955482976295</v>
      </c>
      <c r="AB104">
        <f t="shared" si="61"/>
        <v>0</v>
      </c>
      <c r="AC104">
        <f t="shared" si="62"/>
        <v>0</v>
      </c>
      <c r="AD104" s="96">
        <f t="shared" si="63"/>
        <v>0</v>
      </c>
      <c r="AE104" s="95">
        <v>0</v>
      </c>
      <c r="AF104" s="86">
        <v>0</v>
      </c>
      <c r="AG104" s="86">
        <v>0</v>
      </c>
      <c r="AH104">
        <v>0.98</v>
      </c>
      <c r="AI104">
        <v>0.98</v>
      </c>
      <c r="AJ104">
        <v>0.98</v>
      </c>
      <c r="AK104">
        <f t="shared" si="54"/>
        <v>0</v>
      </c>
      <c r="AL104">
        <f t="shared" si="55"/>
        <v>0</v>
      </c>
      <c r="AM104">
        <f t="shared" si="56"/>
        <v>0</v>
      </c>
      <c r="AN104">
        <f t="shared" si="57"/>
        <v>0</v>
      </c>
      <c r="AO104">
        <f t="shared" si="58"/>
        <v>0</v>
      </c>
      <c r="AP104">
        <f t="shared" si="59"/>
        <v>0</v>
      </c>
      <c r="AQ104" s="97">
        <f>(AK104/(IF((237.3*LN(('Mini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4" s="97">
        <f>(AL104/(IF((237.3*LN(('Mini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4" s="97">
        <f>(AM104/(IF((237.3*LN(('Mini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4">
        <f t="shared" si="65"/>
        <v>0</v>
      </c>
      <c r="AU104">
        <v>0</v>
      </c>
      <c r="AV104" s="96">
        <v>0</v>
      </c>
      <c r="AW104" s="139">
        <f t="shared" si="64"/>
        <v>0.63333333333333341</v>
      </c>
      <c r="AX104" s="129">
        <v>0</v>
      </c>
      <c r="AY104" s="129">
        <v>0</v>
      </c>
      <c r="AZ104" s="129">
        <v>0</v>
      </c>
      <c r="BA104" s="86"/>
      <c r="BB104" s="86">
        <v>0</v>
      </c>
      <c r="BC104">
        <v>0</v>
      </c>
      <c r="BD104">
        <v>0</v>
      </c>
      <c r="BE104">
        <v>0</v>
      </c>
      <c r="BG104">
        <v>0</v>
      </c>
      <c r="BH104">
        <v>0</v>
      </c>
      <c r="BI104">
        <v>0</v>
      </c>
      <c r="BJ104">
        <v>0</v>
      </c>
      <c r="BM104">
        <f t="shared" si="66"/>
        <v>8.0534470601597002E-4</v>
      </c>
      <c r="BN104">
        <f t="shared" si="67"/>
        <v>3.9795050474943999E-4</v>
      </c>
      <c r="BO104">
        <f t="shared" si="68"/>
        <v>1.8138647155180001</v>
      </c>
      <c r="BP104">
        <f t="shared" si="69"/>
        <v>2</v>
      </c>
    </row>
    <row r="105" spans="1:68" x14ac:dyDescent="0.25">
      <c r="A105" t="str">
        <f t="shared" si="45"/>
        <v>9190342</v>
      </c>
      <c r="B105">
        <v>9</v>
      </c>
      <c r="C105">
        <v>190</v>
      </c>
      <c r="D105">
        <v>2</v>
      </c>
      <c r="E105">
        <v>34</v>
      </c>
      <c r="F105" s="138">
        <f t="shared" si="60"/>
        <v>14</v>
      </c>
      <c r="G105">
        <v>0</v>
      </c>
      <c r="H105">
        <v>0</v>
      </c>
      <c r="I105">
        <v>0</v>
      </c>
      <c r="J105" s="94">
        <v>0</v>
      </c>
      <c r="K105" s="95">
        <v>615</v>
      </c>
      <c r="L105" s="86">
        <v>0</v>
      </c>
      <c r="M105" s="86">
        <v>0</v>
      </c>
      <c r="N105" s="86">
        <v>0</v>
      </c>
      <c r="O105">
        <v>1.3620000000000001</v>
      </c>
      <c r="P105">
        <v>1.1000000000000001</v>
      </c>
      <c r="Q105">
        <v>1.1000000000000001</v>
      </c>
      <c r="R105">
        <v>1.1000000000000001</v>
      </c>
      <c r="S105">
        <f t="shared" si="70"/>
        <v>92</v>
      </c>
      <c r="T105">
        <f t="shared" si="47"/>
        <v>0</v>
      </c>
      <c r="U105">
        <f t="shared" si="48"/>
        <v>0</v>
      </c>
      <c r="V105">
        <f t="shared" si="49"/>
        <v>0</v>
      </c>
      <c r="W105">
        <f t="shared" si="71"/>
        <v>16</v>
      </c>
      <c r="X105">
        <f t="shared" si="51"/>
        <v>0</v>
      </c>
      <c r="Y105">
        <f t="shared" si="52"/>
        <v>0</v>
      </c>
      <c r="Z105">
        <f t="shared" si="53"/>
        <v>0</v>
      </c>
      <c r="AA105">
        <f t="shared" si="61"/>
        <v>0.83336278517617846</v>
      </c>
      <c r="AB105">
        <f t="shared" si="61"/>
        <v>0</v>
      </c>
      <c r="AC105">
        <f t="shared" si="62"/>
        <v>0</v>
      </c>
      <c r="AD105" s="96">
        <f t="shared" si="63"/>
        <v>0</v>
      </c>
      <c r="AE105" s="95">
        <v>0</v>
      </c>
      <c r="AF105" s="86">
        <v>0</v>
      </c>
      <c r="AG105" s="86">
        <v>0</v>
      </c>
      <c r="AH105">
        <v>0.98</v>
      </c>
      <c r="AI105">
        <v>0.98</v>
      </c>
      <c r="AJ105">
        <v>0.98</v>
      </c>
      <c r="AK105">
        <f t="shared" si="54"/>
        <v>0</v>
      </c>
      <c r="AL105">
        <f t="shared" si="55"/>
        <v>0</v>
      </c>
      <c r="AM105">
        <f t="shared" si="56"/>
        <v>0</v>
      </c>
      <c r="AN105">
        <f t="shared" si="57"/>
        <v>0</v>
      </c>
      <c r="AO105">
        <f t="shared" si="58"/>
        <v>0</v>
      </c>
      <c r="AP105">
        <f t="shared" si="59"/>
        <v>0</v>
      </c>
      <c r="AQ105" s="97">
        <f>(AK105/(IF((237.3*LN(('Mini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5" s="97">
        <f>(AL105/(IF((237.3*LN(('Mini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5" s="97">
        <f>(AM105/(IF((237.3*LN(('Mini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5">
        <f t="shared" si="65"/>
        <v>0</v>
      </c>
      <c r="AU105">
        <v>0</v>
      </c>
      <c r="AV105" s="96">
        <v>0</v>
      </c>
      <c r="AW105" s="139">
        <f t="shared" si="64"/>
        <v>0.95000000000000007</v>
      </c>
      <c r="AX105" s="129">
        <v>0</v>
      </c>
      <c r="AY105" s="129">
        <v>0</v>
      </c>
      <c r="AZ105" s="129">
        <v>0</v>
      </c>
      <c r="BA105" s="86"/>
      <c r="BB105" s="86">
        <v>0</v>
      </c>
      <c r="BC105">
        <v>0</v>
      </c>
      <c r="BD105">
        <v>0</v>
      </c>
      <c r="BE105">
        <v>0</v>
      </c>
      <c r="BG105">
        <v>0</v>
      </c>
      <c r="BH105">
        <v>0</v>
      </c>
      <c r="BI105">
        <v>0</v>
      </c>
      <c r="BJ105">
        <v>0</v>
      </c>
      <c r="BM105">
        <f t="shared" si="66"/>
        <v>2.5582398288699999E-3</v>
      </c>
      <c r="BN105">
        <f t="shared" si="67"/>
        <v>5.6161694684148003E-4</v>
      </c>
      <c r="BO105">
        <f t="shared" si="68"/>
        <v>1.4942747715061999</v>
      </c>
      <c r="BP105">
        <f t="shared" si="69"/>
        <v>3</v>
      </c>
    </row>
    <row r="106" spans="1:68" x14ac:dyDescent="0.25">
      <c r="A106" t="str">
        <f t="shared" si="45"/>
        <v>9190422</v>
      </c>
      <c r="B106">
        <v>9</v>
      </c>
      <c r="C106">
        <v>190</v>
      </c>
      <c r="D106">
        <v>2</v>
      </c>
      <c r="E106">
        <v>42</v>
      </c>
      <c r="F106" s="138">
        <f t="shared" si="60"/>
        <v>19</v>
      </c>
      <c r="G106">
        <v>0</v>
      </c>
      <c r="H106">
        <v>0</v>
      </c>
      <c r="I106">
        <v>0</v>
      </c>
      <c r="J106" s="94">
        <v>0</v>
      </c>
      <c r="K106" s="95">
        <v>888</v>
      </c>
      <c r="L106" s="86">
        <v>0</v>
      </c>
      <c r="M106" s="86">
        <v>0</v>
      </c>
      <c r="N106" s="86">
        <v>0</v>
      </c>
      <c r="O106">
        <v>1.3620000000000001</v>
      </c>
      <c r="P106">
        <v>1.1000000000000001</v>
      </c>
      <c r="Q106">
        <v>1.1000000000000001</v>
      </c>
      <c r="R106">
        <v>1.1000000000000001</v>
      </c>
      <c r="S106">
        <f t="shared" si="70"/>
        <v>133</v>
      </c>
      <c r="T106">
        <f t="shared" si="47"/>
        <v>0</v>
      </c>
      <c r="U106">
        <f t="shared" si="48"/>
        <v>0</v>
      </c>
      <c r="V106">
        <f t="shared" si="49"/>
        <v>0</v>
      </c>
      <c r="W106">
        <f t="shared" si="71"/>
        <v>23</v>
      </c>
      <c r="X106">
        <f t="shared" si="51"/>
        <v>0</v>
      </c>
      <c r="Y106">
        <f t="shared" si="52"/>
        <v>0</v>
      </c>
      <c r="Z106">
        <f t="shared" si="53"/>
        <v>0</v>
      </c>
      <c r="AA106">
        <f t="shared" si="61"/>
        <v>2.9045329409913916</v>
      </c>
      <c r="AB106">
        <f t="shared" si="61"/>
        <v>0</v>
      </c>
      <c r="AC106">
        <f t="shared" si="62"/>
        <v>0</v>
      </c>
      <c r="AD106" s="96">
        <f t="shared" si="63"/>
        <v>0</v>
      </c>
      <c r="AE106" s="95">
        <v>0</v>
      </c>
      <c r="AF106" s="86">
        <v>0</v>
      </c>
      <c r="AG106" s="86">
        <v>0</v>
      </c>
      <c r="AH106">
        <v>0.98</v>
      </c>
      <c r="AI106">
        <v>0.98</v>
      </c>
      <c r="AJ106">
        <v>0.98</v>
      </c>
      <c r="AK106">
        <f t="shared" si="54"/>
        <v>0</v>
      </c>
      <c r="AL106">
        <f t="shared" si="55"/>
        <v>0</v>
      </c>
      <c r="AM106">
        <f t="shared" si="56"/>
        <v>0</v>
      </c>
      <c r="AN106">
        <f t="shared" si="57"/>
        <v>0</v>
      </c>
      <c r="AO106">
        <f t="shared" si="58"/>
        <v>0</v>
      </c>
      <c r="AP106">
        <f t="shared" si="59"/>
        <v>0</v>
      </c>
      <c r="AQ106" s="97">
        <f>(AK106/(IF((237.3*LN(('Mini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6" s="97">
        <f>(AL106/(IF((237.3*LN(('Mini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6" s="97">
        <f>(AM106/(IF((237.3*LN(('Mini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6">
        <f t="shared" si="65"/>
        <v>0</v>
      </c>
      <c r="AU106">
        <v>0</v>
      </c>
      <c r="AV106" s="96">
        <v>0</v>
      </c>
      <c r="AW106" s="139">
        <f t="shared" si="64"/>
        <v>1.2666666666666668</v>
      </c>
      <c r="AX106" s="129">
        <v>0</v>
      </c>
      <c r="AY106" s="129">
        <v>0</v>
      </c>
      <c r="AZ106" s="129">
        <v>0</v>
      </c>
      <c r="BA106" s="86"/>
      <c r="BB106" s="86">
        <v>0</v>
      </c>
      <c r="BC106">
        <v>0</v>
      </c>
      <c r="BD106">
        <v>0</v>
      </c>
      <c r="BE106">
        <v>0</v>
      </c>
      <c r="BG106">
        <v>0</v>
      </c>
      <c r="BH106">
        <v>0</v>
      </c>
      <c r="BI106">
        <v>0</v>
      </c>
      <c r="BJ106">
        <v>0</v>
      </c>
      <c r="BM106">
        <f t="shared" si="66"/>
        <v>1.1616292894075E-2</v>
      </c>
      <c r="BN106">
        <f t="shared" si="67"/>
        <v>1.6553227470231999E-3</v>
      </c>
      <c r="BO106">
        <f t="shared" si="68"/>
        <v>1.5869346821790999</v>
      </c>
      <c r="BP106">
        <f t="shared" si="69"/>
        <v>1</v>
      </c>
    </row>
    <row r="107" spans="1:68" x14ac:dyDescent="0.25">
      <c r="A107" t="str">
        <f t="shared" si="45"/>
        <v>9210142</v>
      </c>
      <c r="B107">
        <v>9</v>
      </c>
      <c r="C107">
        <v>210</v>
      </c>
      <c r="D107">
        <v>2</v>
      </c>
      <c r="E107">
        <v>14</v>
      </c>
      <c r="F107" s="138">
        <f t="shared" si="60"/>
        <v>4</v>
      </c>
      <c r="G107">
        <v>0</v>
      </c>
      <c r="H107">
        <v>0</v>
      </c>
      <c r="I107">
        <v>0</v>
      </c>
      <c r="J107" s="94">
        <v>0</v>
      </c>
      <c r="K107" s="95">
        <v>342</v>
      </c>
      <c r="L107" s="86">
        <v>0</v>
      </c>
      <c r="M107" s="86">
        <v>0</v>
      </c>
      <c r="N107" s="86">
        <v>0</v>
      </c>
      <c r="O107">
        <v>1.3620000000000001</v>
      </c>
      <c r="P107">
        <v>1.1000000000000001</v>
      </c>
      <c r="Q107">
        <v>1.1000000000000001</v>
      </c>
      <c r="R107">
        <v>1.1000000000000001</v>
      </c>
      <c r="S107">
        <f t="shared" si="70"/>
        <v>51</v>
      </c>
      <c r="T107">
        <f t="shared" si="47"/>
        <v>0</v>
      </c>
      <c r="U107">
        <f t="shared" si="48"/>
        <v>0</v>
      </c>
      <c r="V107">
        <f t="shared" si="49"/>
        <v>0</v>
      </c>
      <c r="W107">
        <f t="shared" si="71"/>
        <v>9</v>
      </c>
      <c r="X107">
        <f t="shared" si="51"/>
        <v>0</v>
      </c>
      <c r="Y107">
        <f t="shared" si="52"/>
        <v>0</v>
      </c>
      <c r="Z107">
        <f t="shared" si="53"/>
        <v>0</v>
      </c>
      <c r="AA107">
        <f t="shared" si="61"/>
        <v>0.11708826199462927</v>
      </c>
      <c r="AB107">
        <f t="shared" si="61"/>
        <v>0</v>
      </c>
      <c r="AC107">
        <f t="shared" si="62"/>
        <v>0</v>
      </c>
      <c r="AD107" s="96">
        <f t="shared" si="63"/>
        <v>0</v>
      </c>
      <c r="AE107" s="95">
        <v>0</v>
      </c>
      <c r="AF107" s="86">
        <v>0</v>
      </c>
      <c r="AG107" s="86">
        <v>0</v>
      </c>
      <c r="AH107">
        <v>0.98</v>
      </c>
      <c r="AI107">
        <v>0.98</v>
      </c>
      <c r="AJ107">
        <v>0.98</v>
      </c>
      <c r="AK107">
        <f t="shared" si="54"/>
        <v>0</v>
      </c>
      <c r="AL107">
        <f t="shared" si="55"/>
        <v>0</v>
      </c>
      <c r="AM107">
        <f t="shared" si="56"/>
        <v>0</v>
      </c>
      <c r="AN107">
        <f t="shared" si="57"/>
        <v>0</v>
      </c>
      <c r="AO107">
        <f t="shared" si="58"/>
        <v>0</v>
      </c>
      <c r="AP107">
        <f t="shared" si="59"/>
        <v>0</v>
      </c>
      <c r="AQ107" s="97">
        <f>(AK107/(IF((237.3*LN(('Mini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7" s="97">
        <f>(AL107/(IF((237.3*LN(('Mini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7" s="97">
        <f>(AM107/(IF((237.3*LN(('Mini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7">
        <f t="shared" si="65"/>
        <v>0</v>
      </c>
      <c r="AU107">
        <v>0</v>
      </c>
      <c r="AV107" s="96">
        <v>0</v>
      </c>
      <c r="AW107" s="139">
        <f t="shared" si="64"/>
        <v>0.35000000000000003</v>
      </c>
      <c r="AX107" s="129">
        <v>0</v>
      </c>
      <c r="AY107" s="129">
        <v>0</v>
      </c>
      <c r="AZ107" s="129">
        <v>0</v>
      </c>
      <c r="BA107" s="86"/>
      <c r="BB107" s="86">
        <v>0</v>
      </c>
      <c r="BC107">
        <v>0</v>
      </c>
      <c r="BD107">
        <v>0</v>
      </c>
      <c r="BE107">
        <v>0</v>
      </c>
      <c r="BG107">
        <v>0</v>
      </c>
      <c r="BH107">
        <v>0</v>
      </c>
      <c r="BI107">
        <v>0</v>
      </c>
      <c r="BJ107">
        <v>0</v>
      </c>
      <c r="BM107">
        <f t="shared" si="66"/>
        <v>1.3823338826853E-3</v>
      </c>
      <c r="BN107">
        <f t="shared" si="67"/>
        <v>3.3290816326530999E-4</v>
      </c>
      <c r="BO107">
        <f t="shared" si="68"/>
        <v>1.723172227894</v>
      </c>
      <c r="BP107">
        <f t="shared" si="69"/>
        <v>1</v>
      </c>
    </row>
    <row r="108" spans="1:68" x14ac:dyDescent="0.25">
      <c r="A108" t="str">
        <f t="shared" si="45"/>
        <v>9210182</v>
      </c>
      <c r="B108">
        <v>9</v>
      </c>
      <c r="C108">
        <v>210</v>
      </c>
      <c r="D108">
        <v>2</v>
      </c>
      <c r="E108">
        <v>18</v>
      </c>
      <c r="F108" s="138">
        <f t="shared" si="60"/>
        <v>9</v>
      </c>
      <c r="G108">
        <v>0</v>
      </c>
      <c r="H108">
        <v>0</v>
      </c>
      <c r="I108">
        <v>0</v>
      </c>
      <c r="J108" s="94">
        <v>0</v>
      </c>
      <c r="K108" s="95">
        <v>406</v>
      </c>
      <c r="L108" s="86">
        <v>0</v>
      </c>
      <c r="M108" s="86">
        <v>0</v>
      </c>
      <c r="N108" s="86">
        <v>0</v>
      </c>
      <c r="O108">
        <v>1.3620000000000001</v>
      </c>
      <c r="P108">
        <v>1.1000000000000001</v>
      </c>
      <c r="Q108">
        <v>1.1000000000000001</v>
      </c>
      <c r="R108">
        <v>1.1000000000000001</v>
      </c>
      <c r="S108">
        <f t="shared" si="70"/>
        <v>61</v>
      </c>
      <c r="T108">
        <f t="shared" si="47"/>
        <v>0</v>
      </c>
      <c r="U108">
        <f t="shared" si="48"/>
        <v>0</v>
      </c>
      <c r="V108">
        <f t="shared" si="49"/>
        <v>0</v>
      </c>
      <c r="W108">
        <f t="shared" si="71"/>
        <v>10</v>
      </c>
      <c r="X108">
        <f t="shared" si="51"/>
        <v>0</v>
      </c>
      <c r="Y108">
        <f t="shared" si="52"/>
        <v>0</v>
      </c>
      <c r="Z108">
        <f t="shared" si="53"/>
        <v>0</v>
      </c>
      <c r="AA108">
        <f t="shared" si="61"/>
        <v>0.20151748691134386</v>
      </c>
      <c r="AB108">
        <f t="shared" si="61"/>
        <v>0</v>
      </c>
      <c r="AC108">
        <f t="shared" si="62"/>
        <v>0</v>
      </c>
      <c r="AD108" s="96">
        <f t="shared" si="63"/>
        <v>0</v>
      </c>
      <c r="AE108" s="95">
        <v>0</v>
      </c>
      <c r="AF108" s="86">
        <v>0</v>
      </c>
      <c r="AG108" s="86">
        <v>0</v>
      </c>
      <c r="AH108">
        <v>0.98</v>
      </c>
      <c r="AI108">
        <v>0.98</v>
      </c>
      <c r="AJ108">
        <v>0.98</v>
      </c>
      <c r="AK108">
        <f t="shared" si="54"/>
        <v>0</v>
      </c>
      <c r="AL108">
        <f t="shared" si="55"/>
        <v>0</v>
      </c>
      <c r="AM108">
        <f t="shared" si="56"/>
        <v>0</v>
      </c>
      <c r="AN108">
        <f t="shared" si="57"/>
        <v>0</v>
      </c>
      <c r="AO108">
        <f t="shared" si="58"/>
        <v>0</v>
      </c>
      <c r="AP108">
        <f t="shared" si="59"/>
        <v>0</v>
      </c>
      <c r="AQ108" s="97">
        <f>(AK108/(IF((237.3*LN(('Mini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8" s="97">
        <f>(AL108/(IF((237.3*LN(('Mini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8" s="97">
        <f>(AM108/(IF((237.3*LN(('Mini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8">
        <f t="shared" si="65"/>
        <v>0</v>
      </c>
      <c r="AU108">
        <v>0</v>
      </c>
      <c r="AV108" s="96">
        <v>0</v>
      </c>
      <c r="AW108" s="139">
        <f t="shared" si="64"/>
        <v>0.70000000000000007</v>
      </c>
      <c r="AX108" s="129">
        <v>0</v>
      </c>
      <c r="AY108" s="129">
        <v>0</v>
      </c>
      <c r="AZ108" s="129">
        <v>0</v>
      </c>
      <c r="BA108" s="86"/>
      <c r="BB108" s="86">
        <v>0</v>
      </c>
      <c r="BC108">
        <v>0</v>
      </c>
      <c r="BD108">
        <v>0</v>
      </c>
      <c r="BE108">
        <v>0</v>
      </c>
      <c r="BG108">
        <v>0</v>
      </c>
      <c r="BH108">
        <v>0</v>
      </c>
      <c r="BI108">
        <v>0</v>
      </c>
      <c r="BJ108">
        <v>0</v>
      </c>
      <c r="BM108">
        <f t="shared" si="66"/>
        <v>8.0534470601597002E-4</v>
      </c>
      <c r="BN108">
        <f t="shared" si="67"/>
        <v>3.9795050474943999E-4</v>
      </c>
      <c r="BO108">
        <f t="shared" si="68"/>
        <v>1.8138647155180001</v>
      </c>
      <c r="BP108">
        <f t="shared" si="69"/>
        <v>2</v>
      </c>
    </row>
    <row r="109" spans="1:68" x14ac:dyDescent="0.25">
      <c r="A109" t="str">
        <f t="shared" si="45"/>
        <v>9210262</v>
      </c>
      <c r="B109">
        <v>9</v>
      </c>
      <c r="C109">
        <v>210</v>
      </c>
      <c r="D109">
        <v>2</v>
      </c>
      <c r="E109">
        <v>26</v>
      </c>
      <c r="F109" s="138">
        <f t="shared" si="60"/>
        <v>9</v>
      </c>
      <c r="G109">
        <v>0</v>
      </c>
      <c r="H109">
        <v>0</v>
      </c>
      <c r="I109">
        <v>0</v>
      </c>
      <c r="J109" s="94">
        <v>0</v>
      </c>
      <c r="K109" s="95">
        <v>534</v>
      </c>
      <c r="L109" s="86">
        <v>0</v>
      </c>
      <c r="M109" s="86">
        <v>0</v>
      </c>
      <c r="N109" s="86">
        <v>0</v>
      </c>
      <c r="O109">
        <v>1.3620000000000001</v>
      </c>
      <c r="P109">
        <v>1.1000000000000001</v>
      </c>
      <c r="Q109">
        <v>1.1000000000000001</v>
      </c>
      <c r="R109">
        <v>1.1000000000000001</v>
      </c>
      <c r="S109">
        <f t="shared" si="70"/>
        <v>80</v>
      </c>
      <c r="T109">
        <f t="shared" si="47"/>
        <v>0</v>
      </c>
      <c r="U109">
        <f t="shared" si="48"/>
        <v>0</v>
      </c>
      <c r="V109">
        <f t="shared" si="49"/>
        <v>0</v>
      </c>
      <c r="W109">
        <f t="shared" si="71"/>
        <v>14</v>
      </c>
      <c r="X109">
        <f t="shared" si="51"/>
        <v>0</v>
      </c>
      <c r="Y109">
        <f t="shared" si="52"/>
        <v>0</v>
      </c>
      <c r="Z109">
        <f t="shared" si="53"/>
        <v>0</v>
      </c>
      <c r="AA109">
        <f t="shared" si="61"/>
        <v>0.3710424038503834</v>
      </c>
      <c r="AB109">
        <f t="shared" si="61"/>
        <v>0</v>
      </c>
      <c r="AC109">
        <f t="shared" si="62"/>
        <v>0</v>
      </c>
      <c r="AD109" s="96">
        <f t="shared" si="63"/>
        <v>0</v>
      </c>
      <c r="AE109" s="95">
        <v>0</v>
      </c>
      <c r="AF109" s="86">
        <v>0</v>
      </c>
      <c r="AG109" s="86">
        <v>0</v>
      </c>
      <c r="AH109">
        <v>0.98</v>
      </c>
      <c r="AI109">
        <v>0.98</v>
      </c>
      <c r="AJ109">
        <v>0.98</v>
      </c>
      <c r="AK109">
        <f t="shared" si="54"/>
        <v>0</v>
      </c>
      <c r="AL109">
        <f t="shared" si="55"/>
        <v>0</v>
      </c>
      <c r="AM109">
        <f t="shared" si="56"/>
        <v>0</v>
      </c>
      <c r="AN109">
        <f t="shared" si="57"/>
        <v>0</v>
      </c>
      <c r="AO109">
        <f t="shared" si="58"/>
        <v>0</v>
      </c>
      <c r="AP109">
        <f t="shared" si="59"/>
        <v>0</v>
      </c>
      <c r="AQ109" s="97">
        <f>(AK109/(IF((237.3*LN(('Mini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09" s="97">
        <f>(AL109/(IF((237.3*LN(('Mini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09" s="97">
        <f>(AM109/(IF((237.3*LN(('Mini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09">
        <f t="shared" si="65"/>
        <v>0</v>
      </c>
      <c r="AU109">
        <v>0</v>
      </c>
      <c r="AV109" s="96">
        <v>0</v>
      </c>
      <c r="AW109" s="139">
        <f t="shared" si="64"/>
        <v>0.70000000000000007</v>
      </c>
      <c r="AX109" s="129">
        <v>0</v>
      </c>
      <c r="AY109" s="129">
        <v>0</v>
      </c>
      <c r="AZ109" s="129">
        <v>0</v>
      </c>
      <c r="BA109" s="86"/>
      <c r="BB109" s="86">
        <v>0</v>
      </c>
      <c r="BC109">
        <v>0</v>
      </c>
      <c r="BD109">
        <v>0</v>
      </c>
      <c r="BE109">
        <v>0</v>
      </c>
      <c r="BG109">
        <v>0</v>
      </c>
      <c r="BH109">
        <v>0</v>
      </c>
      <c r="BI109">
        <v>0</v>
      </c>
      <c r="BJ109">
        <v>0</v>
      </c>
      <c r="BM109">
        <f t="shared" si="66"/>
        <v>8.0534470601597002E-4</v>
      </c>
      <c r="BN109">
        <f t="shared" si="67"/>
        <v>3.9795050474943999E-4</v>
      </c>
      <c r="BO109">
        <f t="shared" si="68"/>
        <v>1.8138647155180001</v>
      </c>
      <c r="BP109">
        <f t="shared" si="69"/>
        <v>2</v>
      </c>
    </row>
    <row r="110" spans="1:68" x14ac:dyDescent="0.25">
      <c r="A110" t="str">
        <f t="shared" si="45"/>
        <v>9210342</v>
      </c>
      <c r="B110">
        <v>9</v>
      </c>
      <c r="C110">
        <v>210</v>
      </c>
      <c r="D110">
        <v>2</v>
      </c>
      <c r="E110">
        <v>34</v>
      </c>
      <c r="F110" s="138">
        <f t="shared" si="60"/>
        <v>14</v>
      </c>
      <c r="G110">
        <v>0</v>
      </c>
      <c r="H110">
        <v>0</v>
      </c>
      <c r="I110">
        <v>0</v>
      </c>
      <c r="J110" s="94">
        <v>0</v>
      </c>
      <c r="K110" s="95">
        <v>692</v>
      </c>
      <c r="L110" s="86">
        <v>0</v>
      </c>
      <c r="M110" s="86">
        <v>0</v>
      </c>
      <c r="N110" s="86">
        <v>0</v>
      </c>
      <c r="O110">
        <v>1.3620000000000001</v>
      </c>
      <c r="P110">
        <v>1.1000000000000001</v>
      </c>
      <c r="Q110">
        <v>1.1000000000000001</v>
      </c>
      <c r="R110">
        <v>1.1000000000000001</v>
      </c>
      <c r="S110">
        <f t="shared" si="70"/>
        <v>103</v>
      </c>
      <c r="T110">
        <f t="shared" si="47"/>
        <v>0</v>
      </c>
      <c r="U110">
        <f t="shared" si="48"/>
        <v>0</v>
      </c>
      <c r="V110">
        <f t="shared" si="49"/>
        <v>0</v>
      </c>
      <c r="W110">
        <f t="shared" si="71"/>
        <v>18</v>
      </c>
      <c r="X110">
        <f t="shared" si="51"/>
        <v>0</v>
      </c>
      <c r="Y110">
        <f t="shared" si="52"/>
        <v>0</v>
      </c>
      <c r="Z110">
        <f t="shared" si="53"/>
        <v>0</v>
      </c>
      <c r="AA110">
        <f t="shared" si="61"/>
        <v>1.1068269964550952</v>
      </c>
      <c r="AB110">
        <f t="shared" si="61"/>
        <v>0</v>
      </c>
      <c r="AC110">
        <f t="shared" si="62"/>
        <v>0</v>
      </c>
      <c r="AD110" s="96">
        <f t="shared" si="63"/>
        <v>0</v>
      </c>
      <c r="AE110" s="95">
        <v>0</v>
      </c>
      <c r="AF110" s="86">
        <v>0</v>
      </c>
      <c r="AG110" s="86">
        <v>0</v>
      </c>
      <c r="AH110">
        <v>0.98</v>
      </c>
      <c r="AI110">
        <v>0.98</v>
      </c>
      <c r="AJ110">
        <v>0.98</v>
      </c>
      <c r="AK110">
        <f t="shared" si="54"/>
        <v>0</v>
      </c>
      <c r="AL110">
        <f t="shared" si="55"/>
        <v>0</v>
      </c>
      <c r="AM110">
        <f t="shared" si="56"/>
        <v>0</v>
      </c>
      <c r="AN110">
        <f t="shared" si="57"/>
        <v>0</v>
      </c>
      <c r="AO110">
        <f t="shared" si="58"/>
        <v>0</v>
      </c>
      <c r="AP110">
        <f t="shared" si="59"/>
        <v>0</v>
      </c>
      <c r="AQ110" s="97">
        <f>(AK110/(IF((237.3*LN(('Mini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0" s="97">
        <f>(AL110/(IF((237.3*LN(('Mini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0" s="97">
        <f>(AM110/(IF((237.3*LN(('Mini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0">
        <f t="shared" si="65"/>
        <v>0</v>
      </c>
      <c r="AU110">
        <v>0</v>
      </c>
      <c r="AV110" s="96">
        <v>0</v>
      </c>
      <c r="AW110" s="139">
        <f t="shared" si="64"/>
        <v>1.05</v>
      </c>
      <c r="AX110" s="129">
        <v>0</v>
      </c>
      <c r="AY110" s="129">
        <v>0</v>
      </c>
      <c r="AZ110" s="129">
        <v>0</v>
      </c>
      <c r="BA110" s="86"/>
      <c r="BB110" s="86">
        <v>0</v>
      </c>
      <c r="BC110">
        <v>0</v>
      </c>
      <c r="BD110">
        <v>0</v>
      </c>
      <c r="BE110">
        <v>0</v>
      </c>
      <c r="BG110">
        <v>0</v>
      </c>
      <c r="BH110">
        <v>0</v>
      </c>
      <c r="BI110">
        <v>0</v>
      </c>
      <c r="BJ110">
        <v>0</v>
      </c>
      <c r="BM110">
        <f t="shared" si="66"/>
        <v>2.5582398288699999E-3</v>
      </c>
      <c r="BN110">
        <f t="shared" si="67"/>
        <v>5.6161694684148003E-4</v>
      </c>
      <c r="BO110">
        <f t="shared" si="68"/>
        <v>1.4942747715061999</v>
      </c>
      <c r="BP110">
        <f t="shared" si="69"/>
        <v>3</v>
      </c>
    </row>
    <row r="111" spans="1:68" x14ac:dyDescent="0.25">
      <c r="A111" t="str">
        <f t="shared" si="45"/>
        <v>9210422</v>
      </c>
      <c r="B111">
        <v>9</v>
      </c>
      <c r="C111">
        <v>210</v>
      </c>
      <c r="D111">
        <v>2</v>
      </c>
      <c r="E111">
        <v>42</v>
      </c>
      <c r="F111" s="138">
        <f t="shared" si="60"/>
        <v>19</v>
      </c>
      <c r="G111">
        <v>0</v>
      </c>
      <c r="H111">
        <v>0</v>
      </c>
      <c r="I111">
        <v>0</v>
      </c>
      <c r="J111" s="94">
        <v>0</v>
      </c>
      <c r="K111" s="95">
        <v>1000</v>
      </c>
      <c r="L111" s="86">
        <v>0</v>
      </c>
      <c r="M111" s="86">
        <v>0</v>
      </c>
      <c r="N111" s="86">
        <v>0</v>
      </c>
      <c r="O111">
        <v>1.3620000000000001</v>
      </c>
      <c r="P111">
        <v>1.1000000000000001</v>
      </c>
      <c r="Q111">
        <v>1.1000000000000001</v>
      </c>
      <c r="R111">
        <v>1.1000000000000001</v>
      </c>
      <c r="S111">
        <f t="shared" si="70"/>
        <v>149</v>
      </c>
      <c r="T111">
        <f t="shared" si="47"/>
        <v>0</v>
      </c>
      <c r="U111">
        <f t="shared" si="48"/>
        <v>0</v>
      </c>
      <c r="V111">
        <f t="shared" si="49"/>
        <v>0</v>
      </c>
      <c r="W111">
        <f t="shared" si="71"/>
        <v>26</v>
      </c>
      <c r="X111">
        <f t="shared" si="51"/>
        <v>0</v>
      </c>
      <c r="Y111">
        <f t="shared" si="52"/>
        <v>0</v>
      </c>
      <c r="Z111">
        <f t="shared" si="53"/>
        <v>0</v>
      </c>
      <c r="AA111">
        <f t="shared" si="61"/>
        <v>3.9295826587349652</v>
      </c>
      <c r="AB111">
        <f t="shared" si="61"/>
        <v>0</v>
      </c>
      <c r="AC111">
        <f t="shared" si="62"/>
        <v>0</v>
      </c>
      <c r="AD111" s="96">
        <f t="shared" si="63"/>
        <v>0</v>
      </c>
      <c r="AE111" s="95">
        <v>0</v>
      </c>
      <c r="AF111" s="86">
        <v>0</v>
      </c>
      <c r="AG111" s="86">
        <v>0</v>
      </c>
      <c r="AH111">
        <v>0.98</v>
      </c>
      <c r="AI111">
        <v>0.98</v>
      </c>
      <c r="AJ111">
        <v>0.98</v>
      </c>
      <c r="AK111">
        <f t="shared" si="54"/>
        <v>0</v>
      </c>
      <c r="AL111">
        <f t="shared" si="55"/>
        <v>0</v>
      </c>
      <c r="AM111">
        <f t="shared" si="56"/>
        <v>0</v>
      </c>
      <c r="AN111">
        <f t="shared" si="57"/>
        <v>0</v>
      </c>
      <c r="AO111">
        <f t="shared" si="58"/>
        <v>0</v>
      </c>
      <c r="AP111">
        <f t="shared" si="59"/>
        <v>0</v>
      </c>
      <c r="AQ111" s="97">
        <f>(AK111/(IF((237.3*LN(('Mini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1" s="97">
        <f>(AL111/(IF((237.3*LN(('Mini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1" s="97">
        <f>(AM111/(IF((237.3*LN(('Mini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1">
        <f t="shared" si="65"/>
        <v>0</v>
      </c>
      <c r="AU111">
        <v>0</v>
      </c>
      <c r="AV111" s="96">
        <v>0</v>
      </c>
      <c r="AW111" s="139">
        <f t="shared" si="64"/>
        <v>1.4000000000000001</v>
      </c>
      <c r="AX111" s="129">
        <v>0</v>
      </c>
      <c r="AY111" s="129">
        <v>0</v>
      </c>
      <c r="AZ111" s="129">
        <v>0</v>
      </c>
      <c r="BA111" s="86"/>
      <c r="BB111" s="86">
        <v>0</v>
      </c>
      <c r="BC111">
        <v>0</v>
      </c>
      <c r="BD111">
        <v>0</v>
      </c>
      <c r="BE111">
        <v>0</v>
      </c>
      <c r="BG111">
        <v>0</v>
      </c>
      <c r="BH111">
        <v>0</v>
      </c>
      <c r="BI111">
        <v>0</v>
      </c>
      <c r="BJ111">
        <v>0</v>
      </c>
      <c r="BM111">
        <f t="shared" si="66"/>
        <v>1.1616292894075E-2</v>
      </c>
      <c r="BN111">
        <f t="shared" si="67"/>
        <v>1.6553227470231999E-3</v>
      </c>
      <c r="BO111">
        <f t="shared" si="68"/>
        <v>1.5869346821790999</v>
      </c>
      <c r="BP111">
        <f t="shared" si="69"/>
        <v>1</v>
      </c>
    </row>
    <row r="112" spans="1:68" x14ac:dyDescent="0.25">
      <c r="A112" t="str">
        <f t="shared" si="45"/>
        <v>9230142</v>
      </c>
      <c r="B112">
        <v>9</v>
      </c>
      <c r="C112">
        <v>230</v>
      </c>
      <c r="D112">
        <v>2</v>
      </c>
      <c r="E112">
        <v>14</v>
      </c>
      <c r="F112" s="138">
        <f t="shared" si="60"/>
        <v>4</v>
      </c>
      <c r="G112">
        <v>0</v>
      </c>
      <c r="H112">
        <v>0</v>
      </c>
      <c r="I112">
        <v>0</v>
      </c>
      <c r="J112" s="94">
        <v>0</v>
      </c>
      <c r="K112" s="95">
        <v>381</v>
      </c>
      <c r="L112" s="86">
        <v>0</v>
      </c>
      <c r="M112" s="86">
        <v>0</v>
      </c>
      <c r="N112" s="86">
        <v>0</v>
      </c>
      <c r="O112">
        <v>1.3620000000000001</v>
      </c>
      <c r="P112">
        <v>1.1000000000000001</v>
      </c>
      <c r="Q112">
        <v>1.1000000000000001</v>
      </c>
      <c r="R112">
        <v>1.1000000000000001</v>
      </c>
      <c r="S112">
        <f t="shared" si="70"/>
        <v>57</v>
      </c>
      <c r="T112">
        <f t="shared" si="47"/>
        <v>0</v>
      </c>
      <c r="U112">
        <f t="shared" si="48"/>
        <v>0</v>
      </c>
      <c r="V112">
        <f t="shared" si="49"/>
        <v>0</v>
      </c>
      <c r="W112">
        <f t="shared" si="71"/>
        <v>10</v>
      </c>
      <c r="X112">
        <f t="shared" si="51"/>
        <v>0</v>
      </c>
      <c r="Y112">
        <f t="shared" si="52"/>
        <v>0</v>
      </c>
      <c r="Z112">
        <f t="shared" si="53"/>
        <v>0</v>
      </c>
      <c r="AA112">
        <f t="shared" si="61"/>
        <v>0.15473077132339433</v>
      </c>
      <c r="AB112">
        <f t="shared" si="61"/>
        <v>0</v>
      </c>
      <c r="AC112">
        <f t="shared" si="62"/>
        <v>0</v>
      </c>
      <c r="AD112" s="96">
        <f t="shared" si="63"/>
        <v>0</v>
      </c>
      <c r="AE112" s="95">
        <v>0</v>
      </c>
      <c r="AF112" s="86">
        <v>0</v>
      </c>
      <c r="AG112" s="86">
        <v>0</v>
      </c>
      <c r="AH112">
        <v>0.98</v>
      </c>
      <c r="AI112">
        <v>0.98</v>
      </c>
      <c r="AJ112">
        <v>0.98</v>
      </c>
      <c r="AK112">
        <f t="shared" si="54"/>
        <v>0</v>
      </c>
      <c r="AL112">
        <f t="shared" si="55"/>
        <v>0</v>
      </c>
      <c r="AM112">
        <f t="shared" si="56"/>
        <v>0</v>
      </c>
      <c r="AN112">
        <f t="shared" si="57"/>
        <v>0</v>
      </c>
      <c r="AO112">
        <f t="shared" si="58"/>
        <v>0</v>
      </c>
      <c r="AP112">
        <f t="shared" si="59"/>
        <v>0</v>
      </c>
      <c r="AQ112" s="97">
        <f>(AK112/(IF((237.3*LN(('Mini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2" s="97">
        <f>(AL112/(IF((237.3*LN(('Mini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2" s="97">
        <f>(AM112/(IF((237.3*LN(('Mini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2">
        <f t="shared" si="65"/>
        <v>0</v>
      </c>
      <c r="AU112">
        <v>0</v>
      </c>
      <c r="AV112" s="96">
        <v>0</v>
      </c>
      <c r="AW112" s="139">
        <f t="shared" si="64"/>
        <v>0.38333333333333336</v>
      </c>
      <c r="AX112" s="129">
        <v>0</v>
      </c>
      <c r="AY112" s="129">
        <v>0</v>
      </c>
      <c r="AZ112" s="129">
        <v>0</v>
      </c>
      <c r="BA112" s="86"/>
      <c r="BB112" s="86">
        <v>0</v>
      </c>
      <c r="BC112">
        <v>0</v>
      </c>
      <c r="BD112">
        <v>0</v>
      </c>
      <c r="BE112">
        <v>0</v>
      </c>
      <c r="BG112">
        <v>0</v>
      </c>
      <c r="BH112">
        <v>0</v>
      </c>
      <c r="BI112">
        <v>0</v>
      </c>
      <c r="BJ112">
        <v>0</v>
      </c>
      <c r="BM112">
        <f t="shared" si="66"/>
        <v>1.3823338826853E-3</v>
      </c>
      <c r="BN112">
        <f t="shared" si="67"/>
        <v>3.3290816326530999E-4</v>
      </c>
      <c r="BO112">
        <f t="shared" si="68"/>
        <v>1.723172227894</v>
      </c>
      <c r="BP112">
        <f t="shared" si="69"/>
        <v>1</v>
      </c>
    </row>
    <row r="113" spans="1:68" x14ac:dyDescent="0.25">
      <c r="A113" t="str">
        <f t="shared" si="45"/>
        <v>9230182</v>
      </c>
      <c r="B113">
        <v>9</v>
      </c>
      <c r="C113">
        <v>230</v>
      </c>
      <c r="D113">
        <v>2</v>
      </c>
      <c r="E113">
        <v>18</v>
      </c>
      <c r="F113" s="138">
        <f t="shared" si="60"/>
        <v>9</v>
      </c>
      <c r="G113">
        <v>0</v>
      </c>
      <c r="H113">
        <v>0</v>
      </c>
      <c r="I113">
        <v>0</v>
      </c>
      <c r="J113" s="94">
        <v>0</v>
      </c>
      <c r="K113" s="95">
        <v>451</v>
      </c>
      <c r="L113" s="86">
        <v>0</v>
      </c>
      <c r="M113" s="86">
        <v>0</v>
      </c>
      <c r="N113" s="86">
        <v>0</v>
      </c>
      <c r="O113">
        <v>1.3620000000000001</v>
      </c>
      <c r="P113">
        <v>1.1000000000000001</v>
      </c>
      <c r="Q113">
        <v>1.1000000000000001</v>
      </c>
      <c r="R113">
        <v>1.1000000000000001</v>
      </c>
      <c r="S113">
        <f t="shared" si="70"/>
        <v>67</v>
      </c>
      <c r="T113">
        <f t="shared" si="47"/>
        <v>0</v>
      </c>
      <c r="U113">
        <f t="shared" si="48"/>
        <v>0</v>
      </c>
      <c r="V113">
        <f t="shared" si="49"/>
        <v>0</v>
      </c>
      <c r="W113">
        <f t="shared" si="71"/>
        <v>12</v>
      </c>
      <c r="X113">
        <f t="shared" si="51"/>
        <v>0</v>
      </c>
      <c r="Y113">
        <f t="shared" si="52"/>
        <v>0</v>
      </c>
      <c r="Z113">
        <f t="shared" si="53"/>
        <v>0</v>
      </c>
      <c r="AA113">
        <f t="shared" si="61"/>
        <v>0.30914701994804572</v>
      </c>
      <c r="AB113">
        <f t="shared" si="61"/>
        <v>0</v>
      </c>
      <c r="AC113">
        <f t="shared" si="62"/>
        <v>0</v>
      </c>
      <c r="AD113" s="96">
        <f t="shared" si="63"/>
        <v>0</v>
      </c>
      <c r="AE113" s="95">
        <v>0</v>
      </c>
      <c r="AF113" s="86">
        <v>0</v>
      </c>
      <c r="AG113" s="86">
        <v>0</v>
      </c>
      <c r="AH113">
        <v>0.98</v>
      </c>
      <c r="AI113">
        <v>0.98</v>
      </c>
      <c r="AJ113">
        <v>0.98</v>
      </c>
      <c r="AK113">
        <f t="shared" si="54"/>
        <v>0</v>
      </c>
      <c r="AL113">
        <f t="shared" si="55"/>
        <v>0</v>
      </c>
      <c r="AM113">
        <f t="shared" si="56"/>
        <v>0</v>
      </c>
      <c r="AN113">
        <f t="shared" si="57"/>
        <v>0</v>
      </c>
      <c r="AO113">
        <f t="shared" si="58"/>
        <v>0</v>
      </c>
      <c r="AP113">
        <f t="shared" si="59"/>
        <v>0</v>
      </c>
      <c r="AQ113" s="97">
        <f>(AK113/(IF((237.3*LN(('Mini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3" s="97">
        <f>(AL113/(IF((237.3*LN(('Mini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3" s="97">
        <f>(AM113/(IF((237.3*LN(('Mini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3">
        <f t="shared" si="65"/>
        <v>0</v>
      </c>
      <c r="AU113">
        <v>0</v>
      </c>
      <c r="AV113" s="96">
        <v>0</v>
      </c>
      <c r="AW113" s="139">
        <f t="shared" si="64"/>
        <v>0.76666666666666672</v>
      </c>
      <c r="AX113" s="129">
        <v>0</v>
      </c>
      <c r="AY113" s="129">
        <v>0</v>
      </c>
      <c r="AZ113" s="129">
        <v>0</v>
      </c>
      <c r="BA113" s="86"/>
      <c r="BB113" s="86">
        <v>0</v>
      </c>
      <c r="BC113">
        <v>0</v>
      </c>
      <c r="BD113">
        <v>0</v>
      </c>
      <c r="BE113">
        <v>0</v>
      </c>
      <c r="BG113">
        <v>0</v>
      </c>
      <c r="BH113">
        <v>0</v>
      </c>
      <c r="BI113">
        <v>0</v>
      </c>
      <c r="BJ113">
        <v>0</v>
      </c>
      <c r="BM113">
        <f t="shared" si="66"/>
        <v>8.0534470601597002E-4</v>
      </c>
      <c r="BN113">
        <f t="shared" si="67"/>
        <v>3.9795050474943999E-4</v>
      </c>
      <c r="BO113">
        <f t="shared" si="68"/>
        <v>1.8138647155180001</v>
      </c>
      <c r="BP113">
        <f t="shared" si="69"/>
        <v>2</v>
      </c>
    </row>
    <row r="114" spans="1:68" x14ac:dyDescent="0.25">
      <c r="A114" t="str">
        <f t="shared" si="45"/>
        <v>9230262</v>
      </c>
      <c r="B114">
        <v>9</v>
      </c>
      <c r="C114">
        <v>230</v>
      </c>
      <c r="D114">
        <v>2</v>
      </c>
      <c r="E114">
        <v>26</v>
      </c>
      <c r="F114" s="138">
        <f t="shared" si="60"/>
        <v>9</v>
      </c>
      <c r="G114">
        <v>0</v>
      </c>
      <c r="H114">
        <v>0</v>
      </c>
      <c r="I114">
        <v>0</v>
      </c>
      <c r="J114" s="94">
        <v>0</v>
      </c>
      <c r="K114" s="95">
        <v>593</v>
      </c>
      <c r="L114" s="86">
        <v>0</v>
      </c>
      <c r="M114" s="86">
        <v>0</v>
      </c>
      <c r="N114" s="86">
        <v>0</v>
      </c>
      <c r="O114">
        <v>1.3620000000000001</v>
      </c>
      <c r="P114">
        <v>1.1000000000000001</v>
      </c>
      <c r="Q114">
        <v>1.1000000000000001</v>
      </c>
      <c r="R114">
        <v>1.1000000000000001</v>
      </c>
      <c r="S114">
        <f t="shared" si="70"/>
        <v>89</v>
      </c>
      <c r="T114">
        <f t="shared" si="47"/>
        <v>0</v>
      </c>
      <c r="U114">
        <f t="shared" si="48"/>
        <v>0</v>
      </c>
      <c r="V114">
        <f t="shared" si="49"/>
        <v>0</v>
      </c>
      <c r="W114">
        <f t="shared" si="71"/>
        <v>15</v>
      </c>
      <c r="X114">
        <f t="shared" si="51"/>
        <v>0</v>
      </c>
      <c r="Y114">
        <f t="shared" si="52"/>
        <v>0</v>
      </c>
      <c r="Z114">
        <f t="shared" si="53"/>
        <v>0</v>
      </c>
      <c r="AA114">
        <f t="shared" si="61"/>
        <v>0.46342576374914596</v>
      </c>
      <c r="AB114">
        <f t="shared" si="61"/>
        <v>0</v>
      </c>
      <c r="AC114">
        <f t="shared" si="62"/>
        <v>0</v>
      </c>
      <c r="AD114" s="96">
        <f t="shared" si="63"/>
        <v>0</v>
      </c>
      <c r="AE114" s="95">
        <v>0</v>
      </c>
      <c r="AF114" s="86">
        <v>0</v>
      </c>
      <c r="AG114" s="86">
        <v>0</v>
      </c>
      <c r="AH114">
        <v>0.98</v>
      </c>
      <c r="AI114">
        <v>0.98</v>
      </c>
      <c r="AJ114">
        <v>0.98</v>
      </c>
      <c r="AK114">
        <f t="shared" si="54"/>
        <v>0</v>
      </c>
      <c r="AL114">
        <f t="shared" si="55"/>
        <v>0</v>
      </c>
      <c r="AM114">
        <f t="shared" si="56"/>
        <v>0</v>
      </c>
      <c r="AN114">
        <f t="shared" si="57"/>
        <v>0</v>
      </c>
      <c r="AO114">
        <f t="shared" si="58"/>
        <v>0</v>
      </c>
      <c r="AP114">
        <f t="shared" si="59"/>
        <v>0</v>
      </c>
      <c r="AQ114" s="97">
        <f>(AK114/(IF((237.3*LN(('Mini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4" s="97">
        <f>(AL114/(IF((237.3*LN(('Mini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4" s="97">
        <f>(AM114/(IF((237.3*LN(('Mini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4">
        <f t="shared" si="65"/>
        <v>0</v>
      </c>
      <c r="AU114">
        <v>0</v>
      </c>
      <c r="AV114" s="96">
        <v>0</v>
      </c>
      <c r="AW114" s="139">
        <f t="shared" si="64"/>
        <v>0.76666666666666672</v>
      </c>
      <c r="AX114" s="129">
        <v>0</v>
      </c>
      <c r="AY114" s="129">
        <v>0</v>
      </c>
      <c r="AZ114" s="129">
        <v>0</v>
      </c>
      <c r="BA114" s="86"/>
      <c r="BB114" s="86">
        <v>0</v>
      </c>
      <c r="BC114">
        <v>0</v>
      </c>
      <c r="BD114">
        <v>0</v>
      </c>
      <c r="BE114">
        <v>0</v>
      </c>
      <c r="BG114">
        <v>0</v>
      </c>
      <c r="BH114">
        <v>0</v>
      </c>
      <c r="BI114">
        <v>0</v>
      </c>
      <c r="BJ114">
        <v>0</v>
      </c>
      <c r="BM114">
        <f t="shared" si="66"/>
        <v>8.0534470601597002E-4</v>
      </c>
      <c r="BN114">
        <f t="shared" si="67"/>
        <v>3.9795050474943999E-4</v>
      </c>
      <c r="BO114">
        <f t="shared" si="68"/>
        <v>1.8138647155180001</v>
      </c>
      <c r="BP114">
        <f t="shared" si="69"/>
        <v>2</v>
      </c>
    </row>
    <row r="115" spans="1:68" x14ac:dyDescent="0.25">
      <c r="A115" t="str">
        <f t="shared" si="45"/>
        <v>9230342</v>
      </c>
      <c r="B115">
        <v>9</v>
      </c>
      <c r="C115">
        <v>230</v>
      </c>
      <c r="D115">
        <v>2</v>
      </c>
      <c r="E115">
        <v>34</v>
      </c>
      <c r="F115" s="138">
        <f t="shared" si="60"/>
        <v>14</v>
      </c>
      <c r="G115">
        <v>0</v>
      </c>
      <c r="H115">
        <v>0</v>
      </c>
      <c r="I115">
        <v>0</v>
      </c>
      <c r="J115" s="94">
        <v>0</v>
      </c>
      <c r="K115" s="95">
        <v>769</v>
      </c>
      <c r="L115" s="86">
        <v>0</v>
      </c>
      <c r="M115" s="86">
        <v>0</v>
      </c>
      <c r="N115" s="86">
        <v>0</v>
      </c>
      <c r="O115">
        <v>1.3620000000000001</v>
      </c>
      <c r="P115">
        <v>1.1000000000000001</v>
      </c>
      <c r="Q115">
        <v>1.1000000000000001</v>
      </c>
      <c r="R115">
        <v>1.1000000000000001</v>
      </c>
      <c r="S115">
        <f t="shared" si="70"/>
        <v>115</v>
      </c>
      <c r="T115">
        <f t="shared" si="47"/>
        <v>0</v>
      </c>
      <c r="U115">
        <f t="shared" si="48"/>
        <v>0</v>
      </c>
      <c r="V115">
        <f t="shared" si="49"/>
        <v>0</v>
      </c>
      <c r="W115">
        <f t="shared" si="71"/>
        <v>20</v>
      </c>
      <c r="X115">
        <f t="shared" si="51"/>
        <v>0</v>
      </c>
      <c r="Y115">
        <f t="shared" si="52"/>
        <v>0</v>
      </c>
      <c r="Z115">
        <f t="shared" si="53"/>
        <v>0</v>
      </c>
      <c r="AA115">
        <f t="shared" si="61"/>
        <v>1.4279195707385046</v>
      </c>
      <c r="AB115">
        <f t="shared" si="61"/>
        <v>0</v>
      </c>
      <c r="AC115">
        <f t="shared" si="62"/>
        <v>0</v>
      </c>
      <c r="AD115" s="96">
        <f t="shared" si="63"/>
        <v>0</v>
      </c>
      <c r="AE115" s="95">
        <v>0</v>
      </c>
      <c r="AF115" s="86">
        <v>0</v>
      </c>
      <c r="AG115" s="86">
        <v>0</v>
      </c>
      <c r="AH115">
        <v>0.98</v>
      </c>
      <c r="AI115">
        <v>0.98</v>
      </c>
      <c r="AJ115">
        <v>0.98</v>
      </c>
      <c r="AK115">
        <f t="shared" si="54"/>
        <v>0</v>
      </c>
      <c r="AL115">
        <f t="shared" si="55"/>
        <v>0</v>
      </c>
      <c r="AM115">
        <f t="shared" si="56"/>
        <v>0</v>
      </c>
      <c r="AN115">
        <f t="shared" si="57"/>
        <v>0</v>
      </c>
      <c r="AO115">
        <f t="shared" si="58"/>
        <v>0</v>
      </c>
      <c r="AP115">
        <f t="shared" si="59"/>
        <v>0</v>
      </c>
      <c r="AQ115" s="97">
        <f>(AK115/(IF((237.3*LN(('Mini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5" s="97">
        <f>(AL115/(IF((237.3*LN(('Mini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5" s="97">
        <f>(AM115/(IF((237.3*LN(('Mini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5">
        <f t="shared" si="65"/>
        <v>0</v>
      </c>
      <c r="AU115">
        <v>0</v>
      </c>
      <c r="AV115" s="96">
        <v>0</v>
      </c>
      <c r="AW115" s="139">
        <f t="shared" si="64"/>
        <v>1.1500000000000001</v>
      </c>
      <c r="AX115" s="129">
        <v>0</v>
      </c>
      <c r="AY115" s="129">
        <v>0</v>
      </c>
      <c r="AZ115" s="129">
        <v>0</v>
      </c>
      <c r="BA115" s="86"/>
      <c r="BB115" s="86">
        <v>0</v>
      </c>
      <c r="BC115">
        <v>0</v>
      </c>
      <c r="BD115">
        <v>0</v>
      </c>
      <c r="BE115">
        <v>0</v>
      </c>
      <c r="BG115">
        <v>0</v>
      </c>
      <c r="BH115">
        <v>0</v>
      </c>
      <c r="BI115">
        <v>0</v>
      </c>
      <c r="BJ115">
        <v>0</v>
      </c>
      <c r="BM115">
        <f t="shared" si="66"/>
        <v>2.5582398288699999E-3</v>
      </c>
      <c r="BN115">
        <f t="shared" si="67"/>
        <v>5.6161694684148003E-4</v>
      </c>
      <c r="BO115">
        <f t="shared" si="68"/>
        <v>1.4942747715061999</v>
      </c>
      <c r="BP115">
        <f t="shared" si="69"/>
        <v>3</v>
      </c>
    </row>
    <row r="116" spans="1:68" x14ac:dyDescent="0.25">
      <c r="A116" t="str">
        <f t="shared" si="45"/>
        <v>9230422</v>
      </c>
      <c r="B116">
        <v>9</v>
      </c>
      <c r="C116">
        <v>230</v>
      </c>
      <c r="D116">
        <v>2</v>
      </c>
      <c r="E116">
        <v>42</v>
      </c>
      <c r="F116" s="138">
        <f t="shared" si="60"/>
        <v>19</v>
      </c>
      <c r="G116">
        <v>0</v>
      </c>
      <c r="H116">
        <v>0</v>
      </c>
      <c r="I116">
        <v>0</v>
      </c>
      <c r="J116" s="94">
        <v>0</v>
      </c>
      <c r="K116" s="95">
        <v>1111</v>
      </c>
      <c r="L116" s="86">
        <v>0</v>
      </c>
      <c r="M116" s="86">
        <v>0</v>
      </c>
      <c r="N116" s="86">
        <v>0</v>
      </c>
      <c r="O116">
        <v>1.3620000000000001</v>
      </c>
      <c r="P116">
        <v>1.1000000000000001</v>
      </c>
      <c r="Q116">
        <v>1.1000000000000001</v>
      </c>
      <c r="R116">
        <v>1.1000000000000001</v>
      </c>
      <c r="S116">
        <f t="shared" si="70"/>
        <v>166</v>
      </c>
      <c r="T116">
        <f t="shared" si="47"/>
        <v>0</v>
      </c>
      <c r="U116">
        <f t="shared" si="48"/>
        <v>0</v>
      </c>
      <c r="V116">
        <f t="shared" si="49"/>
        <v>0</v>
      </c>
      <c r="W116">
        <f t="shared" si="71"/>
        <v>29</v>
      </c>
      <c r="X116">
        <f t="shared" si="51"/>
        <v>0</v>
      </c>
      <c r="Y116">
        <f t="shared" si="52"/>
        <v>0</v>
      </c>
      <c r="Z116">
        <f t="shared" si="53"/>
        <v>0</v>
      </c>
      <c r="AA116">
        <f t="shared" si="61"/>
        <v>5.1502042889277293</v>
      </c>
      <c r="AB116">
        <f t="shared" si="61"/>
        <v>0</v>
      </c>
      <c r="AC116">
        <f t="shared" si="62"/>
        <v>0</v>
      </c>
      <c r="AD116" s="96">
        <f t="shared" si="63"/>
        <v>0</v>
      </c>
      <c r="AE116" s="95">
        <v>0</v>
      </c>
      <c r="AF116" s="86">
        <v>0</v>
      </c>
      <c r="AG116" s="86">
        <v>0</v>
      </c>
      <c r="AH116">
        <v>0.98</v>
      </c>
      <c r="AI116">
        <v>0.98</v>
      </c>
      <c r="AJ116">
        <v>0.98</v>
      </c>
      <c r="AK116">
        <f t="shared" si="54"/>
        <v>0</v>
      </c>
      <c r="AL116">
        <f t="shared" si="55"/>
        <v>0</v>
      </c>
      <c r="AM116">
        <f t="shared" si="56"/>
        <v>0</v>
      </c>
      <c r="AN116">
        <f t="shared" si="57"/>
        <v>0</v>
      </c>
      <c r="AO116">
        <f t="shared" si="58"/>
        <v>0</v>
      </c>
      <c r="AP116">
        <f t="shared" si="59"/>
        <v>0</v>
      </c>
      <c r="AQ116" s="97">
        <f>(AK116/(IF((237.3*LN(('Mini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6" s="97">
        <f>(AL116/(IF((237.3*LN(('Mini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6" s="97">
        <f>(AM116/(IF((237.3*LN(('Mini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6">
        <f t="shared" si="65"/>
        <v>0</v>
      </c>
      <c r="AU116">
        <v>0</v>
      </c>
      <c r="AV116" s="96">
        <v>0</v>
      </c>
      <c r="AW116" s="139">
        <f t="shared" si="64"/>
        <v>1.5333333333333334</v>
      </c>
      <c r="AX116" s="129">
        <v>0</v>
      </c>
      <c r="AY116" s="129">
        <v>0</v>
      </c>
      <c r="AZ116" s="129">
        <v>0</v>
      </c>
      <c r="BA116" s="86"/>
      <c r="BB116" s="86">
        <v>0</v>
      </c>
      <c r="BC116">
        <v>0</v>
      </c>
      <c r="BD116">
        <v>0</v>
      </c>
      <c r="BE116">
        <v>0</v>
      </c>
      <c r="BG116">
        <v>0</v>
      </c>
      <c r="BH116">
        <v>0</v>
      </c>
      <c r="BI116">
        <v>0</v>
      </c>
      <c r="BJ116">
        <v>0</v>
      </c>
      <c r="BM116">
        <f t="shared" si="66"/>
        <v>1.1616292894075E-2</v>
      </c>
      <c r="BN116">
        <f t="shared" si="67"/>
        <v>1.6553227470231999E-3</v>
      </c>
      <c r="BO116">
        <f t="shared" si="68"/>
        <v>1.5869346821790999</v>
      </c>
      <c r="BP116">
        <f t="shared" si="69"/>
        <v>1</v>
      </c>
    </row>
    <row r="117" spans="1:68" x14ac:dyDescent="0.25">
      <c r="A117" t="str">
        <f t="shared" si="45"/>
        <v>9250142</v>
      </c>
      <c r="B117">
        <v>9</v>
      </c>
      <c r="C117">
        <v>250</v>
      </c>
      <c r="D117">
        <v>2</v>
      </c>
      <c r="E117">
        <v>14</v>
      </c>
      <c r="F117" s="138">
        <f t="shared" si="60"/>
        <v>4</v>
      </c>
      <c r="G117">
        <v>0</v>
      </c>
      <c r="H117">
        <v>0</v>
      </c>
      <c r="I117">
        <v>0</v>
      </c>
      <c r="J117" s="94">
        <v>0</v>
      </c>
      <c r="K117" s="95">
        <v>419</v>
      </c>
      <c r="L117" s="86">
        <v>0</v>
      </c>
      <c r="M117" s="86">
        <v>0</v>
      </c>
      <c r="N117" s="86">
        <v>0</v>
      </c>
      <c r="O117">
        <v>1.3620000000000001</v>
      </c>
      <c r="P117">
        <v>1.1000000000000001</v>
      </c>
      <c r="Q117">
        <v>1.1000000000000001</v>
      </c>
      <c r="R117">
        <v>1.1000000000000001</v>
      </c>
      <c r="S117">
        <f t="shared" si="70"/>
        <v>63</v>
      </c>
      <c r="T117">
        <f t="shared" si="47"/>
        <v>0</v>
      </c>
      <c r="U117">
        <f t="shared" si="48"/>
        <v>0</v>
      </c>
      <c r="V117">
        <f t="shared" si="49"/>
        <v>0</v>
      </c>
      <c r="W117">
        <f t="shared" si="71"/>
        <v>11</v>
      </c>
      <c r="X117">
        <f t="shared" si="51"/>
        <v>0</v>
      </c>
      <c r="Y117">
        <f t="shared" si="52"/>
        <v>0</v>
      </c>
      <c r="Z117">
        <f t="shared" si="53"/>
        <v>0</v>
      </c>
      <c r="AA117">
        <f t="shared" si="61"/>
        <v>0.19923911848291009</v>
      </c>
      <c r="AB117">
        <f t="shared" si="61"/>
        <v>0</v>
      </c>
      <c r="AC117">
        <f t="shared" si="62"/>
        <v>0</v>
      </c>
      <c r="AD117" s="96">
        <f t="shared" si="63"/>
        <v>0</v>
      </c>
      <c r="AE117" s="95">
        <v>0</v>
      </c>
      <c r="AF117" s="86">
        <v>0</v>
      </c>
      <c r="AG117" s="86">
        <v>0</v>
      </c>
      <c r="AH117">
        <v>0.98</v>
      </c>
      <c r="AI117">
        <v>0.98</v>
      </c>
      <c r="AJ117">
        <v>0.98</v>
      </c>
      <c r="AK117">
        <f t="shared" si="54"/>
        <v>0</v>
      </c>
      <c r="AL117">
        <f t="shared" si="55"/>
        <v>0</v>
      </c>
      <c r="AM117">
        <f t="shared" si="56"/>
        <v>0</v>
      </c>
      <c r="AN117">
        <f t="shared" si="57"/>
        <v>0</v>
      </c>
      <c r="AO117">
        <f t="shared" si="58"/>
        <v>0</v>
      </c>
      <c r="AP117">
        <f t="shared" si="59"/>
        <v>0</v>
      </c>
      <c r="AQ117" s="97">
        <f>(AK117/(IF((237.3*LN(('Mini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7" s="97">
        <f>(AL117/(IF((237.3*LN(('Mini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7" s="97">
        <f>(AM117/(IF((237.3*LN(('Mini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7">
        <f t="shared" si="65"/>
        <v>0</v>
      </c>
      <c r="AU117">
        <v>0</v>
      </c>
      <c r="AV117" s="96">
        <v>0</v>
      </c>
      <c r="AW117" s="139">
        <f t="shared" si="64"/>
        <v>0.41666666666666669</v>
      </c>
      <c r="AX117" s="129">
        <v>0</v>
      </c>
      <c r="AY117" s="129">
        <v>0</v>
      </c>
      <c r="AZ117" s="129">
        <v>0</v>
      </c>
      <c r="BA117" s="86"/>
      <c r="BB117" s="86">
        <v>0</v>
      </c>
      <c r="BC117">
        <v>0</v>
      </c>
      <c r="BD117">
        <v>0</v>
      </c>
      <c r="BE117">
        <v>0</v>
      </c>
      <c r="BG117">
        <v>0</v>
      </c>
      <c r="BH117">
        <v>0</v>
      </c>
      <c r="BI117">
        <v>0</v>
      </c>
      <c r="BJ117">
        <v>0</v>
      </c>
      <c r="BM117">
        <f t="shared" si="66"/>
        <v>1.3823338826853E-3</v>
      </c>
      <c r="BN117">
        <f t="shared" si="67"/>
        <v>3.3290816326530999E-4</v>
      </c>
      <c r="BO117">
        <f t="shared" si="68"/>
        <v>1.723172227894</v>
      </c>
      <c r="BP117">
        <f t="shared" si="69"/>
        <v>1</v>
      </c>
    </row>
    <row r="118" spans="1:68" x14ac:dyDescent="0.25">
      <c r="A118" t="str">
        <f t="shared" si="45"/>
        <v>9250182</v>
      </c>
      <c r="B118">
        <v>9</v>
      </c>
      <c r="C118">
        <v>250</v>
      </c>
      <c r="D118">
        <v>2</v>
      </c>
      <c r="E118">
        <v>18</v>
      </c>
      <c r="F118" s="138">
        <f t="shared" si="60"/>
        <v>9</v>
      </c>
      <c r="G118">
        <v>0</v>
      </c>
      <c r="H118">
        <v>0</v>
      </c>
      <c r="I118">
        <v>0</v>
      </c>
      <c r="J118" s="94">
        <v>0</v>
      </c>
      <c r="K118" s="95">
        <v>496</v>
      </c>
      <c r="L118" s="86">
        <v>0</v>
      </c>
      <c r="M118" s="86">
        <v>0</v>
      </c>
      <c r="N118" s="86">
        <v>0</v>
      </c>
      <c r="O118">
        <v>1.3620000000000001</v>
      </c>
      <c r="P118">
        <v>1.1000000000000001</v>
      </c>
      <c r="Q118">
        <v>1.1000000000000001</v>
      </c>
      <c r="R118">
        <v>1.1000000000000001</v>
      </c>
      <c r="S118">
        <f t="shared" si="70"/>
        <v>74</v>
      </c>
      <c r="T118">
        <f t="shared" si="47"/>
        <v>0</v>
      </c>
      <c r="U118">
        <f t="shared" si="48"/>
        <v>0</v>
      </c>
      <c r="V118">
        <f t="shared" si="49"/>
        <v>0</v>
      </c>
      <c r="W118">
        <f t="shared" si="71"/>
        <v>13</v>
      </c>
      <c r="X118">
        <f t="shared" si="51"/>
        <v>0</v>
      </c>
      <c r="Y118">
        <f t="shared" si="52"/>
        <v>0</v>
      </c>
      <c r="Z118">
        <f t="shared" si="53"/>
        <v>0</v>
      </c>
      <c r="AA118">
        <f t="shared" si="61"/>
        <v>0.390561305195186</v>
      </c>
      <c r="AB118">
        <f t="shared" si="61"/>
        <v>0</v>
      </c>
      <c r="AC118">
        <f t="shared" si="62"/>
        <v>0</v>
      </c>
      <c r="AD118" s="96">
        <f t="shared" si="63"/>
        <v>0</v>
      </c>
      <c r="AE118" s="95">
        <v>0</v>
      </c>
      <c r="AF118" s="86">
        <v>0</v>
      </c>
      <c r="AG118" s="86">
        <v>0</v>
      </c>
      <c r="AH118">
        <v>0.98</v>
      </c>
      <c r="AI118">
        <v>0.98</v>
      </c>
      <c r="AJ118">
        <v>0.98</v>
      </c>
      <c r="AK118">
        <f t="shared" si="54"/>
        <v>0</v>
      </c>
      <c r="AL118">
        <f t="shared" si="55"/>
        <v>0</v>
      </c>
      <c r="AM118">
        <f t="shared" si="56"/>
        <v>0</v>
      </c>
      <c r="AN118">
        <f t="shared" si="57"/>
        <v>0</v>
      </c>
      <c r="AO118">
        <f t="shared" si="58"/>
        <v>0</v>
      </c>
      <c r="AP118">
        <f t="shared" si="59"/>
        <v>0</v>
      </c>
      <c r="AQ118" s="97">
        <f>(AK118/(IF((237.3*LN(('Mini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8" s="97">
        <f>(AL118/(IF((237.3*LN(('Mini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8" s="97">
        <f>(AM118/(IF((237.3*LN(('Mini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8">
        <f t="shared" si="65"/>
        <v>0</v>
      </c>
      <c r="AU118">
        <v>0</v>
      </c>
      <c r="AV118" s="96">
        <v>0</v>
      </c>
      <c r="AW118" s="139">
        <f t="shared" si="64"/>
        <v>0.83333333333333337</v>
      </c>
      <c r="AX118" s="129">
        <v>0</v>
      </c>
      <c r="AY118" s="129">
        <v>0</v>
      </c>
      <c r="AZ118" s="129">
        <v>0</v>
      </c>
      <c r="BA118" s="86"/>
      <c r="BB118" s="86">
        <v>0</v>
      </c>
      <c r="BC118">
        <v>0</v>
      </c>
      <c r="BD118">
        <v>0</v>
      </c>
      <c r="BE118">
        <v>0</v>
      </c>
      <c r="BG118">
        <v>0</v>
      </c>
      <c r="BH118">
        <v>0</v>
      </c>
      <c r="BI118">
        <v>0</v>
      </c>
      <c r="BJ118">
        <v>0</v>
      </c>
      <c r="BM118">
        <f t="shared" si="66"/>
        <v>8.0534470601597002E-4</v>
      </c>
      <c r="BN118">
        <f t="shared" si="67"/>
        <v>3.9795050474943999E-4</v>
      </c>
      <c r="BO118">
        <f t="shared" si="68"/>
        <v>1.8138647155180001</v>
      </c>
      <c r="BP118">
        <f t="shared" si="69"/>
        <v>2</v>
      </c>
    </row>
    <row r="119" spans="1:68" x14ac:dyDescent="0.25">
      <c r="A119" t="str">
        <f t="shared" si="45"/>
        <v>9250262</v>
      </c>
      <c r="B119">
        <v>9</v>
      </c>
      <c r="C119">
        <v>250</v>
      </c>
      <c r="D119">
        <v>2</v>
      </c>
      <c r="E119">
        <v>26</v>
      </c>
      <c r="F119" s="138">
        <f t="shared" si="60"/>
        <v>9</v>
      </c>
      <c r="G119">
        <v>0</v>
      </c>
      <c r="H119">
        <v>0</v>
      </c>
      <c r="I119">
        <v>0</v>
      </c>
      <c r="J119" s="94">
        <v>0</v>
      </c>
      <c r="K119" s="95">
        <v>652</v>
      </c>
      <c r="L119" s="86">
        <v>0</v>
      </c>
      <c r="M119" s="86">
        <v>0</v>
      </c>
      <c r="N119" s="86">
        <v>0</v>
      </c>
      <c r="O119">
        <v>1.3620000000000001</v>
      </c>
      <c r="P119">
        <v>1.1000000000000001</v>
      </c>
      <c r="Q119">
        <v>1.1000000000000001</v>
      </c>
      <c r="R119">
        <v>1.1000000000000001</v>
      </c>
      <c r="S119">
        <f t="shared" si="70"/>
        <v>97</v>
      </c>
      <c r="T119">
        <f t="shared" si="47"/>
        <v>0</v>
      </c>
      <c r="U119">
        <f t="shared" si="48"/>
        <v>0</v>
      </c>
      <c r="V119">
        <f t="shared" si="49"/>
        <v>0</v>
      </c>
      <c r="W119">
        <f t="shared" si="71"/>
        <v>17</v>
      </c>
      <c r="X119">
        <f t="shared" si="51"/>
        <v>0</v>
      </c>
      <c r="Y119">
        <f t="shared" si="52"/>
        <v>0</v>
      </c>
      <c r="Z119">
        <f t="shared" si="53"/>
        <v>0</v>
      </c>
      <c r="AA119">
        <f t="shared" si="61"/>
        <v>0.63540712048010461</v>
      </c>
      <c r="AB119">
        <f t="shared" si="61"/>
        <v>0</v>
      </c>
      <c r="AC119">
        <f t="shared" si="62"/>
        <v>0</v>
      </c>
      <c r="AD119" s="96">
        <f t="shared" si="63"/>
        <v>0</v>
      </c>
      <c r="AE119" s="95">
        <v>0</v>
      </c>
      <c r="AF119" s="86">
        <v>0</v>
      </c>
      <c r="AG119" s="86">
        <v>0</v>
      </c>
      <c r="AH119">
        <v>0.98</v>
      </c>
      <c r="AI119">
        <v>0.98</v>
      </c>
      <c r="AJ119">
        <v>0.98</v>
      </c>
      <c r="AK119">
        <f t="shared" si="54"/>
        <v>0</v>
      </c>
      <c r="AL119">
        <f t="shared" si="55"/>
        <v>0</v>
      </c>
      <c r="AM119">
        <f t="shared" si="56"/>
        <v>0</v>
      </c>
      <c r="AN119">
        <f t="shared" si="57"/>
        <v>0</v>
      </c>
      <c r="AO119">
        <f t="shared" si="58"/>
        <v>0</v>
      </c>
      <c r="AP119">
        <f t="shared" si="59"/>
        <v>0</v>
      </c>
      <c r="AQ119" s="97">
        <f>(AK119/(IF((237.3*LN(('Mini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19" s="97">
        <f>(AL119/(IF((237.3*LN(('Mini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19" s="97">
        <f>(AM119/(IF((237.3*LN(('Mini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19">
        <f t="shared" si="65"/>
        <v>0</v>
      </c>
      <c r="AU119">
        <v>0</v>
      </c>
      <c r="AV119" s="96">
        <v>0</v>
      </c>
      <c r="AW119" s="139">
        <f t="shared" si="64"/>
        <v>0.83333333333333337</v>
      </c>
      <c r="AX119" s="129">
        <v>0</v>
      </c>
      <c r="AY119" s="129">
        <v>0</v>
      </c>
      <c r="AZ119" s="129">
        <v>0</v>
      </c>
      <c r="BA119" s="86"/>
      <c r="BB119" s="86">
        <v>0</v>
      </c>
      <c r="BC119">
        <v>0</v>
      </c>
      <c r="BD119">
        <v>0</v>
      </c>
      <c r="BE119">
        <v>0</v>
      </c>
      <c r="BG119">
        <v>0</v>
      </c>
      <c r="BH119">
        <v>0</v>
      </c>
      <c r="BI119">
        <v>0</v>
      </c>
      <c r="BJ119">
        <v>0</v>
      </c>
      <c r="BM119">
        <f t="shared" si="66"/>
        <v>8.0534470601597002E-4</v>
      </c>
      <c r="BN119">
        <f t="shared" si="67"/>
        <v>3.9795050474943999E-4</v>
      </c>
      <c r="BO119">
        <f t="shared" si="68"/>
        <v>1.8138647155180001</v>
      </c>
      <c r="BP119">
        <f t="shared" si="69"/>
        <v>2</v>
      </c>
    </row>
    <row r="120" spans="1:68" x14ac:dyDescent="0.25">
      <c r="A120" t="str">
        <f t="shared" si="45"/>
        <v>9250342</v>
      </c>
      <c r="B120">
        <v>9</v>
      </c>
      <c r="C120">
        <v>250</v>
      </c>
      <c r="D120">
        <v>2</v>
      </c>
      <c r="E120">
        <v>34</v>
      </c>
      <c r="F120" s="138">
        <f t="shared" si="60"/>
        <v>14</v>
      </c>
      <c r="G120">
        <v>0</v>
      </c>
      <c r="H120">
        <v>0</v>
      </c>
      <c r="I120">
        <v>0</v>
      </c>
      <c r="J120" s="94">
        <v>0</v>
      </c>
      <c r="K120" s="95">
        <v>846</v>
      </c>
      <c r="L120" s="86">
        <v>0</v>
      </c>
      <c r="M120" s="86">
        <v>0</v>
      </c>
      <c r="N120" s="86">
        <v>0</v>
      </c>
      <c r="O120">
        <v>1.3620000000000001</v>
      </c>
      <c r="P120">
        <v>1.1000000000000001</v>
      </c>
      <c r="Q120">
        <v>1.1000000000000001</v>
      </c>
      <c r="R120">
        <v>1.1000000000000001</v>
      </c>
      <c r="S120">
        <f t="shared" si="70"/>
        <v>126</v>
      </c>
      <c r="T120">
        <f t="shared" si="47"/>
        <v>0</v>
      </c>
      <c r="U120">
        <f t="shared" si="48"/>
        <v>0</v>
      </c>
      <c r="V120">
        <f t="shared" si="49"/>
        <v>0</v>
      </c>
      <c r="W120">
        <f t="shared" si="71"/>
        <v>22</v>
      </c>
      <c r="X120">
        <f t="shared" si="51"/>
        <v>0</v>
      </c>
      <c r="Y120">
        <f t="shared" si="52"/>
        <v>0</v>
      </c>
      <c r="Z120">
        <f t="shared" si="53"/>
        <v>0</v>
      </c>
      <c r="AA120">
        <f t="shared" si="61"/>
        <v>1.7991017961144635</v>
      </c>
      <c r="AB120">
        <f t="shared" si="61"/>
        <v>0</v>
      </c>
      <c r="AC120">
        <f t="shared" si="62"/>
        <v>0</v>
      </c>
      <c r="AD120" s="96">
        <f t="shared" si="63"/>
        <v>0</v>
      </c>
      <c r="AE120" s="95">
        <v>0</v>
      </c>
      <c r="AF120" s="86">
        <v>0</v>
      </c>
      <c r="AG120" s="86">
        <v>0</v>
      </c>
      <c r="AH120">
        <v>0.98</v>
      </c>
      <c r="AI120">
        <v>0.98</v>
      </c>
      <c r="AJ120">
        <v>0.98</v>
      </c>
      <c r="AK120">
        <f t="shared" si="54"/>
        <v>0</v>
      </c>
      <c r="AL120">
        <f t="shared" si="55"/>
        <v>0</v>
      </c>
      <c r="AM120">
        <f t="shared" si="56"/>
        <v>0</v>
      </c>
      <c r="AN120">
        <f t="shared" si="57"/>
        <v>0</v>
      </c>
      <c r="AO120">
        <f t="shared" si="58"/>
        <v>0</v>
      </c>
      <c r="AP120">
        <f t="shared" si="59"/>
        <v>0</v>
      </c>
      <c r="AQ120" s="97">
        <f>(AK120/(IF((237.3*LN(('Mini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0" s="97">
        <f>(AL120/(IF((237.3*LN(('Mini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0" s="97">
        <f>(AM120/(IF((237.3*LN(('Mini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0">
        <f t="shared" si="65"/>
        <v>0</v>
      </c>
      <c r="AU120">
        <v>0</v>
      </c>
      <c r="AV120" s="96">
        <v>0</v>
      </c>
      <c r="AW120" s="139">
        <f t="shared" si="64"/>
        <v>1.25</v>
      </c>
      <c r="AX120" s="129">
        <v>0</v>
      </c>
      <c r="AY120" s="129">
        <v>0</v>
      </c>
      <c r="AZ120" s="129">
        <v>0</v>
      </c>
      <c r="BA120" s="86"/>
      <c r="BB120" s="86">
        <v>0</v>
      </c>
      <c r="BC120">
        <v>0</v>
      </c>
      <c r="BD120">
        <v>0</v>
      </c>
      <c r="BE120">
        <v>0</v>
      </c>
      <c r="BG120">
        <v>0</v>
      </c>
      <c r="BH120">
        <v>0</v>
      </c>
      <c r="BI120">
        <v>0</v>
      </c>
      <c r="BJ120">
        <v>0</v>
      </c>
      <c r="BM120">
        <f t="shared" si="66"/>
        <v>2.5582398288699999E-3</v>
      </c>
      <c r="BN120">
        <f t="shared" si="67"/>
        <v>5.6161694684148003E-4</v>
      </c>
      <c r="BO120">
        <f t="shared" si="68"/>
        <v>1.4942747715061999</v>
      </c>
      <c r="BP120">
        <f t="shared" si="69"/>
        <v>3</v>
      </c>
    </row>
    <row r="121" spans="1:68" x14ac:dyDescent="0.25">
      <c r="A121" t="str">
        <f t="shared" si="45"/>
        <v>9250422</v>
      </c>
      <c r="B121">
        <v>9</v>
      </c>
      <c r="C121">
        <v>250</v>
      </c>
      <c r="D121">
        <v>2</v>
      </c>
      <c r="E121">
        <v>42</v>
      </c>
      <c r="F121" s="138">
        <f t="shared" si="60"/>
        <v>19</v>
      </c>
      <c r="G121">
        <v>0</v>
      </c>
      <c r="H121">
        <v>0</v>
      </c>
      <c r="I121">
        <v>0</v>
      </c>
      <c r="J121" s="94">
        <v>0</v>
      </c>
      <c r="K121" s="95">
        <v>1221</v>
      </c>
      <c r="L121" s="86">
        <v>0</v>
      </c>
      <c r="M121" s="86">
        <v>0</v>
      </c>
      <c r="N121" s="86">
        <v>0</v>
      </c>
      <c r="O121">
        <v>1.3620000000000001</v>
      </c>
      <c r="P121">
        <v>1.1000000000000001</v>
      </c>
      <c r="Q121">
        <v>1.1000000000000001</v>
      </c>
      <c r="R121">
        <v>1.1000000000000001</v>
      </c>
      <c r="S121">
        <f t="shared" ref="S121:S152" si="72">ROUND(K121*POWER((($M$1-$M$2)/LN(($M$1-$M$3)/($M$2-$M$3)))/((75-65)/LN((75-20)/(65-20))),O121),0)</f>
        <v>182</v>
      </c>
      <c r="T121">
        <f t="shared" si="47"/>
        <v>0</v>
      </c>
      <c r="U121">
        <f t="shared" si="48"/>
        <v>0</v>
      </c>
      <c r="V121">
        <f t="shared" si="49"/>
        <v>0</v>
      </c>
      <c r="W121">
        <f t="shared" ref="W121:W152" si="73">ROUND(S121*3600/(4186*ABS($M$1-$M$2)),0)</f>
        <v>31</v>
      </c>
      <c r="X121">
        <f t="shared" si="51"/>
        <v>0</v>
      </c>
      <c r="Y121">
        <f t="shared" si="52"/>
        <v>0</v>
      </c>
      <c r="Z121">
        <f t="shared" si="53"/>
        <v>0</v>
      </c>
      <c r="AA121">
        <f t="shared" si="61"/>
        <v>6.2552722808795247</v>
      </c>
      <c r="AB121">
        <f t="shared" si="61"/>
        <v>0</v>
      </c>
      <c r="AC121">
        <f t="shared" si="62"/>
        <v>0</v>
      </c>
      <c r="AD121" s="96">
        <f t="shared" si="63"/>
        <v>0</v>
      </c>
      <c r="AE121" s="95">
        <v>0</v>
      </c>
      <c r="AF121" s="86">
        <v>0</v>
      </c>
      <c r="AG121" s="86">
        <v>0</v>
      </c>
      <c r="AH121">
        <v>0.98</v>
      </c>
      <c r="AI121">
        <v>0.98</v>
      </c>
      <c r="AJ121">
        <v>0.98</v>
      </c>
      <c r="AK121">
        <f t="shared" si="54"/>
        <v>0</v>
      </c>
      <c r="AL121">
        <f t="shared" si="55"/>
        <v>0</v>
      </c>
      <c r="AM121">
        <f t="shared" si="56"/>
        <v>0</v>
      </c>
      <c r="AN121">
        <f t="shared" si="57"/>
        <v>0</v>
      </c>
      <c r="AO121">
        <f t="shared" si="58"/>
        <v>0</v>
      </c>
      <c r="AP121">
        <f t="shared" si="59"/>
        <v>0</v>
      </c>
      <c r="AQ121" s="97">
        <f>(AK121/(IF((237.3*LN(('Mini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1" s="97">
        <f>(AL121/(IF((237.3*LN(('Mini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1" s="97">
        <f>(AM121/(IF((237.3*LN(('Mini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1">
        <f t="shared" si="65"/>
        <v>0</v>
      </c>
      <c r="AU121">
        <v>0</v>
      </c>
      <c r="AV121" s="96">
        <v>0</v>
      </c>
      <c r="AW121" s="139">
        <f t="shared" si="64"/>
        <v>1.6666666666666667</v>
      </c>
      <c r="AX121" s="129">
        <v>0</v>
      </c>
      <c r="AY121" s="129">
        <v>0</v>
      </c>
      <c r="AZ121" s="129">
        <v>0</v>
      </c>
      <c r="BA121" s="86"/>
      <c r="BB121" s="86">
        <v>0</v>
      </c>
      <c r="BC121">
        <v>0</v>
      </c>
      <c r="BD121">
        <v>0</v>
      </c>
      <c r="BE121">
        <v>0</v>
      </c>
      <c r="BG121">
        <v>0</v>
      </c>
      <c r="BH121">
        <v>0</v>
      </c>
      <c r="BI121">
        <v>0</v>
      </c>
      <c r="BJ121">
        <v>0</v>
      </c>
      <c r="BM121">
        <f t="shared" si="66"/>
        <v>1.1616292894075E-2</v>
      </c>
      <c r="BN121">
        <f t="shared" si="67"/>
        <v>1.6553227470231999E-3</v>
      </c>
      <c r="BO121">
        <f t="shared" si="68"/>
        <v>1.5869346821790999</v>
      </c>
      <c r="BP121">
        <f t="shared" si="69"/>
        <v>1</v>
      </c>
    </row>
    <row r="122" spans="1:68" x14ac:dyDescent="0.25">
      <c r="A122" t="str">
        <f t="shared" si="45"/>
        <v>9270142</v>
      </c>
      <c r="B122">
        <v>9</v>
      </c>
      <c r="C122">
        <v>270</v>
      </c>
      <c r="D122">
        <v>2</v>
      </c>
      <c r="E122">
        <v>14</v>
      </c>
      <c r="F122" s="138">
        <f t="shared" ref="F122:F185" si="74">IF($E122=14,4,IF($E122=18,9,IF($E122=26,9,IF($E122=34,14,IF($E122=42,19,)))))</f>
        <v>4</v>
      </c>
      <c r="G122">
        <v>0</v>
      </c>
      <c r="H122">
        <v>0</v>
      </c>
      <c r="I122">
        <v>0</v>
      </c>
      <c r="J122" s="94">
        <v>0</v>
      </c>
      <c r="K122" s="95">
        <v>457</v>
      </c>
      <c r="L122" s="86">
        <v>0</v>
      </c>
      <c r="M122" s="86">
        <v>0</v>
      </c>
      <c r="N122" s="86">
        <v>0</v>
      </c>
      <c r="O122">
        <v>1.3620000000000001</v>
      </c>
      <c r="P122">
        <v>1.1000000000000001</v>
      </c>
      <c r="Q122">
        <v>1.1000000000000001</v>
      </c>
      <c r="R122">
        <v>1.1000000000000001</v>
      </c>
      <c r="S122">
        <f t="shared" si="72"/>
        <v>68</v>
      </c>
      <c r="T122">
        <f t="shared" si="47"/>
        <v>0</v>
      </c>
      <c r="U122">
        <f t="shared" si="48"/>
        <v>0</v>
      </c>
      <c r="V122">
        <f t="shared" si="49"/>
        <v>0</v>
      </c>
      <c r="W122">
        <f t="shared" si="73"/>
        <v>12</v>
      </c>
      <c r="X122">
        <f t="shared" si="51"/>
        <v>0</v>
      </c>
      <c r="Y122">
        <f t="shared" si="52"/>
        <v>0</v>
      </c>
      <c r="Z122">
        <f t="shared" si="53"/>
        <v>0</v>
      </c>
      <c r="AA122">
        <f t="shared" ref="AA122:AB185" si="75">0.0098*(($BM122*(W122^$BO122)*($C122-14.4)*$BP122)+($BN122*W122*W122))</f>
        <v>0.25108939883030007</v>
      </c>
      <c r="AB122">
        <f t="shared" si="75"/>
        <v>0</v>
      </c>
      <c r="AC122">
        <f t="shared" ref="AC122:AC185" si="76">0.0098*(($BM122*(Y122^$BO122)*($C122-14.4)*$BP122)+($BN122*Y122*Y122))</f>
        <v>0</v>
      </c>
      <c r="AD122" s="96">
        <f t="shared" ref="AD122:AD185" si="77">0.0098*(($BM122*(Z122^$BO122)*($C122-14.4)*$BP122)+($BN122*Z122*Z122))</f>
        <v>0</v>
      </c>
      <c r="AE122" s="95">
        <v>0</v>
      </c>
      <c r="AF122" s="86">
        <v>0</v>
      </c>
      <c r="AG122" s="86">
        <v>0</v>
      </c>
      <c r="AH122">
        <v>0.98</v>
      </c>
      <c r="AI122">
        <v>0.98</v>
      </c>
      <c r="AJ122">
        <v>0.98</v>
      </c>
      <c r="AK122">
        <f t="shared" si="54"/>
        <v>0</v>
      </c>
      <c r="AL122">
        <f t="shared" si="55"/>
        <v>0</v>
      </c>
      <c r="AM122">
        <f t="shared" si="56"/>
        <v>0</v>
      </c>
      <c r="AN122">
        <f t="shared" si="57"/>
        <v>0</v>
      </c>
      <c r="AO122">
        <f t="shared" si="58"/>
        <v>0</v>
      </c>
      <c r="AP122">
        <f t="shared" si="59"/>
        <v>0</v>
      </c>
      <c r="AQ122" s="97">
        <f>(AK122/(IF((237.3*LN(('Mini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2" s="97">
        <f>(AL122/(IF((237.3*LN(('Mini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2" s="97">
        <f>(AM122/(IF((237.3*LN(('Mini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2">
        <f t="shared" si="65"/>
        <v>0</v>
      </c>
      <c r="AU122">
        <v>0</v>
      </c>
      <c r="AV122" s="96">
        <v>0</v>
      </c>
      <c r="AW122" s="139">
        <f t="shared" si="64"/>
        <v>0.45</v>
      </c>
      <c r="AX122" s="129">
        <v>0</v>
      </c>
      <c r="AY122" s="129">
        <v>0</v>
      </c>
      <c r="AZ122" s="129">
        <v>0</v>
      </c>
      <c r="BA122" s="86"/>
      <c r="BB122" s="86">
        <v>0</v>
      </c>
      <c r="BC122">
        <v>0</v>
      </c>
      <c r="BD122">
        <v>0</v>
      </c>
      <c r="BE122">
        <v>0</v>
      </c>
      <c r="BG122">
        <v>0</v>
      </c>
      <c r="BH122">
        <v>0</v>
      </c>
      <c r="BI122">
        <v>0</v>
      </c>
      <c r="BJ122">
        <v>0</v>
      </c>
      <c r="BM122">
        <f t="shared" si="66"/>
        <v>1.3823338826853E-3</v>
      </c>
      <c r="BN122">
        <f t="shared" si="67"/>
        <v>3.3290816326530999E-4</v>
      </c>
      <c r="BO122">
        <f t="shared" si="68"/>
        <v>1.723172227894</v>
      </c>
      <c r="BP122">
        <f t="shared" si="69"/>
        <v>1</v>
      </c>
    </row>
    <row r="123" spans="1:68" x14ac:dyDescent="0.25">
      <c r="A123" t="str">
        <f t="shared" si="45"/>
        <v>9270182</v>
      </c>
      <c r="B123">
        <v>9</v>
      </c>
      <c r="C123">
        <v>270</v>
      </c>
      <c r="D123">
        <v>2</v>
      </c>
      <c r="E123">
        <v>18</v>
      </c>
      <c r="F123" s="138">
        <f t="shared" si="74"/>
        <v>9</v>
      </c>
      <c r="G123">
        <v>0</v>
      </c>
      <c r="H123">
        <v>0</v>
      </c>
      <c r="I123">
        <v>0</v>
      </c>
      <c r="J123" s="94">
        <v>0</v>
      </c>
      <c r="K123" s="95">
        <v>541</v>
      </c>
      <c r="L123" s="86">
        <v>0</v>
      </c>
      <c r="M123" s="86">
        <v>0</v>
      </c>
      <c r="N123" s="86">
        <v>0</v>
      </c>
      <c r="O123">
        <v>1.3620000000000001</v>
      </c>
      <c r="P123">
        <v>1.1000000000000001</v>
      </c>
      <c r="Q123">
        <v>1.1000000000000001</v>
      </c>
      <c r="R123">
        <v>1.1000000000000001</v>
      </c>
      <c r="S123">
        <f t="shared" si="72"/>
        <v>81</v>
      </c>
      <c r="T123">
        <f t="shared" si="47"/>
        <v>0</v>
      </c>
      <c r="U123">
        <f t="shared" si="48"/>
        <v>0</v>
      </c>
      <c r="V123">
        <f t="shared" si="49"/>
        <v>0</v>
      </c>
      <c r="W123">
        <f t="shared" si="73"/>
        <v>14</v>
      </c>
      <c r="X123">
        <f t="shared" si="51"/>
        <v>0</v>
      </c>
      <c r="Y123">
        <f t="shared" si="52"/>
        <v>0</v>
      </c>
      <c r="Z123">
        <f t="shared" si="53"/>
        <v>0</v>
      </c>
      <c r="AA123">
        <f t="shared" si="75"/>
        <v>0.48462461873408297</v>
      </c>
      <c r="AB123">
        <f t="shared" si="75"/>
        <v>0</v>
      </c>
      <c r="AC123">
        <f t="shared" si="76"/>
        <v>0</v>
      </c>
      <c r="AD123" s="96">
        <f t="shared" si="77"/>
        <v>0</v>
      </c>
      <c r="AE123" s="95">
        <v>0</v>
      </c>
      <c r="AF123" s="86">
        <v>0</v>
      </c>
      <c r="AG123" s="86">
        <v>0</v>
      </c>
      <c r="AH123">
        <v>0.98</v>
      </c>
      <c r="AI123">
        <v>0.98</v>
      </c>
      <c r="AJ123">
        <v>0.98</v>
      </c>
      <c r="AK123">
        <f t="shared" si="54"/>
        <v>0</v>
      </c>
      <c r="AL123">
        <f t="shared" si="55"/>
        <v>0</v>
      </c>
      <c r="AM123">
        <f t="shared" si="56"/>
        <v>0</v>
      </c>
      <c r="AN123">
        <f t="shared" si="57"/>
        <v>0</v>
      </c>
      <c r="AO123">
        <f t="shared" si="58"/>
        <v>0</v>
      </c>
      <c r="AP123">
        <f t="shared" si="59"/>
        <v>0</v>
      </c>
      <c r="AQ123" s="97">
        <f>(AK123/(IF((237.3*LN(('Mini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3" s="97">
        <f>(AL123/(IF((237.3*LN(('Mini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3" s="97">
        <f>(AM123/(IF((237.3*LN(('Mini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3">
        <f t="shared" si="65"/>
        <v>0</v>
      </c>
      <c r="AU123">
        <v>0</v>
      </c>
      <c r="AV123" s="96">
        <v>0</v>
      </c>
      <c r="AW123" s="139">
        <f t="shared" si="64"/>
        <v>0.9</v>
      </c>
      <c r="AX123" s="129">
        <v>0</v>
      </c>
      <c r="AY123" s="129">
        <v>0</v>
      </c>
      <c r="AZ123" s="129">
        <v>0</v>
      </c>
      <c r="BA123" s="86"/>
      <c r="BB123" s="86">
        <v>0</v>
      </c>
      <c r="BC123">
        <v>0</v>
      </c>
      <c r="BD123">
        <v>0</v>
      </c>
      <c r="BE123">
        <v>0</v>
      </c>
      <c r="BG123">
        <v>0</v>
      </c>
      <c r="BH123">
        <v>0</v>
      </c>
      <c r="BI123">
        <v>0</v>
      </c>
      <c r="BJ123">
        <v>0</v>
      </c>
      <c r="BM123">
        <f t="shared" si="66"/>
        <v>8.0534470601597002E-4</v>
      </c>
      <c r="BN123">
        <f t="shared" si="67"/>
        <v>3.9795050474943999E-4</v>
      </c>
      <c r="BO123">
        <f t="shared" si="68"/>
        <v>1.8138647155180001</v>
      </c>
      <c r="BP123">
        <f t="shared" si="69"/>
        <v>2</v>
      </c>
    </row>
    <row r="124" spans="1:68" x14ac:dyDescent="0.25">
      <c r="A124" t="str">
        <f t="shared" si="45"/>
        <v>9270262</v>
      </c>
      <c r="B124">
        <v>9</v>
      </c>
      <c r="C124">
        <v>270</v>
      </c>
      <c r="D124">
        <v>2</v>
      </c>
      <c r="E124">
        <v>26</v>
      </c>
      <c r="F124" s="138">
        <f t="shared" si="74"/>
        <v>9</v>
      </c>
      <c r="G124">
        <v>0</v>
      </c>
      <c r="H124">
        <v>0</v>
      </c>
      <c r="I124">
        <v>0</v>
      </c>
      <c r="J124" s="94">
        <v>0</v>
      </c>
      <c r="K124" s="95">
        <v>711</v>
      </c>
      <c r="L124" s="86">
        <v>0</v>
      </c>
      <c r="M124" s="86">
        <v>0</v>
      </c>
      <c r="N124" s="86">
        <v>0</v>
      </c>
      <c r="O124">
        <v>1.3620000000000001</v>
      </c>
      <c r="P124">
        <v>1.1000000000000001</v>
      </c>
      <c r="Q124">
        <v>1.1000000000000001</v>
      </c>
      <c r="R124">
        <v>1.1000000000000001</v>
      </c>
      <c r="S124">
        <f t="shared" si="72"/>
        <v>106</v>
      </c>
      <c r="T124">
        <f t="shared" si="47"/>
        <v>0</v>
      </c>
      <c r="U124">
        <f t="shared" si="48"/>
        <v>0</v>
      </c>
      <c r="V124">
        <f t="shared" si="49"/>
        <v>0</v>
      </c>
      <c r="W124">
        <f t="shared" si="73"/>
        <v>18</v>
      </c>
      <c r="X124">
        <f t="shared" si="51"/>
        <v>0</v>
      </c>
      <c r="Y124">
        <f t="shared" si="52"/>
        <v>0</v>
      </c>
      <c r="Z124">
        <f t="shared" si="53"/>
        <v>0</v>
      </c>
      <c r="AA124">
        <f t="shared" si="75"/>
        <v>0.76456000810272939</v>
      </c>
      <c r="AB124">
        <f t="shared" si="75"/>
        <v>0</v>
      </c>
      <c r="AC124">
        <f t="shared" si="76"/>
        <v>0</v>
      </c>
      <c r="AD124" s="96">
        <f t="shared" si="77"/>
        <v>0</v>
      </c>
      <c r="AE124" s="95">
        <v>0</v>
      </c>
      <c r="AF124" s="86">
        <v>0</v>
      </c>
      <c r="AG124" s="86">
        <v>0</v>
      </c>
      <c r="AH124">
        <v>0.98</v>
      </c>
      <c r="AI124">
        <v>0.98</v>
      </c>
      <c r="AJ124">
        <v>0.98</v>
      </c>
      <c r="AK124">
        <f t="shared" si="54"/>
        <v>0</v>
      </c>
      <c r="AL124">
        <f t="shared" si="55"/>
        <v>0</v>
      </c>
      <c r="AM124">
        <f t="shared" si="56"/>
        <v>0</v>
      </c>
      <c r="AN124">
        <f t="shared" si="57"/>
        <v>0</v>
      </c>
      <c r="AO124">
        <f t="shared" si="58"/>
        <v>0</v>
      </c>
      <c r="AP124">
        <f t="shared" si="59"/>
        <v>0</v>
      </c>
      <c r="AQ124" s="97">
        <f>(AK124/(IF((237.3*LN(('Mini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4" s="97">
        <f>(AL124/(IF((237.3*LN(('Mini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4" s="97">
        <f>(AM124/(IF((237.3*LN(('Mini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4">
        <f t="shared" si="65"/>
        <v>0</v>
      </c>
      <c r="AU124">
        <v>0</v>
      </c>
      <c r="AV124" s="96">
        <v>0</v>
      </c>
      <c r="AW124" s="139">
        <f t="shared" si="64"/>
        <v>0.9</v>
      </c>
      <c r="AX124" s="129">
        <v>0</v>
      </c>
      <c r="AY124" s="129">
        <v>0</v>
      </c>
      <c r="AZ124" s="129">
        <v>0</v>
      </c>
      <c r="BA124" s="86"/>
      <c r="BB124" s="86">
        <v>0</v>
      </c>
      <c r="BC124">
        <v>0</v>
      </c>
      <c r="BD124">
        <v>0</v>
      </c>
      <c r="BE124">
        <v>0</v>
      </c>
      <c r="BG124">
        <v>0</v>
      </c>
      <c r="BH124">
        <v>0</v>
      </c>
      <c r="BI124">
        <v>0</v>
      </c>
      <c r="BJ124">
        <v>0</v>
      </c>
      <c r="BM124">
        <f t="shared" si="66"/>
        <v>8.0534470601597002E-4</v>
      </c>
      <c r="BN124">
        <f t="shared" si="67"/>
        <v>3.9795050474943999E-4</v>
      </c>
      <c r="BO124">
        <f t="shared" si="68"/>
        <v>1.8138647155180001</v>
      </c>
      <c r="BP124">
        <f t="shared" si="69"/>
        <v>2</v>
      </c>
    </row>
    <row r="125" spans="1:68" x14ac:dyDescent="0.25">
      <c r="A125" t="str">
        <f t="shared" si="45"/>
        <v>9270342</v>
      </c>
      <c r="B125">
        <v>9</v>
      </c>
      <c r="C125">
        <v>270</v>
      </c>
      <c r="D125">
        <v>2</v>
      </c>
      <c r="E125">
        <v>34</v>
      </c>
      <c r="F125" s="138">
        <f t="shared" si="74"/>
        <v>14</v>
      </c>
      <c r="G125">
        <v>0</v>
      </c>
      <c r="H125">
        <v>0</v>
      </c>
      <c r="I125">
        <v>0</v>
      </c>
      <c r="J125" s="94">
        <v>0</v>
      </c>
      <c r="K125" s="95">
        <v>923</v>
      </c>
      <c r="L125" s="86">
        <v>0</v>
      </c>
      <c r="M125" s="86">
        <v>0</v>
      </c>
      <c r="N125" s="86">
        <v>0</v>
      </c>
      <c r="O125">
        <v>1.3620000000000001</v>
      </c>
      <c r="P125">
        <v>1.1000000000000001</v>
      </c>
      <c r="Q125">
        <v>1.1000000000000001</v>
      </c>
      <c r="R125">
        <v>1.1000000000000001</v>
      </c>
      <c r="S125">
        <f t="shared" si="72"/>
        <v>138</v>
      </c>
      <c r="T125">
        <f t="shared" si="47"/>
        <v>0</v>
      </c>
      <c r="U125">
        <f t="shared" si="48"/>
        <v>0</v>
      </c>
      <c r="V125">
        <f t="shared" si="49"/>
        <v>0</v>
      </c>
      <c r="W125">
        <f t="shared" si="73"/>
        <v>24</v>
      </c>
      <c r="X125">
        <f t="shared" si="51"/>
        <v>0</v>
      </c>
      <c r="Y125">
        <f t="shared" si="52"/>
        <v>0</v>
      </c>
      <c r="Z125">
        <f t="shared" si="53"/>
        <v>0</v>
      </c>
      <c r="AA125">
        <f t="shared" si="75"/>
        <v>2.2227168473725714</v>
      </c>
      <c r="AB125">
        <f t="shared" si="75"/>
        <v>0</v>
      </c>
      <c r="AC125">
        <f t="shared" si="76"/>
        <v>0</v>
      </c>
      <c r="AD125" s="96">
        <f t="shared" si="77"/>
        <v>0</v>
      </c>
      <c r="AE125" s="95">
        <v>0</v>
      </c>
      <c r="AF125" s="86">
        <v>0</v>
      </c>
      <c r="AG125" s="86">
        <v>0</v>
      </c>
      <c r="AH125">
        <v>0.98</v>
      </c>
      <c r="AI125">
        <v>0.98</v>
      </c>
      <c r="AJ125">
        <v>0.98</v>
      </c>
      <c r="AK125">
        <f t="shared" si="54"/>
        <v>0</v>
      </c>
      <c r="AL125">
        <f t="shared" si="55"/>
        <v>0</v>
      </c>
      <c r="AM125">
        <f t="shared" si="56"/>
        <v>0</v>
      </c>
      <c r="AN125">
        <f t="shared" si="57"/>
        <v>0</v>
      </c>
      <c r="AO125">
        <f t="shared" si="58"/>
        <v>0</v>
      </c>
      <c r="AP125">
        <f t="shared" si="59"/>
        <v>0</v>
      </c>
      <c r="AQ125" s="97">
        <f>(AK125/(IF((237.3*LN(('Mini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5" s="97">
        <f>(AL125/(IF((237.3*LN(('Mini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5" s="97">
        <f>(AM125/(IF((237.3*LN(('Mini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5">
        <f t="shared" si="65"/>
        <v>0</v>
      </c>
      <c r="AU125">
        <v>0</v>
      </c>
      <c r="AV125" s="96">
        <v>0</v>
      </c>
      <c r="AW125" s="139">
        <f t="shared" si="64"/>
        <v>1.35</v>
      </c>
      <c r="AX125" s="129">
        <v>0</v>
      </c>
      <c r="AY125" s="129">
        <v>0</v>
      </c>
      <c r="AZ125" s="129">
        <v>0</v>
      </c>
      <c r="BA125" s="86"/>
      <c r="BB125" s="86">
        <v>0</v>
      </c>
      <c r="BC125">
        <v>0</v>
      </c>
      <c r="BD125">
        <v>0</v>
      </c>
      <c r="BE125">
        <v>0</v>
      </c>
      <c r="BG125">
        <v>0</v>
      </c>
      <c r="BH125">
        <v>0</v>
      </c>
      <c r="BI125">
        <v>0</v>
      </c>
      <c r="BJ125">
        <v>0</v>
      </c>
      <c r="BM125">
        <f t="shared" si="66"/>
        <v>2.5582398288699999E-3</v>
      </c>
      <c r="BN125">
        <f t="shared" si="67"/>
        <v>5.6161694684148003E-4</v>
      </c>
      <c r="BO125">
        <f t="shared" si="68"/>
        <v>1.4942747715061999</v>
      </c>
      <c r="BP125">
        <f t="shared" si="69"/>
        <v>3</v>
      </c>
    </row>
    <row r="126" spans="1:68" x14ac:dyDescent="0.25">
      <c r="A126" t="str">
        <f t="shared" si="45"/>
        <v>9270422</v>
      </c>
      <c r="B126">
        <v>9</v>
      </c>
      <c r="C126">
        <v>270</v>
      </c>
      <c r="D126">
        <v>2</v>
      </c>
      <c r="E126">
        <v>42</v>
      </c>
      <c r="F126" s="138">
        <f t="shared" si="74"/>
        <v>19</v>
      </c>
      <c r="G126">
        <v>0</v>
      </c>
      <c r="H126">
        <v>0</v>
      </c>
      <c r="I126">
        <v>0</v>
      </c>
      <c r="J126" s="94">
        <v>0</v>
      </c>
      <c r="K126" s="95">
        <v>1333</v>
      </c>
      <c r="L126" s="86">
        <v>0</v>
      </c>
      <c r="M126" s="86">
        <v>0</v>
      </c>
      <c r="N126" s="86">
        <v>0</v>
      </c>
      <c r="O126">
        <v>1.3620000000000001</v>
      </c>
      <c r="P126">
        <v>1.1000000000000001</v>
      </c>
      <c r="Q126">
        <v>1.1000000000000001</v>
      </c>
      <c r="R126">
        <v>1.1000000000000001</v>
      </c>
      <c r="S126">
        <f t="shared" si="72"/>
        <v>199</v>
      </c>
      <c r="T126">
        <f t="shared" si="47"/>
        <v>0</v>
      </c>
      <c r="U126">
        <f t="shared" si="48"/>
        <v>0</v>
      </c>
      <c r="V126">
        <f t="shared" si="49"/>
        <v>0</v>
      </c>
      <c r="W126">
        <f t="shared" si="73"/>
        <v>34</v>
      </c>
      <c r="X126">
        <f t="shared" si="51"/>
        <v>0</v>
      </c>
      <c r="Y126">
        <f t="shared" si="52"/>
        <v>0</v>
      </c>
      <c r="Z126">
        <f t="shared" si="53"/>
        <v>0</v>
      </c>
      <c r="AA126">
        <f t="shared" si="75"/>
        <v>7.8568652282027909</v>
      </c>
      <c r="AB126">
        <f t="shared" si="75"/>
        <v>0</v>
      </c>
      <c r="AC126">
        <f t="shared" si="76"/>
        <v>0</v>
      </c>
      <c r="AD126" s="96">
        <f t="shared" si="77"/>
        <v>0</v>
      </c>
      <c r="AE126" s="95">
        <v>0</v>
      </c>
      <c r="AF126" s="86">
        <v>0</v>
      </c>
      <c r="AG126" s="86">
        <v>0</v>
      </c>
      <c r="AH126">
        <v>0.98</v>
      </c>
      <c r="AI126">
        <v>0.98</v>
      </c>
      <c r="AJ126">
        <v>0.98</v>
      </c>
      <c r="AK126">
        <f t="shared" si="54"/>
        <v>0</v>
      </c>
      <c r="AL126">
        <f t="shared" si="55"/>
        <v>0</v>
      </c>
      <c r="AM126">
        <f t="shared" si="56"/>
        <v>0</v>
      </c>
      <c r="AN126">
        <f t="shared" si="57"/>
        <v>0</v>
      </c>
      <c r="AO126">
        <f t="shared" si="58"/>
        <v>0</v>
      </c>
      <c r="AP126">
        <f t="shared" si="59"/>
        <v>0</v>
      </c>
      <c r="AQ126" s="97">
        <f>(AK126/(IF((237.3*LN(('Mini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6" s="97">
        <f>(AL126/(IF((237.3*LN(('Mini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6" s="97">
        <f>(AM126/(IF((237.3*LN(('Mini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6">
        <f t="shared" si="65"/>
        <v>0</v>
      </c>
      <c r="AU126">
        <v>0</v>
      </c>
      <c r="AV126" s="96">
        <v>0</v>
      </c>
      <c r="AW126" s="139">
        <f t="shared" si="64"/>
        <v>1.8</v>
      </c>
      <c r="AX126" s="129">
        <v>0</v>
      </c>
      <c r="AY126" s="129">
        <v>0</v>
      </c>
      <c r="AZ126" s="129">
        <v>0</v>
      </c>
      <c r="BA126" s="86"/>
      <c r="BB126" s="86">
        <v>0</v>
      </c>
      <c r="BC126">
        <v>0</v>
      </c>
      <c r="BD126">
        <v>0</v>
      </c>
      <c r="BE126">
        <v>0</v>
      </c>
      <c r="BG126">
        <v>0</v>
      </c>
      <c r="BH126">
        <v>0</v>
      </c>
      <c r="BI126">
        <v>0</v>
      </c>
      <c r="BJ126">
        <v>0</v>
      </c>
      <c r="BM126">
        <f t="shared" si="66"/>
        <v>1.1616292894075E-2</v>
      </c>
      <c r="BN126">
        <f t="shared" si="67"/>
        <v>1.6553227470231999E-3</v>
      </c>
      <c r="BO126">
        <f t="shared" si="68"/>
        <v>1.5869346821790999</v>
      </c>
      <c r="BP126">
        <f t="shared" si="69"/>
        <v>1</v>
      </c>
    </row>
    <row r="127" spans="1:68" x14ac:dyDescent="0.25">
      <c r="A127" t="str">
        <f t="shared" si="45"/>
        <v>9290142</v>
      </c>
      <c r="B127">
        <v>9</v>
      </c>
      <c r="C127">
        <v>290</v>
      </c>
      <c r="D127">
        <v>2</v>
      </c>
      <c r="E127">
        <v>14</v>
      </c>
      <c r="F127" s="138">
        <f t="shared" si="74"/>
        <v>4</v>
      </c>
      <c r="G127">
        <v>0</v>
      </c>
      <c r="H127">
        <v>0</v>
      </c>
      <c r="I127">
        <v>0</v>
      </c>
      <c r="J127" s="94">
        <v>0</v>
      </c>
      <c r="K127" s="95">
        <v>495</v>
      </c>
      <c r="L127" s="86">
        <v>0</v>
      </c>
      <c r="M127" s="86">
        <v>0</v>
      </c>
      <c r="N127" s="86">
        <v>0</v>
      </c>
      <c r="O127">
        <v>1.3620000000000001</v>
      </c>
      <c r="P127">
        <v>1.1000000000000001</v>
      </c>
      <c r="Q127">
        <v>1.1000000000000001</v>
      </c>
      <c r="R127">
        <v>1.1000000000000001</v>
      </c>
      <c r="S127">
        <f t="shared" si="72"/>
        <v>74</v>
      </c>
      <c r="T127">
        <f t="shared" si="47"/>
        <v>0</v>
      </c>
      <c r="U127">
        <f t="shared" si="48"/>
        <v>0</v>
      </c>
      <c r="V127">
        <f t="shared" si="49"/>
        <v>0</v>
      </c>
      <c r="W127">
        <f t="shared" si="73"/>
        <v>13</v>
      </c>
      <c r="X127">
        <f t="shared" si="51"/>
        <v>0</v>
      </c>
      <c r="Y127">
        <f t="shared" si="52"/>
        <v>0</v>
      </c>
      <c r="Z127">
        <f t="shared" si="53"/>
        <v>0</v>
      </c>
      <c r="AA127">
        <f t="shared" si="75"/>
        <v>0.31074614616760837</v>
      </c>
      <c r="AB127">
        <f t="shared" si="75"/>
        <v>0</v>
      </c>
      <c r="AC127">
        <f t="shared" si="76"/>
        <v>0</v>
      </c>
      <c r="AD127" s="96">
        <f t="shared" si="77"/>
        <v>0</v>
      </c>
      <c r="AE127" s="95">
        <v>0</v>
      </c>
      <c r="AF127" s="86">
        <v>0</v>
      </c>
      <c r="AG127" s="86">
        <v>0</v>
      </c>
      <c r="AH127">
        <v>0.98</v>
      </c>
      <c r="AI127">
        <v>0.98</v>
      </c>
      <c r="AJ127">
        <v>0.98</v>
      </c>
      <c r="AK127">
        <f t="shared" si="54"/>
        <v>0</v>
      </c>
      <c r="AL127">
        <f t="shared" si="55"/>
        <v>0</v>
      </c>
      <c r="AM127">
        <f t="shared" si="56"/>
        <v>0</v>
      </c>
      <c r="AN127">
        <f t="shared" si="57"/>
        <v>0</v>
      </c>
      <c r="AO127">
        <f t="shared" si="58"/>
        <v>0</v>
      </c>
      <c r="AP127">
        <f t="shared" si="59"/>
        <v>0</v>
      </c>
      <c r="AQ127" s="97">
        <f>(AK127/(IF((237.3*LN(('Mini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7" s="97">
        <f>(AL127/(IF((237.3*LN(('Mini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7" s="97">
        <f>(AM127/(IF((237.3*LN(('Mini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7">
        <f t="shared" si="65"/>
        <v>0</v>
      </c>
      <c r="AU127">
        <v>0</v>
      </c>
      <c r="AV127" s="96">
        <v>0</v>
      </c>
      <c r="AW127" s="139">
        <f t="shared" si="64"/>
        <v>0.48333333333333334</v>
      </c>
      <c r="AX127" s="129">
        <v>0</v>
      </c>
      <c r="AY127" s="129">
        <v>0</v>
      </c>
      <c r="AZ127" s="129">
        <v>0</v>
      </c>
      <c r="BA127" s="86"/>
      <c r="BB127" s="86">
        <v>0</v>
      </c>
      <c r="BC127">
        <v>0</v>
      </c>
      <c r="BD127">
        <v>0</v>
      </c>
      <c r="BE127">
        <v>0</v>
      </c>
      <c r="BG127">
        <v>0</v>
      </c>
      <c r="BH127">
        <v>0</v>
      </c>
      <c r="BI127">
        <v>0</v>
      </c>
      <c r="BJ127">
        <v>0</v>
      </c>
      <c r="BM127">
        <f t="shared" si="66"/>
        <v>1.3823338826853E-3</v>
      </c>
      <c r="BN127">
        <f t="shared" si="67"/>
        <v>3.3290816326530999E-4</v>
      </c>
      <c r="BO127">
        <f t="shared" si="68"/>
        <v>1.723172227894</v>
      </c>
      <c r="BP127">
        <f t="shared" si="69"/>
        <v>1</v>
      </c>
    </row>
    <row r="128" spans="1:68" x14ac:dyDescent="0.25">
      <c r="A128" t="str">
        <f t="shared" si="45"/>
        <v>9290182</v>
      </c>
      <c r="B128">
        <v>9</v>
      </c>
      <c r="C128">
        <v>290</v>
      </c>
      <c r="D128">
        <v>2</v>
      </c>
      <c r="E128">
        <v>18</v>
      </c>
      <c r="F128" s="138">
        <f t="shared" si="74"/>
        <v>9</v>
      </c>
      <c r="G128">
        <v>0</v>
      </c>
      <c r="H128">
        <v>0</v>
      </c>
      <c r="I128">
        <v>0</v>
      </c>
      <c r="J128" s="94">
        <v>0</v>
      </c>
      <c r="K128" s="95">
        <v>586</v>
      </c>
      <c r="L128" s="86">
        <v>0</v>
      </c>
      <c r="M128" s="86">
        <v>0</v>
      </c>
      <c r="N128" s="86">
        <v>0</v>
      </c>
      <c r="O128">
        <v>1.3620000000000001</v>
      </c>
      <c r="P128">
        <v>1.1000000000000001</v>
      </c>
      <c r="Q128">
        <v>1.1000000000000001</v>
      </c>
      <c r="R128">
        <v>1.1000000000000001</v>
      </c>
      <c r="S128">
        <f t="shared" si="72"/>
        <v>87</v>
      </c>
      <c r="T128">
        <f t="shared" si="47"/>
        <v>0</v>
      </c>
      <c r="U128">
        <f t="shared" si="48"/>
        <v>0</v>
      </c>
      <c r="V128">
        <f t="shared" si="49"/>
        <v>0</v>
      </c>
      <c r="W128">
        <f t="shared" si="73"/>
        <v>15</v>
      </c>
      <c r="X128">
        <f t="shared" si="51"/>
        <v>0</v>
      </c>
      <c r="Y128">
        <f t="shared" si="52"/>
        <v>0</v>
      </c>
      <c r="Z128">
        <f t="shared" si="53"/>
        <v>0</v>
      </c>
      <c r="AA128">
        <f t="shared" si="75"/>
        <v>0.59214977568407368</v>
      </c>
      <c r="AB128">
        <f t="shared" si="75"/>
        <v>0</v>
      </c>
      <c r="AC128">
        <f t="shared" si="76"/>
        <v>0</v>
      </c>
      <c r="AD128" s="96">
        <f t="shared" si="77"/>
        <v>0</v>
      </c>
      <c r="AE128" s="95">
        <v>0</v>
      </c>
      <c r="AF128" s="86">
        <v>0</v>
      </c>
      <c r="AG128" s="86">
        <v>0</v>
      </c>
      <c r="AH128">
        <v>0.98</v>
      </c>
      <c r="AI128">
        <v>0.98</v>
      </c>
      <c r="AJ128">
        <v>0.98</v>
      </c>
      <c r="AK128">
        <f t="shared" si="54"/>
        <v>0</v>
      </c>
      <c r="AL128">
        <f t="shared" si="55"/>
        <v>0</v>
      </c>
      <c r="AM128">
        <f t="shared" si="56"/>
        <v>0</v>
      </c>
      <c r="AN128">
        <f t="shared" si="57"/>
        <v>0</v>
      </c>
      <c r="AO128">
        <f t="shared" si="58"/>
        <v>0</v>
      </c>
      <c r="AP128">
        <f t="shared" si="59"/>
        <v>0</v>
      </c>
      <c r="AQ128" s="97">
        <f>(AK128/(IF((237.3*LN(('Mini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8" s="97">
        <f>(AL128/(IF((237.3*LN(('Mini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8" s="97">
        <f>(AM128/(IF((237.3*LN(('Mini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8">
        <f t="shared" si="65"/>
        <v>0</v>
      </c>
      <c r="AU128">
        <v>0</v>
      </c>
      <c r="AV128" s="96">
        <v>0</v>
      </c>
      <c r="AW128" s="139">
        <f t="shared" si="64"/>
        <v>0.96666666666666667</v>
      </c>
      <c r="AX128" s="129">
        <v>0</v>
      </c>
      <c r="AY128" s="129">
        <v>0</v>
      </c>
      <c r="AZ128" s="129">
        <v>0</v>
      </c>
      <c r="BA128" s="86"/>
      <c r="BB128" s="86">
        <v>0</v>
      </c>
      <c r="BC128">
        <v>0</v>
      </c>
      <c r="BD128">
        <v>0</v>
      </c>
      <c r="BE128">
        <v>0</v>
      </c>
      <c r="BG128">
        <v>0</v>
      </c>
      <c r="BH128">
        <v>0</v>
      </c>
      <c r="BI128">
        <v>0</v>
      </c>
      <c r="BJ128">
        <v>0</v>
      </c>
      <c r="BM128">
        <f t="shared" si="66"/>
        <v>8.0534470601597002E-4</v>
      </c>
      <c r="BN128">
        <f t="shared" si="67"/>
        <v>3.9795050474943999E-4</v>
      </c>
      <c r="BO128">
        <f t="shared" si="68"/>
        <v>1.8138647155180001</v>
      </c>
      <c r="BP128">
        <f t="shared" si="69"/>
        <v>2</v>
      </c>
    </row>
    <row r="129" spans="1:68" x14ac:dyDescent="0.25">
      <c r="A129" t="str">
        <f t="shared" si="45"/>
        <v>9290262</v>
      </c>
      <c r="B129">
        <v>9</v>
      </c>
      <c r="C129">
        <v>290</v>
      </c>
      <c r="D129">
        <v>2</v>
      </c>
      <c r="E129">
        <v>26</v>
      </c>
      <c r="F129" s="138">
        <f t="shared" si="74"/>
        <v>9</v>
      </c>
      <c r="G129">
        <v>0</v>
      </c>
      <c r="H129">
        <v>0</v>
      </c>
      <c r="I129">
        <v>0</v>
      </c>
      <c r="J129" s="94">
        <v>0</v>
      </c>
      <c r="K129" s="95">
        <v>771</v>
      </c>
      <c r="L129" s="86">
        <v>0</v>
      </c>
      <c r="M129" s="86">
        <v>0</v>
      </c>
      <c r="N129" s="86">
        <v>0</v>
      </c>
      <c r="O129">
        <v>1.3620000000000001</v>
      </c>
      <c r="P129">
        <v>1.1000000000000001</v>
      </c>
      <c r="Q129">
        <v>1.1000000000000001</v>
      </c>
      <c r="R129">
        <v>1.1000000000000001</v>
      </c>
      <c r="S129">
        <f t="shared" si="72"/>
        <v>115</v>
      </c>
      <c r="T129">
        <f t="shared" si="47"/>
        <v>0</v>
      </c>
      <c r="U129">
        <f t="shared" si="48"/>
        <v>0</v>
      </c>
      <c r="V129">
        <f t="shared" si="49"/>
        <v>0</v>
      </c>
      <c r="W129">
        <f t="shared" si="73"/>
        <v>20</v>
      </c>
      <c r="X129">
        <f t="shared" si="51"/>
        <v>0</v>
      </c>
      <c r="Y129">
        <f t="shared" si="52"/>
        <v>0</v>
      </c>
      <c r="Z129">
        <f t="shared" si="53"/>
        <v>0</v>
      </c>
      <c r="AA129">
        <f t="shared" si="75"/>
        <v>0.9979043924787302</v>
      </c>
      <c r="AB129">
        <f t="shared" si="75"/>
        <v>0</v>
      </c>
      <c r="AC129">
        <f t="shared" si="76"/>
        <v>0</v>
      </c>
      <c r="AD129" s="96">
        <f t="shared" si="77"/>
        <v>0</v>
      </c>
      <c r="AE129" s="95">
        <v>0</v>
      </c>
      <c r="AF129" s="86">
        <v>0</v>
      </c>
      <c r="AG129" s="86">
        <v>0</v>
      </c>
      <c r="AH129">
        <v>0.98</v>
      </c>
      <c r="AI129">
        <v>0.98</v>
      </c>
      <c r="AJ129">
        <v>0.98</v>
      </c>
      <c r="AK129">
        <f t="shared" si="54"/>
        <v>0</v>
      </c>
      <c r="AL129">
        <f t="shared" si="55"/>
        <v>0</v>
      </c>
      <c r="AM129">
        <f t="shared" si="56"/>
        <v>0</v>
      </c>
      <c r="AN129">
        <f t="shared" si="57"/>
        <v>0</v>
      </c>
      <c r="AO129">
        <f t="shared" si="58"/>
        <v>0</v>
      </c>
      <c r="AP129">
        <f t="shared" si="59"/>
        <v>0</v>
      </c>
      <c r="AQ129" s="97">
        <f>(AK129/(IF((237.3*LN(('Mini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29" s="97">
        <f>(AL129/(IF((237.3*LN(('Mini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29" s="97">
        <f>(AM129/(IF((237.3*LN(('Mini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29">
        <f t="shared" si="65"/>
        <v>0</v>
      </c>
      <c r="AU129">
        <v>0</v>
      </c>
      <c r="AV129" s="96">
        <v>0</v>
      </c>
      <c r="AW129" s="139">
        <f t="shared" si="64"/>
        <v>0.96666666666666667</v>
      </c>
      <c r="AX129" s="129">
        <v>0</v>
      </c>
      <c r="AY129" s="129">
        <v>0</v>
      </c>
      <c r="AZ129" s="129">
        <v>0</v>
      </c>
      <c r="BA129" s="86"/>
      <c r="BB129" s="86">
        <v>0</v>
      </c>
      <c r="BC129">
        <v>0</v>
      </c>
      <c r="BD129">
        <v>0</v>
      </c>
      <c r="BE129">
        <v>0</v>
      </c>
      <c r="BG129">
        <v>0</v>
      </c>
      <c r="BH129">
        <v>0</v>
      </c>
      <c r="BI129">
        <v>0</v>
      </c>
      <c r="BJ129">
        <v>0</v>
      </c>
      <c r="BM129">
        <f t="shared" si="66"/>
        <v>8.0534470601597002E-4</v>
      </c>
      <c r="BN129">
        <f t="shared" si="67"/>
        <v>3.9795050474943999E-4</v>
      </c>
      <c r="BO129">
        <f t="shared" si="68"/>
        <v>1.8138647155180001</v>
      </c>
      <c r="BP129">
        <f t="shared" si="69"/>
        <v>2</v>
      </c>
    </row>
    <row r="130" spans="1:68" x14ac:dyDescent="0.25">
      <c r="A130" t="str">
        <f t="shared" si="45"/>
        <v>9290342</v>
      </c>
      <c r="B130">
        <v>9</v>
      </c>
      <c r="C130">
        <v>290</v>
      </c>
      <c r="D130">
        <v>2</v>
      </c>
      <c r="E130">
        <v>34</v>
      </c>
      <c r="F130" s="138">
        <f t="shared" si="74"/>
        <v>14</v>
      </c>
      <c r="G130">
        <v>0</v>
      </c>
      <c r="H130">
        <v>0</v>
      </c>
      <c r="I130">
        <v>0</v>
      </c>
      <c r="J130" s="94">
        <v>0</v>
      </c>
      <c r="K130" s="95">
        <v>1000</v>
      </c>
      <c r="L130" s="86">
        <v>0</v>
      </c>
      <c r="M130" s="86">
        <v>0</v>
      </c>
      <c r="N130" s="86">
        <v>0</v>
      </c>
      <c r="O130">
        <v>1.3620000000000001</v>
      </c>
      <c r="P130">
        <v>1.1000000000000001</v>
      </c>
      <c r="Q130">
        <v>1.1000000000000001</v>
      </c>
      <c r="R130">
        <v>1.1000000000000001</v>
      </c>
      <c r="S130">
        <f t="shared" si="72"/>
        <v>149</v>
      </c>
      <c r="T130">
        <f t="shared" si="47"/>
        <v>0</v>
      </c>
      <c r="U130">
        <f t="shared" si="48"/>
        <v>0</v>
      </c>
      <c r="V130">
        <f t="shared" si="49"/>
        <v>0</v>
      </c>
      <c r="W130">
        <f t="shared" si="73"/>
        <v>26</v>
      </c>
      <c r="X130">
        <f t="shared" si="51"/>
        <v>0</v>
      </c>
      <c r="Y130">
        <f t="shared" si="52"/>
        <v>0</v>
      </c>
      <c r="Z130">
        <f t="shared" si="53"/>
        <v>0</v>
      </c>
      <c r="AA130">
        <f t="shared" si="75"/>
        <v>2.7010052197234917</v>
      </c>
      <c r="AB130">
        <f t="shared" si="75"/>
        <v>0</v>
      </c>
      <c r="AC130">
        <f t="shared" si="76"/>
        <v>0</v>
      </c>
      <c r="AD130" s="96">
        <f t="shared" si="77"/>
        <v>0</v>
      </c>
      <c r="AE130" s="95">
        <v>0</v>
      </c>
      <c r="AF130" s="86">
        <v>0</v>
      </c>
      <c r="AG130" s="86">
        <v>0</v>
      </c>
      <c r="AH130">
        <v>0.98</v>
      </c>
      <c r="AI130">
        <v>0.98</v>
      </c>
      <c r="AJ130">
        <v>0.98</v>
      </c>
      <c r="AK130">
        <f t="shared" si="54"/>
        <v>0</v>
      </c>
      <c r="AL130">
        <f t="shared" si="55"/>
        <v>0</v>
      </c>
      <c r="AM130">
        <f t="shared" si="56"/>
        <v>0</v>
      </c>
      <c r="AN130">
        <f t="shared" si="57"/>
        <v>0</v>
      </c>
      <c r="AO130">
        <f t="shared" si="58"/>
        <v>0</v>
      </c>
      <c r="AP130">
        <f t="shared" si="59"/>
        <v>0</v>
      </c>
      <c r="AQ130" s="97">
        <f>(AK130/(IF((237.3*LN(('Mini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0" s="97">
        <f>(AL130/(IF((237.3*LN(('Mini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0" s="97">
        <f>(AM130/(IF((237.3*LN(('Mini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0">
        <f t="shared" si="65"/>
        <v>0</v>
      </c>
      <c r="AU130">
        <v>0</v>
      </c>
      <c r="AV130" s="96">
        <v>0</v>
      </c>
      <c r="AW130" s="139">
        <f t="shared" si="64"/>
        <v>1.45</v>
      </c>
      <c r="AX130" s="129">
        <v>0</v>
      </c>
      <c r="AY130" s="129">
        <v>0</v>
      </c>
      <c r="AZ130" s="129">
        <v>0</v>
      </c>
      <c r="BA130" s="86"/>
      <c r="BB130" s="86">
        <v>0</v>
      </c>
      <c r="BC130">
        <v>0</v>
      </c>
      <c r="BD130">
        <v>0</v>
      </c>
      <c r="BE130">
        <v>0</v>
      </c>
      <c r="BG130">
        <v>0</v>
      </c>
      <c r="BH130">
        <v>0</v>
      </c>
      <c r="BI130">
        <v>0</v>
      </c>
      <c r="BJ130">
        <v>0</v>
      </c>
      <c r="BM130">
        <f t="shared" si="66"/>
        <v>2.5582398288699999E-3</v>
      </c>
      <c r="BN130">
        <f t="shared" si="67"/>
        <v>5.6161694684148003E-4</v>
      </c>
      <c r="BO130">
        <f t="shared" si="68"/>
        <v>1.4942747715061999</v>
      </c>
      <c r="BP130">
        <f t="shared" si="69"/>
        <v>3</v>
      </c>
    </row>
    <row r="131" spans="1:68" x14ac:dyDescent="0.25">
      <c r="A131" t="str">
        <f t="shared" si="45"/>
        <v>9290422</v>
      </c>
      <c r="B131">
        <v>9</v>
      </c>
      <c r="C131">
        <v>290</v>
      </c>
      <c r="D131">
        <v>2</v>
      </c>
      <c r="E131">
        <v>42</v>
      </c>
      <c r="F131" s="138">
        <f t="shared" si="74"/>
        <v>19</v>
      </c>
      <c r="G131">
        <v>0</v>
      </c>
      <c r="H131">
        <v>0</v>
      </c>
      <c r="I131">
        <v>0</v>
      </c>
      <c r="J131" s="94">
        <v>0</v>
      </c>
      <c r="K131" s="95">
        <v>1444</v>
      </c>
      <c r="L131" s="86">
        <v>0</v>
      </c>
      <c r="M131" s="86">
        <v>0</v>
      </c>
      <c r="N131" s="86">
        <v>0</v>
      </c>
      <c r="O131">
        <v>1.3620000000000001</v>
      </c>
      <c r="P131">
        <v>1.1000000000000001</v>
      </c>
      <c r="Q131">
        <v>1.1000000000000001</v>
      </c>
      <c r="R131">
        <v>1.1000000000000001</v>
      </c>
      <c r="S131">
        <f t="shared" si="72"/>
        <v>216</v>
      </c>
      <c r="T131">
        <f t="shared" si="47"/>
        <v>0</v>
      </c>
      <c r="U131">
        <f t="shared" si="48"/>
        <v>0</v>
      </c>
      <c r="V131">
        <f t="shared" si="49"/>
        <v>0</v>
      </c>
      <c r="W131">
        <f t="shared" si="73"/>
        <v>37</v>
      </c>
      <c r="X131">
        <f t="shared" si="51"/>
        <v>0</v>
      </c>
      <c r="Y131">
        <f t="shared" si="52"/>
        <v>0</v>
      </c>
      <c r="Z131">
        <f t="shared" si="53"/>
        <v>0</v>
      </c>
      <c r="AA131">
        <f t="shared" si="75"/>
        <v>9.6873124921250664</v>
      </c>
      <c r="AB131">
        <f t="shared" si="75"/>
        <v>0</v>
      </c>
      <c r="AC131">
        <f t="shared" si="76"/>
        <v>0</v>
      </c>
      <c r="AD131" s="96">
        <f t="shared" si="77"/>
        <v>0</v>
      </c>
      <c r="AE131" s="95">
        <v>0</v>
      </c>
      <c r="AF131" s="86">
        <v>0</v>
      </c>
      <c r="AG131" s="86">
        <v>0</v>
      </c>
      <c r="AH131">
        <v>0.98</v>
      </c>
      <c r="AI131">
        <v>0.98</v>
      </c>
      <c r="AJ131">
        <v>0.98</v>
      </c>
      <c r="AK131">
        <f t="shared" si="54"/>
        <v>0</v>
      </c>
      <c r="AL131">
        <f t="shared" si="55"/>
        <v>0</v>
      </c>
      <c r="AM131">
        <f t="shared" si="56"/>
        <v>0</v>
      </c>
      <c r="AN131">
        <f t="shared" si="57"/>
        <v>0</v>
      </c>
      <c r="AO131">
        <f t="shared" si="58"/>
        <v>0</v>
      </c>
      <c r="AP131">
        <f t="shared" si="59"/>
        <v>0</v>
      </c>
      <c r="AQ131" s="97">
        <f>(AK131/(IF((237.3*LN(('Mini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1" s="97">
        <f>(AL131/(IF((237.3*LN(('Mini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1" s="97">
        <f>(AM131/(IF((237.3*LN(('Mini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1">
        <f t="shared" si="65"/>
        <v>0</v>
      </c>
      <c r="AU131">
        <v>0</v>
      </c>
      <c r="AV131" s="96">
        <v>0</v>
      </c>
      <c r="AW131" s="139">
        <f t="shared" si="64"/>
        <v>1.9333333333333333</v>
      </c>
      <c r="AX131" s="129">
        <v>0</v>
      </c>
      <c r="AY131" s="129">
        <v>0</v>
      </c>
      <c r="AZ131" s="129">
        <v>0</v>
      </c>
      <c r="BA131" s="86"/>
      <c r="BB131" s="86">
        <v>0</v>
      </c>
      <c r="BC131">
        <v>0</v>
      </c>
      <c r="BD131">
        <v>0</v>
      </c>
      <c r="BE131">
        <v>0</v>
      </c>
      <c r="BG131">
        <v>0</v>
      </c>
      <c r="BH131">
        <v>0</v>
      </c>
      <c r="BI131">
        <v>0</v>
      </c>
      <c r="BJ131">
        <v>0</v>
      </c>
      <c r="BM131">
        <f t="shared" si="66"/>
        <v>1.1616292894075E-2</v>
      </c>
      <c r="BN131">
        <f t="shared" si="67"/>
        <v>1.6553227470231999E-3</v>
      </c>
      <c r="BO131">
        <f t="shared" si="68"/>
        <v>1.5869346821790999</v>
      </c>
      <c r="BP131">
        <f t="shared" si="69"/>
        <v>1</v>
      </c>
    </row>
    <row r="132" spans="1:68" x14ac:dyDescent="0.25">
      <c r="A132" t="str">
        <f t="shared" si="45"/>
        <v>9310142</v>
      </c>
      <c r="B132">
        <v>9</v>
      </c>
      <c r="C132">
        <v>310</v>
      </c>
      <c r="D132">
        <v>2</v>
      </c>
      <c r="E132">
        <v>14</v>
      </c>
      <c r="F132" s="138">
        <f t="shared" si="74"/>
        <v>4</v>
      </c>
      <c r="G132">
        <v>0</v>
      </c>
      <c r="H132">
        <v>0</v>
      </c>
      <c r="I132">
        <v>0</v>
      </c>
      <c r="J132" s="94">
        <v>0</v>
      </c>
      <c r="K132" s="95">
        <v>533</v>
      </c>
      <c r="L132" s="86">
        <v>0</v>
      </c>
      <c r="M132" s="86">
        <v>0</v>
      </c>
      <c r="N132" s="86">
        <v>0</v>
      </c>
      <c r="O132">
        <v>1.3620000000000001</v>
      </c>
      <c r="P132">
        <v>1.1000000000000001</v>
      </c>
      <c r="Q132">
        <v>1.1000000000000001</v>
      </c>
      <c r="R132">
        <v>1.1000000000000001</v>
      </c>
      <c r="S132">
        <f t="shared" si="72"/>
        <v>80</v>
      </c>
      <c r="T132">
        <f t="shared" si="47"/>
        <v>0</v>
      </c>
      <c r="U132">
        <f t="shared" si="48"/>
        <v>0</v>
      </c>
      <c r="V132">
        <f t="shared" si="49"/>
        <v>0</v>
      </c>
      <c r="W132">
        <f t="shared" si="73"/>
        <v>14</v>
      </c>
      <c r="X132">
        <f t="shared" si="51"/>
        <v>0</v>
      </c>
      <c r="Y132">
        <f t="shared" si="52"/>
        <v>0</v>
      </c>
      <c r="Z132">
        <f t="shared" si="53"/>
        <v>0</v>
      </c>
      <c r="AA132">
        <f t="shared" si="75"/>
        <v>0.37866352496944339</v>
      </c>
      <c r="AB132">
        <f t="shared" si="75"/>
        <v>0</v>
      </c>
      <c r="AC132">
        <f t="shared" si="76"/>
        <v>0</v>
      </c>
      <c r="AD132" s="96">
        <f t="shared" si="77"/>
        <v>0</v>
      </c>
      <c r="AE132" s="95">
        <v>0</v>
      </c>
      <c r="AF132" s="86">
        <v>0</v>
      </c>
      <c r="AG132" s="86">
        <v>0</v>
      </c>
      <c r="AH132">
        <v>0.98</v>
      </c>
      <c r="AI132">
        <v>0.98</v>
      </c>
      <c r="AJ132">
        <v>0.98</v>
      </c>
      <c r="AK132">
        <f t="shared" si="54"/>
        <v>0</v>
      </c>
      <c r="AL132">
        <f t="shared" si="55"/>
        <v>0</v>
      </c>
      <c r="AM132">
        <f t="shared" si="56"/>
        <v>0</v>
      </c>
      <c r="AN132">
        <f t="shared" si="57"/>
        <v>0</v>
      </c>
      <c r="AO132">
        <f t="shared" si="58"/>
        <v>0</v>
      </c>
      <c r="AP132">
        <f t="shared" si="59"/>
        <v>0</v>
      </c>
      <c r="AQ132" s="97">
        <f>(AK132/(IF((237.3*LN(('Mini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2" s="97">
        <f>(AL132/(IF((237.3*LN(('Mini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2" s="97">
        <f>(AM132/(IF((237.3*LN(('Mini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2">
        <f t="shared" si="65"/>
        <v>0</v>
      </c>
      <c r="AU132">
        <v>0</v>
      </c>
      <c r="AV132" s="96">
        <v>0</v>
      </c>
      <c r="AW132" s="139">
        <f t="shared" si="64"/>
        <v>0.51666666666666672</v>
      </c>
      <c r="AX132" s="129">
        <v>0</v>
      </c>
      <c r="AY132" s="129">
        <v>0</v>
      </c>
      <c r="AZ132" s="129">
        <v>0</v>
      </c>
      <c r="BA132" s="86"/>
      <c r="BB132" s="86">
        <v>0</v>
      </c>
      <c r="BC132">
        <v>0</v>
      </c>
      <c r="BD132">
        <v>0</v>
      </c>
      <c r="BE132">
        <v>0</v>
      </c>
      <c r="BG132">
        <v>0</v>
      </c>
      <c r="BH132">
        <v>0</v>
      </c>
      <c r="BI132">
        <v>0</v>
      </c>
      <c r="BJ132">
        <v>0</v>
      </c>
      <c r="BM132">
        <f t="shared" si="66"/>
        <v>1.3823338826853E-3</v>
      </c>
      <c r="BN132">
        <f t="shared" si="67"/>
        <v>3.3290816326530999E-4</v>
      </c>
      <c r="BO132">
        <f t="shared" si="68"/>
        <v>1.723172227894</v>
      </c>
      <c r="BP132">
        <f t="shared" si="69"/>
        <v>1</v>
      </c>
    </row>
    <row r="133" spans="1:68" x14ac:dyDescent="0.25">
      <c r="A133" t="str">
        <f t="shared" si="45"/>
        <v>9310182</v>
      </c>
      <c r="B133">
        <v>9</v>
      </c>
      <c r="C133">
        <v>310</v>
      </c>
      <c r="D133">
        <v>2</v>
      </c>
      <c r="E133">
        <v>18</v>
      </c>
      <c r="F133" s="138">
        <f t="shared" si="74"/>
        <v>9</v>
      </c>
      <c r="G133">
        <v>0</v>
      </c>
      <c r="H133">
        <v>0</v>
      </c>
      <c r="I133">
        <v>0</v>
      </c>
      <c r="J133" s="94">
        <v>0</v>
      </c>
      <c r="K133" s="95">
        <v>631</v>
      </c>
      <c r="L133" s="86">
        <v>0</v>
      </c>
      <c r="M133" s="86">
        <v>0</v>
      </c>
      <c r="N133" s="86">
        <v>0</v>
      </c>
      <c r="O133">
        <v>1.3620000000000001</v>
      </c>
      <c r="P133">
        <v>1.1000000000000001</v>
      </c>
      <c r="Q133">
        <v>1.1000000000000001</v>
      </c>
      <c r="R133">
        <v>1.1000000000000001</v>
      </c>
      <c r="S133">
        <f t="shared" si="72"/>
        <v>94</v>
      </c>
      <c r="T133">
        <f t="shared" si="47"/>
        <v>0</v>
      </c>
      <c r="U133">
        <f t="shared" si="48"/>
        <v>0</v>
      </c>
      <c r="V133">
        <f t="shared" si="49"/>
        <v>0</v>
      </c>
      <c r="W133">
        <f t="shared" si="73"/>
        <v>16</v>
      </c>
      <c r="X133">
        <f t="shared" si="51"/>
        <v>0</v>
      </c>
      <c r="Y133">
        <f t="shared" si="52"/>
        <v>0</v>
      </c>
      <c r="Z133">
        <f t="shared" si="53"/>
        <v>0</v>
      </c>
      <c r="AA133">
        <f t="shared" si="75"/>
        <v>0.71393850502617529</v>
      </c>
      <c r="AB133">
        <f t="shared" si="75"/>
        <v>0</v>
      </c>
      <c r="AC133">
        <f t="shared" si="76"/>
        <v>0</v>
      </c>
      <c r="AD133" s="96">
        <f t="shared" si="77"/>
        <v>0</v>
      </c>
      <c r="AE133" s="95">
        <v>0</v>
      </c>
      <c r="AF133" s="86">
        <v>0</v>
      </c>
      <c r="AG133" s="86">
        <v>0</v>
      </c>
      <c r="AH133">
        <v>0.98</v>
      </c>
      <c r="AI133">
        <v>0.98</v>
      </c>
      <c r="AJ133">
        <v>0.98</v>
      </c>
      <c r="AK133">
        <f t="shared" si="54"/>
        <v>0</v>
      </c>
      <c r="AL133">
        <f t="shared" si="55"/>
        <v>0</v>
      </c>
      <c r="AM133">
        <f t="shared" si="56"/>
        <v>0</v>
      </c>
      <c r="AN133">
        <f t="shared" si="57"/>
        <v>0</v>
      </c>
      <c r="AO133">
        <f t="shared" si="58"/>
        <v>0</v>
      </c>
      <c r="AP133">
        <f t="shared" si="59"/>
        <v>0</v>
      </c>
      <c r="AQ133" s="97">
        <f>(AK133/(IF((237.3*LN(('Mini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3" s="97">
        <f>(AL133/(IF((237.3*LN(('Mini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3" s="97">
        <f>(AM133/(IF((237.3*LN(('Mini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3">
        <f t="shared" si="65"/>
        <v>0</v>
      </c>
      <c r="AU133">
        <v>0</v>
      </c>
      <c r="AV133" s="96">
        <v>0</v>
      </c>
      <c r="AW133" s="139">
        <f t="shared" si="64"/>
        <v>1.0333333333333334</v>
      </c>
      <c r="AX133" s="129">
        <v>0</v>
      </c>
      <c r="AY133" s="129">
        <v>0</v>
      </c>
      <c r="AZ133" s="129">
        <v>0</v>
      </c>
      <c r="BA133" s="86"/>
      <c r="BB133" s="86">
        <v>0</v>
      </c>
      <c r="BC133">
        <v>0</v>
      </c>
      <c r="BD133">
        <v>0</v>
      </c>
      <c r="BE133">
        <v>0</v>
      </c>
      <c r="BG133">
        <v>0</v>
      </c>
      <c r="BH133">
        <v>0</v>
      </c>
      <c r="BI133">
        <v>0</v>
      </c>
      <c r="BJ133">
        <v>0</v>
      </c>
      <c r="BM133">
        <f t="shared" si="66"/>
        <v>8.0534470601597002E-4</v>
      </c>
      <c r="BN133">
        <f t="shared" si="67"/>
        <v>3.9795050474943999E-4</v>
      </c>
      <c r="BO133">
        <f t="shared" si="68"/>
        <v>1.8138647155180001</v>
      </c>
      <c r="BP133">
        <f t="shared" si="69"/>
        <v>2</v>
      </c>
    </row>
    <row r="134" spans="1:68" x14ac:dyDescent="0.25">
      <c r="A134" t="str">
        <f t="shared" si="45"/>
        <v>9310262</v>
      </c>
      <c r="B134">
        <v>9</v>
      </c>
      <c r="C134">
        <v>310</v>
      </c>
      <c r="D134">
        <v>2</v>
      </c>
      <c r="E134">
        <v>26</v>
      </c>
      <c r="F134" s="138">
        <f t="shared" si="74"/>
        <v>9</v>
      </c>
      <c r="G134">
        <v>0</v>
      </c>
      <c r="H134">
        <v>0</v>
      </c>
      <c r="I134">
        <v>0</v>
      </c>
      <c r="J134" s="94">
        <v>0</v>
      </c>
      <c r="K134" s="95">
        <v>830</v>
      </c>
      <c r="L134" s="86">
        <v>0</v>
      </c>
      <c r="M134" s="86">
        <v>0</v>
      </c>
      <c r="N134" s="86">
        <v>0</v>
      </c>
      <c r="O134">
        <v>1.3620000000000001</v>
      </c>
      <c r="P134">
        <v>1.1000000000000001</v>
      </c>
      <c r="Q134">
        <v>1.1000000000000001</v>
      </c>
      <c r="R134">
        <v>1.1000000000000001</v>
      </c>
      <c r="S134">
        <f t="shared" si="72"/>
        <v>124</v>
      </c>
      <c r="T134">
        <f t="shared" si="47"/>
        <v>0</v>
      </c>
      <c r="U134">
        <f t="shared" si="48"/>
        <v>0</v>
      </c>
      <c r="V134">
        <f t="shared" si="49"/>
        <v>0</v>
      </c>
      <c r="W134">
        <f t="shared" si="73"/>
        <v>21</v>
      </c>
      <c r="X134">
        <f t="shared" si="51"/>
        <v>0</v>
      </c>
      <c r="Y134">
        <f t="shared" si="52"/>
        <v>0</v>
      </c>
      <c r="Z134">
        <f t="shared" si="53"/>
        <v>0</v>
      </c>
      <c r="AA134">
        <f t="shared" si="75"/>
        <v>1.1692530493701028</v>
      </c>
      <c r="AB134">
        <f t="shared" si="75"/>
        <v>0</v>
      </c>
      <c r="AC134">
        <f t="shared" si="76"/>
        <v>0</v>
      </c>
      <c r="AD134" s="96">
        <f t="shared" si="77"/>
        <v>0</v>
      </c>
      <c r="AE134" s="95">
        <v>0</v>
      </c>
      <c r="AF134" s="86">
        <v>0</v>
      </c>
      <c r="AG134" s="86">
        <v>0</v>
      </c>
      <c r="AH134">
        <v>0.98</v>
      </c>
      <c r="AI134">
        <v>0.98</v>
      </c>
      <c r="AJ134">
        <v>0.98</v>
      </c>
      <c r="AK134">
        <f t="shared" si="54"/>
        <v>0</v>
      </c>
      <c r="AL134">
        <f t="shared" si="55"/>
        <v>0</v>
      </c>
      <c r="AM134">
        <f t="shared" si="56"/>
        <v>0</v>
      </c>
      <c r="AN134">
        <f t="shared" si="57"/>
        <v>0</v>
      </c>
      <c r="AO134">
        <f t="shared" si="58"/>
        <v>0</v>
      </c>
      <c r="AP134">
        <f t="shared" si="59"/>
        <v>0</v>
      </c>
      <c r="AQ134" s="97">
        <f>(AK134/(IF((237.3*LN(('Mini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4" s="97">
        <f>(AL134/(IF((237.3*LN(('Mini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4" s="97">
        <f>(AM134/(IF((237.3*LN(('Mini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4">
        <f t="shared" si="65"/>
        <v>0</v>
      </c>
      <c r="AU134">
        <v>0</v>
      </c>
      <c r="AV134" s="96">
        <v>0</v>
      </c>
      <c r="AW134" s="139">
        <f t="shared" si="64"/>
        <v>1.0333333333333334</v>
      </c>
      <c r="AX134" s="129">
        <v>0</v>
      </c>
      <c r="AY134" s="129">
        <v>0</v>
      </c>
      <c r="AZ134" s="129">
        <v>0</v>
      </c>
      <c r="BA134" s="86"/>
      <c r="BB134" s="86">
        <v>0</v>
      </c>
      <c r="BC134">
        <v>0</v>
      </c>
      <c r="BD134">
        <v>0</v>
      </c>
      <c r="BE134">
        <v>0</v>
      </c>
      <c r="BG134">
        <v>0</v>
      </c>
      <c r="BH134">
        <v>0</v>
      </c>
      <c r="BI134">
        <v>0</v>
      </c>
      <c r="BJ134">
        <v>0</v>
      </c>
      <c r="BM134">
        <f t="shared" si="66"/>
        <v>8.0534470601597002E-4</v>
      </c>
      <c r="BN134">
        <f t="shared" si="67"/>
        <v>3.9795050474943999E-4</v>
      </c>
      <c r="BO134">
        <f t="shared" si="68"/>
        <v>1.8138647155180001</v>
      </c>
      <c r="BP134">
        <f t="shared" si="69"/>
        <v>2</v>
      </c>
    </row>
    <row r="135" spans="1:68" x14ac:dyDescent="0.25">
      <c r="A135" t="str">
        <f t="shared" si="45"/>
        <v>9310342</v>
      </c>
      <c r="B135">
        <v>9</v>
      </c>
      <c r="C135">
        <v>310</v>
      </c>
      <c r="D135">
        <v>2</v>
      </c>
      <c r="E135">
        <v>34</v>
      </c>
      <c r="F135" s="138">
        <f t="shared" si="74"/>
        <v>14</v>
      </c>
      <c r="G135">
        <v>0</v>
      </c>
      <c r="H135">
        <v>0</v>
      </c>
      <c r="I135">
        <v>0</v>
      </c>
      <c r="J135" s="94">
        <v>0</v>
      </c>
      <c r="K135" s="95">
        <v>1076</v>
      </c>
      <c r="L135" s="86">
        <v>0</v>
      </c>
      <c r="M135" s="86">
        <v>0</v>
      </c>
      <c r="N135" s="86">
        <v>0</v>
      </c>
      <c r="O135">
        <v>1.3620000000000001</v>
      </c>
      <c r="P135">
        <v>1.1000000000000001</v>
      </c>
      <c r="Q135">
        <v>1.1000000000000001</v>
      </c>
      <c r="R135">
        <v>1.1000000000000001</v>
      </c>
      <c r="S135">
        <f t="shared" si="72"/>
        <v>161</v>
      </c>
      <c r="T135">
        <f t="shared" si="47"/>
        <v>0</v>
      </c>
      <c r="U135">
        <f t="shared" si="48"/>
        <v>0</v>
      </c>
      <c r="V135">
        <f t="shared" si="49"/>
        <v>0</v>
      </c>
      <c r="W135">
        <f t="shared" si="73"/>
        <v>28</v>
      </c>
      <c r="X135">
        <f t="shared" si="51"/>
        <v>0</v>
      </c>
      <c r="Y135">
        <f t="shared" si="52"/>
        <v>0</v>
      </c>
      <c r="Z135">
        <f t="shared" si="53"/>
        <v>0</v>
      </c>
      <c r="AA135">
        <f t="shared" si="75"/>
        <v>3.2361170711188967</v>
      </c>
      <c r="AB135">
        <f t="shared" si="75"/>
        <v>0</v>
      </c>
      <c r="AC135">
        <f t="shared" si="76"/>
        <v>0</v>
      </c>
      <c r="AD135" s="96">
        <f t="shared" si="77"/>
        <v>0</v>
      </c>
      <c r="AE135" s="95">
        <v>0</v>
      </c>
      <c r="AF135" s="86">
        <v>0</v>
      </c>
      <c r="AG135" s="86">
        <v>0</v>
      </c>
      <c r="AH135">
        <v>0.98</v>
      </c>
      <c r="AI135">
        <v>0.98</v>
      </c>
      <c r="AJ135">
        <v>0.98</v>
      </c>
      <c r="AK135">
        <f t="shared" si="54"/>
        <v>0</v>
      </c>
      <c r="AL135">
        <f t="shared" si="55"/>
        <v>0</v>
      </c>
      <c r="AM135">
        <f t="shared" si="56"/>
        <v>0</v>
      </c>
      <c r="AN135">
        <f t="shared" si="57"/>
        <v>0</v>
      </c>
      <c r="AO135">
        <f t="shared" si="58"/>
        <v>0</v>
      </c>
      <c r="AP135">
        <f t="shared" si="59"/>
        <v>0</v>
      </c>
      <c r="AQ135" s="97">
        <f>(AK135/(IF((237.3*LN(('Mini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5" s="97">
        <f>(AL135/(IF((237.3*LN(('Mini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5" s="97">
        <f>(AM135/(IF((237.3*LN(('Mini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5">
        <f t="shared" si="65"/>
        <v>0</v>
      </c>
      <c r="AU135">
        <v>0</v>
      </c>
      <c r="AV135" s="96">
        <v>0</v>
      </c>
      <c r="AW135" s="139">
        <f t="shared" si="64"/>
        <v>1.55</v>
      </c>
      <c r="AX135" s="129">
        <v>0</v>
      </c>
      <c r="AY135" s="129">
        <v>0</v>
      </c>
      <c r="AZ135" s="129">
        <v>0</v>
      </c>
      <c r="BA135" s="86"/>
      <c r="BB135" s="86">
        <v>0</v>
      </c>
      <c r="BC135">
        <v>0</v>
      </c>
      <c r="BD135">
        <v>0</v>
      </c>
      <c r="BE135">
        <v>0</v>
      </c>
      <c r="BG135">
        <v>0</v>
      </c>
      <c r="BH135">
        <v>0</v>
      </c>
      <c r="BI135">
        <v>0</v>
      </c>
      <c r="BJ135">
        <v>0</v>
      </c>
      <c r="BM135">
        <f t="shared" si="66"/>
        <v>2.5582398288699999E-3</v>
      </c>
      <c r="BN135">
        <f t="shared" si="67"/>
        <v>5.6161694684148003E-4</v>
      </c>
      <c r="BO135">
        <f t="shared" si="68"/>
        <v>1.4942747715061999</v>
      </c>
      <c r="BP135">
        <f t="shared" si="69"/>
        <v>3</v>
      </c>
    </row>
    <row r="136" spans="1:68" x14ac:dyDescent="0.25">
      <c r="A136" t="str">
        <f t="shared" si="45"/>
        <v>9310422</v>
      </c>
      <c r="B136">
        <v>9</v>
      </c>
      <c r="C136">
        <v>310</v>
      </c>
      <c r="D136">
        <v>2</v>
      </c>
      <c r="E136">
        <v>42</v>
      </c>
      <c r="F136" s="138">
        <f t="shared" si="74"/>
        <v>19</v>
      </c>
      <c r="G136">
        <v>0</v>
      </c>
      <c r="H136">
        <v>0</v>
      </c>
      <c r="I136">
        <v>0</v>
      </c>
      <c r="J136" s="94">
        <v>0</v>
      </c>
      <c r="K136" s="95">
        <v>1555</v>
      </c>
      <c r="L136" s="86">
        <v>0</v>
      </c>
      <c r="M136" s="86">
        <v>0</v>
      </c>
      <c r="N136" s="86">
        <v>0</v>
      </c>
      <c r="O136">
        <v>1.3620000000000001</v>
      </c>
      <c r="P136">
        <v>1.1000000000000001</v>
      </c>
      <c r="Q136">
        <v>1.1000000000000001</v>
      </c>
      <c r="R136">
        <v>1.1000000000000001</v>
      </c>
      <c r="S136">
        <f t="shared" si="72"/>
        <v>232</v>
      </c>
      <c r="T136">
        <f t="shared" si="47"/>
        <v>0</v>
      </c>
      <c r="U136">
        <f t="shared" si="48"/>
        <v>0</v>
      </c>
      <c r="V136">
        <f t="shared" si="49"/>
        <v>0</v>
      </c>
      <c r="W136">
        <f t="shared" si="73"/>
        <v>40</v>
      </c>
      <c r="X136">
        <f t="shared" si="51"/>
        <v>0</v>
      </c>
      <c r="Y136">
        <f t="shared" si="52"/>
        <v>0</v>
      </c>
      <c r="Z136">
        <f t="shared" si="53"/>
        <v>0</v>
      </c>
      <c r="AA136">
        <f t="shared" si="75"/>
        <v>11.757700670882393</v>
      </c>
      <c r="AB136">
        <f t="shared" si="75"/>
        <v>0</v>
      </c>
      <c r="AC136">
        <f t="shared" si="76"/>
        <v>0</v>
      </c>
      <c r="AD136" s="96">
        <f t="shared" si="77"/>
        <v>0</v>
      </c>
      <c r="AE136" s="95">
        <v>0</v>
      </c>
      <c r="AF136" s="86">
        <v>0</v>
      </c>
      <c r="AG136" s="86">
        <v>0</v>
      </c>
      <c r="AH136">
        <v>0.98</v>
      </c>
      <c r="AI136">
        <v>0.98</v>
      </c>
      <c r="AJ136">
        <v>0.98</v>
      </c>
      <c r="AK136">
        <f t="shared" si="54"/>
        <v>0</v>
      </c>
      <c r="AL136">
        <f t="shared" si="55"/>
        <v>0</v>
      </c>
      <c r="AM136">
        <f t="shared" si="56"/>
        <v>0</v>
      </c>
      <c r="AN136">
        <f t="shared" si="57"/>
        <v>0</v>
      </c>
      <c r="AO136">
        <f t="shared" si="58"/>
        <v>0</v>
      </c>
      <c r="AP136">
        <f t="shared" si="59"/>
        <v>0</v>
      </c>
      <c r="AQ136" s="97">
        <f>(AK136/(IF((237.3*LN(('Mini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6" s="97">
        <f>(AL136/(IF((237.3*LN(('Mini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6" s="97">
        <f>(AM136/(IF((237.3*LN(('Mini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6">
        <f t="shared" si="65"/>
        <v>0</v>
      </c>
      <c r="AU136">
        <v>0</v>
      </c>
      <c r="AV136" s="96">
        <v>0</v>
      </c>
      <c r="AW136" s="139">
        <f t="shared" si="64"/>
        <v>2.0666666666666669</v>
      </c>
      <c r="AX136" s="129">
        <v>0</v>
      </c>
      <c r="AY136" s="129">
        <v>0</v>
      </c>
      <c r="AZ136" s="129">
        <v>0</v>
      </c>
      <c r="BA136" s="86"/>
      <c r="BB136" s="86">
        <v>0</v>
      </c>
      <c r="BC136">
        <v>0</v>
      </c>
      <c r="BD136">
        <v>0</v>
      </c>
      <c r="BE136">
        <v>0</v>
      </c>
      <c r="BG136">
        <v>0</v>
      </c>
      <c r="BH136">
        <v>0</v>
      </c>
      <c r="BI136">
        <v>0</v>
      </c>
      <c r="BJ136">
        <v>0</v>
      </c>
      <c r="BM136">
        <f t="shared" si="66"/>
        <v>1.1616292894075E-2</v>
      </c>
      <c r="BN136">
        <f t="shared" si="67"/>
        <v>1.6553227470231999E-3</v>
      </c>
      <c r="BO136">
        <f t="shared" si="68"/>
        <v>1.5869346821790999</v>
      </c>
      <c r="BP136">
        <f t="shared" si="69"/>
        <v>1</v>
      </c>
    </row>
    <row r="137" spans="1:68" x14ac:dyDescent="0.25">
      <c r="A137" t="str">
        <f t="shared" si="45"/>
        <v>9330142</v>
      </c>
      <c r="B137">
        <v>9</v>
      </c>
      <c r="C137">
        <v>330</v>
      </c>
      <c r="D137">
        <v>2</v>
      </c>
      <c r="E137">
        <v>14</v>
      </c>
      <c r="F137" s="138">
        <f t="shared" si="74"/>
        <v>4</v>
      </c>
      <c r="G137">
        <v>0</v>
      </c>
      <c r="H137">
        <v>0</v>
      </c>
      <c r="I137">
        <v>0</v>
      </c>
      <c r="J137" s="94">
        <v>0</v>
      </c>
      <c r="K137" s="95">
        <v>571</v>
      </c>
      <c r="L137" s="86">
        <v>0</v>
      </c>
      <c r="M137" s="86">
        <v>0</v>
      </c>
      <c r="N137" s="86">
        <v>0</v>
      </c>
      <c r="O137">
        <v>1.3620000000000001</v>
      </c>
      <c r="P137">
        <v>1.1000000000000001</v>
      </c>
      <c r="Q137">
        <v>1.1000000000000001</v>
      </c>
      <c r="R137">
        <v>1.1000000000000001</v>
      </c>
      <c r="S137">
        <f t="shared" si="72"/>
        <v>85</v>
      </c>
      <c r="T137">
        <f t="shared" si="47"/>
        <v>0</v>
      </c>
      <c r="U137">
        <f t="shared" si="48"/>
        <v>0</v>
      </c>
      <c r="V137">
        <f t="shared" si="49"/>
        <v>0</v>
      </c>
      <c r="W137">
        <f t="shared" si="73"/>
        <v>15</v>
      </c>
      <c r="X137">
        <f t="shared" si="51"/>
        <v>0</v>
      </c>
      <c r="Y137">
        <f t="shared" si="52"/>
        <v>0</v>
      </c>
      <c r="Z137">
        <f t="shared" si="53"/>
        <v>0</v>
      </c>
      <c r="AA137">
        <f t="shared" si="75"/>
        <v>0.45528631952161647</v>
      </c>
      <c r="AB137">
        <f t="shared" si="75"/>
        <v>0</v>
      </c>
      <c r="AC137">
        <f t="shared" si="76"/>
        <v>0</v>
      </c>
      <c r="AD137" s="96">
        <f t="shared" si="77"/>
        <v>0</v>
      </c>
      <c r="AE137" s="95">
        <v>0</v>
      </c>
      <c r="AF137" s="86">
        <v>0</v>
      </c>
      <c r="AG137" s="86">
        <v>0</v>
      </c>
      <c r="AH137">
        <v>0.98</v>
      </c>
      <c r="AI137">
        <v>0.98</v>
      </c>
      <c r="AJ137">
        <v>0.98</v>
      </c>
      <c r="AK137">
        <f t="shared" si="54"/>
        <v>0</v>
      </c>
      <c r="AL137">
        <f t="shared" si="55"/>
        <v>0</v>
      </c>
      <c r="AM137">
        <f t="shared" si="56"/>
        <v>0</v>
      </c>
      <c r="AN137">
        <f t="shared" si="57"/>
        <v>0</v>
      </c>
      <c r="AO137">
        <f t="shared" si="58"/>
        <v>0</v>
      </c>
      <c r="AP137">
        <f t="shared" si="59"/>
        <v>0</v>
      </c>
      <c r="AQ137" s="97">
        <f>(AK137/(IF((237.3*LN(('Mini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7" s="97">
        <f>(AL137/(IF((237.3*LN(('Mini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7" s="97">
        <f>(AM137/(IF((237.3*LN(('Mini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7">
        <f t="shared" si="65"/>
        <v>0</v>
      </c>
      <c r="AU137">
        <v>0</v>
      </c>
      <c r="AV137" s="96">
        <v>0</v>
      </c>
      <c r="AW137" s="139">
        <f t="shared" ref="AW137:AW200" si="78">IF($F137=$BR$70,$C137*$BS$70,IF($F137=$BR$71,$C137*$BS$71,IF($F137=$BR$72,$C137*$BS$72,IF($F137=$BR$73,$C137*$BS$73,IF($F137=$BR$74,$C137*$BS$74,IF($F137=$BR$75,$C137*$BS$75,IF($F137=$BR$76,$C137*$BS$76,IF($F137=$BR$77,$C137*$BS$77,IF($F137=$BR$78,$C137*$BS$78,IF($F137=$BR$79,$C137*$BS$79,IF($F137=$BR$80,$C137*$BS$80,)))))))))))</f>
        <v>0.55000000000000004</v>
      </c>
      <c r="AX137" s="129">
        <v>0</v>
      </c>
      <c r="AY137" s="129">
        <v>0</v>
      </c>
      <c r="AZ137" s="129">
        <v>0</v>
      </c>
      <c r="BA137" s="86"/>
      <c r="BB137" s="86">
        <v>0</v>
      </c>
      <c r="BC137">
        <v>0</v>
      </c>
      <c r="BD137">
        <v>0</v>
      </c>
      <c r="BE137">
        <v>0</v>
      </c>
      <c r="BG137">
        <v>0</v>
      </c>
      <c r="BH137">
        <v>0</v>
      </c>
      <c r="BI137">
        <v>0</v>
      </c>
      <c r="BJ137">
        <v>0</v>
      </c>
      <c r="BM137">
        <f t="shared" si="66"/>
        <v>1.3823338826853E-3</v>
      </c>
      <c r="BN137">
        <f t="shared" si="67"/>
        <v>3.3290816326530999E-4</v>
      </c>
      <c r="BO137">
        <f t="shared" si="68"/>
        <v>1.723172227894</v>
      </c>
      <c r="BP137">
        <f t="shared" si="69"/>
        <v>1</v>
      </c>
    </row>
    <row r="138" spans="1:68" x14ac:dyDescent="0.25">
      <c r="A138" t="str">
        <f t="shared" si="45"/>
        <v>9330182</v>
      </c>
      <c r="B138">
        <v>9</v>
      </c>
      <c r="C138">
        <v>330</v>
      </c>
      <c r="D138">
        <v>2</v>
      </c>
      <c r="E138">
        <v>18</v>
      </c>
      <c r="F138" s="138">
        <f t="shared" si="74"/>
        <v>9</v>
      </c>
      <c r="G138">
        <v>0</v>
      </c>
      <c r="H138">
        <v>0</v>
      </c>
      <c r="I138">
        <v>0</v>
      </c>
      <c r="J138" s="94">
        <v>0</v>
      </c>
      <c r="K138" s="95">
        <v>676</v>
      </c>
      <c r="L138" s="86">
        <v>0</v>
      </c>
      <c r="M138" s="86">
        <v>0</v>
      </c>
      <c r="N138" s="86">
        <v>0</v>
      </c>
      <c r="O138">
        <v>1.3620000000000001</v>
      </c>
      <c r="P138">
        <v>1.1000000000000001</v>
      </c>
      <c r="Q138">
        <v>1.1000000000000001</v>
      </c>
      <c r="R138">
        <v>1.1000000000000001</v>
      </c>
      <c r="S138">
        <f t="shared" si="72"/>
        <v>101</v>
      </c>
      <c r="T138">
        <f t="shared" si="47"/>
        <v>0</v>
      </c>
      <c r="U138">
        <f t="shared" si="48"/>
        <v>0</v>
      </c>
      <c r="V138">
        <f t="shared" si="49"/>
        <v>0</v>
      </c>
      <c r="W138">
        <f t="shared" si="73"/>
        <v>17</v>
      </c>
      <c r="X138">
        <f t="shared" si="51"/>
        <v>0</v>
      </c>
      <c r="Y138">
        <f t="shared" si="52"/>
        <v>0</v>
      </c>
      <c r="Z138">
        <f t="shared" si="53"/>
        <v>0</v>
      </c>
      <c r="AA138">
        <f t="shared" si="75"/>
        <v>0.85078234800491048</v>
      </c>
      <c r="AB138">
        <f t="shared" si="75"/>
        <v>0</v>
      </c>
      <c r="AC138">
        <f t="shared" si="76"/>
        <v>0</v>
      </c>
      <c r="AD138" s="96">
        <f t="shared" si="77"/>
        <v>0</v>
      </c>
      <c r="AE138" s="95">
        <v>0</v>
      </c>
      <c r="AF138" s="86">
        <v>0</v>
      </c>
      <c r="AG138" s="86">
        <v>0</v>
      </c>
      <c r="AH138">
        <v>0.98</v>
      </c>
      <c r="AI138">
        <v>0.98</v>
      </c>
      <c r="AJ138">
        <v>0.98</v>
      </c>
      <c r="AK138">
        <f t="shared" si="54"/>
        <v>0</v>
      </c>
      <c r="AL138">
        <f t="shared" si="55"/>
        <v>0</v>
      </c>
      <c r="AM138">
        <f t="shared" si="56"/>
        <v>0</v>
      </c>
      <c r="AN138">
        <f t="shared" si="57"/>
        <v>0</v>
      </c>
      <c r="AO138">
        <f t="shared" si="58"/>
        <v>0</v>
      </c>
      <c r="AP138">
        <f t="shared" si="59"/>
        <v>0</v>
      </c>
      <c r="AQ138" s="97">
        <f>(AK138/(IF((237.3*LN(('Mini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8" s="97">
        <f>(AL138/(IF((237.3*LN(('Mini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8" s="97">
        <f>(AM138/(IF((237.3*LN(('Mini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8">
        <f t="shared" ref="AT138:AT201" si="79">0.0098*(($BM138*(AN138^$BO138)*($C138-14.4)*$BP138)+($BN138*AN138*AN138))</f>
        <v>0</v>
      </c>
      <c r="AU138">
        <v>0</v>
      </c>
      <c r="AV138" s="96">
        <v>0</v>
      </c>
      <c r="AW138" s="139">
        <f t="shared" si="78"/>
        <v>1.1000000000000001</v>
      </c>
      <c r="AX138" s="129">
        <v>0</v>
      </c>
      <c r="AY138" s="129">
        <v>0</v>
      </c>
      <c r="AZ138" s="129">
        <v>0</v>
      </c>
      <c r="BA138" s="86"/>
      <c r="BB138" s="86">
        <v>0</v>
      </c>
      <c r="BC138">
        <v>0</v>
      </c>
      <c r="BD138">
        <v>0</v>
      </c>
      <c r="BE138">
        <v>0</v>
      </c>
      <c r="BG138">
        <v>0</v>
      </c>
      <c r="BH138">
        <v>0</v>
      </c>
      <c r="BI138">
        <v>0</v>
      </c>
      <c r="BJ138">
        <v>0</v>
      </c>
      <c r="BM138">
        <f t="shared" ref="BM138:BM201" si="80">IF($F138=$BR$70,$BT$70,IF($F138=$BR$71,$BT$71,IF($F138=$BR$72,$BT$72,IF($F138=$BR$73,$BT$73,IF($F138=$BR$74,$BT$74,IF($F138=$BR$75,$BT$75,IF($F138=$BR$76,$BT$76,IF($F138=$BR$77,$BT$77,IF($F138=$BR$78,$BT$78,IF($F138=$BR$79,$BT$79,IF($F138=$BR$80,$BT$80,)))))))))))</f>
        <v>8.0534470601597002E-4</v>
      </c>
      <c r="BN138">
        <f t="shared" ref="BN138:BN201" si="81">IF($F138=$BR$70,$BU$70,IF($F138=$BR$71,$BU$71,IF($F138=$BR$72,$BU$72,IF($F138=$BR$73,$BU$73,IF($F138=$BR$74,$BU$74,IF($F138=$BR$75,$BU$75,IF($F138=$BR$76,$BU$76,IF($F138=$BR$77,$BU$77,IF($F138=$BR$78,$BU$78,IF($F138=$BR$79,$BU$79,IF($F138=$BR$80,$BU$80,)))))))))))</f>
        <v>3.9795050474943999E-4</v>
      </c>
      <c r="BO138">
        <f t="shared" ref="BO138:BO201" si="82">IF($F138=$BR$70,$BV$70,IF($F138=$BR$71,$BV$71,IF($F138=$BR$72,$BV$72,IF($F138=$BR$73,$BV$73,IF($F138=$BR$74,$BV$74,IF($F138=$BR$75,$BV$75,IF($F138=$BR$76,$BV$76,IF($F138=$BR$77,$BV$77,IF($F138=$BR$78,$BV$78,IF($F138=$BR$79,$BV$79,IF($F138=$BR$80,$BV$80,)))))))))))</f>
        <v>1.8138647155180001</v>
      </c>
      <c r="BP138">
        <f t="shared" ref="BP138:BP201" si="83">IF($F138=$BR$70,$BW$70,IF($F138=$BR$71,$BW$71,IF($F138=$BR$72,$BW$72,IF($F138=$BR$73,$BW$73,IF($F138=$BR$74,$BW$74,IF($F138=$BR$75,$BW$75,IF($F138=$BR$76,$BW$76,IF($F138=$BR$77,$BW$77,IF($F138=$BR$78,$BW$78,IF($F138=$BR$79,$BW$79,IF($F138=$BR$80,$BW$80,)))))))))))</f>
        <v>2</v>
      </c>
    </row>
    <row r="139" spans="1:68" x14ac:dyDescent="0.25">
      <c r="A139" t="str">
        <f t="shared" si="45"/>
        <v>9330262</v>
      </c>
      <c r="B139">
        <v>9</v>
      </c>
      <c r="C139">
        <v>330</v>
      </c>
      <c r="D139">
        <v>2</v>
      </c>
      <c r="E139">
        <v>26</v>
      </c>
      <c r="F139" s="138">
        <f t="shared" si="74"/>
        <v>9</v>
      </c>
      <c r="G139">
        <v>0</v>
      </c>
      <c r="H139">
        <v>0</v>
      </c>
      <c r="I139">
        <v>0</v>
      </c>
      <c r="J139" s="94">
        <v>0</v>
      </c>
      <c r="K139" s="95">
        <v>889</v>
      </c>
      <c r="L139" s="86">
        <v>0</v>
      </c>
      <c r="M139" s="86">
        <v>0</v>
      </c>
      <c r="N139" s="86">
        <v>0</v>
      </c>
      <c r="O139">
        <v>1.3620000000000001</v>
      </c>
      <c r="P139">
        <v>1.1000000000000001</v>
      </c>
      <c r="Q139">
        <v>1.1000000000000001</v>
      </c>
      <c r="R139">
        <v>1.1000000000000001</v>
      </c>
      <c r="S139">
        <f t="shared" si="72"/>
        <v>133</v>
      </c>
      <c r="T139">
        <f t="shared" si="47"/>
        <v>0</v>
      </c>
      <c r="U139">
        <f t="shared" si="48"/>
        <v>0</v>
      </c>
      <c r="V139">
        <f t="shared" si="49"/>
        <v>0</v>
      </c>
      <c r="W139">
        <f t="shared" si="73"/>
        <v>23</v>
      </c>
      <c r="X139">
        <f t="shared" si="51"/>
        <v>0</v>
      </c>
      <c r="Y139">
        <f t="shared" si="52"/>
        <v>0</v>
      </c>
      <c r="Z139">
        <f t="shared" si="53"/>
        <v>0</v>
      </c>
      <c r="AA139">
        <f t="shared" si="75"/>
        <v>1.4722242250147157</v>
      </c>
      <c r="AB139">
        <f t="shared" si="75"/>
        <v>0</v>
      </c>
      <c r="AC139">
        <f t="shared" si="76"/>
        <v>0</v>
      </c>
      <c r="AD139" s="96">
        <f t="shared" si="77"/>
        <v>0</v>
      </c>
      <c r="AE139" s="95">
        <v>0</v>
      </c>
      <c r="AF139" s="86">
        <v>0</v>
      </c>
      <c r="AG139" s="86">
        <v>0</v>
      </c>
      <c r="AH139">
        <v>0.98</v>
      </c>
      <c r="AI139">
        <v>0.98</v>
      </c>
      <c r="AJ139">
        <v>0.98</v>
      </c>
      <c r="AK139">
        <f t="shared" si="54"/>
        <v>0</v>
      </c>
      <c r="AL139">
        <f t="shared" si="55"/>
        <v>0</v>
      </c>
      <c r="AM139">
        <f t="shared" si="56"/>
        <v>0</v>
      </c>
      <c r="AN139">
        <f t="shared" si="57"/>
        <v>0</v>
      </c>
      <c r="AO139">
        <f t="shared" si="58"/>
        <v>0</v>
      </c>
      <c r="AP139">
        <f t="shared" si="59"/>
        <v>0</v>
      </c>
      <c r="AQ139" s="97">
        <f>(AK139/(IF((237.3*LN(('Mini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39" s="97">
        <f>(AL139/(IF((237.3*LN(('Mini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39" s="97">
        <f>(AM139/(IF((237.3*LN(('Mini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39">
        <f t="shared" si="79"/>
        <v>0</v>
      </c>
      <c r="AU139">
        <v>0</v>
      </c>
      <c r="AV139" s="96">
        <v>0</v>
      </c>
      <c r="AW139" s="139">
        <f t="shared" si="78"/>
        <v>1.1000000000000001</v>
      </c>
      <c r="AX139" s="129">
        <v>0</v>
      </c>
      <c r="AY139" s="129">
        <v>0</v>
      </c>
      <c r="AZ139" s="129">
        <v>0</v>
      </c>
      <c r="BA139" s="86"/>
      <c r="BB139" s="86">
        <v>0</v>
      </c>
      <c r="BC139">
        <v>0</v>
      </c>
      <c r="BD139">
        <v>0</v>
      </c>
      <c r="BE139">
        <v>0</v>
      </c>
      <c r="BG139">
        <v>0</v>
      </c>
      <c r="BH139">
        <v>0</v>
      </c>
      <c r="BI139">
        <v>0</v>
      </c>
      <c r="BJ139">
        <v>0</v>
      </c>
      <c r="BM139">
        <f t="shared" si="80"/>
        <v>8.0534470601597002E-4</v>
      </c>
      <c r="BN139">
        <f t="shared" si="81"/>
        <v>3.9795050474943999E-4</v>
      </c>
      <c r="BO139">
        <f t="shared" si="82"/>
        <v>1.8138647155180001</v>
      </c>
      <c r="BP139">
        <f t="shared" si="83"/>
        <v>2</v>
      </c>
    </row>
    <row r="140" spans="1:68" x14ac:dyDescent="0.25">
      <c r="A140" t="str">
        <f t="shared" si="45"/>
        <v>9330342</v>
      </c>
      <c r="B140">
        <v>9</v>
      </c>
      <c r="C140">
        <v>330</v>
      </c>
      <c r="D140">
        <v>2</v>
      </c>
      <c r="E140">
        <v>34</v>
      </c>
      <c r="F140" s="138">
        <f t="shared" si="74"/>
        <v>14</v>
      </c>
      <c r="G140">
        <v>0</v>
      </c>
      <c r="H140">
        <v>0</v>
      </c>
      <c r="I140">
        <v>0</v>
      </c>
      <c r="J140" s="94">
        <v>0</v>
      </c>
      <c r="K140" s="95">
        <v>1154</v>
      </c>
      <c r="L140" s="86">
        <v>0</v>
      </c>
      <c r="M140" s="86">
        <v>0</v>
      </c>
      <c r="N140" s="86">
        <v>0</v>
      </c>
      <c r="O140">
        <v>1.3620000000000001</v>
      </c>
      <c r="P140">
        <v>1.1000000000000001</v>
      </c>
      <c r="Q140">
        <v>1.1000000000000001</v>
      </c>
      <c r="R140">
        <v>1.1000000000000001</v>
      </c>
      <c r="S140">
        <f t="shared" si="72"/>
        <v>172</v>
      </c>
      <c r="T140">
        <f t="shared" si="47"/>
        <v>0</v>
      </c>
      <c r="U140">
        <f t="shared" si="48"/>
        <v>0</v>
      </c>
      <c r="V140">
        <f t="shared" si="49"/>
        <v>0</v>
      </c>
      <c r="W140">
        <f t="shared" si="73"/>
        <v>30</v>
      </c>
      <c r="X140">
        <f t="shared" si="51"/>
        <v>0</v>
      </c>
      <c r="Y140">
        <f t="shared" si="52"/>
        <v>0</v>
      </c>
      <c r="Z140">
        <f t="shared" si="53"/>
        <v>0</v>
      </c>
      <c r="AA140">
        <f t="shared" si="75"/>
        <v>3.8301222760847691</v>
      </c>
      <c r="AB140">
        <f t="shared" si="75"/>
        <v>0</v>
      </c>
      <c r="AC140">
        <f t="shared" si="76"/>
        <v>0</v>
      </c>
      <c r="AD140" s="96">
        <f t="shared" si="77"/>
        <v>0</v>
      </c>
      <c r="AE140" s="95">
        <v>0</v>
      </c>
      <c r="AF140" s="86">
        <v>0</v>
      </c>
      <c r="AG140" s="86">
        <v>0</v>
      </c>
      <c r="AH140">
        <v>0.98</v>
      </c>
      <c r="AI140">
        <v>0.98</v>
      </c>
      <c r="AJ140">
        <v>0.98</v>
      </c>
      <c r="AK140">
        <f t="shared" si="54"/>
        <v>0</v>
      </c>
      <c r="AL140">
        <f t="shared" si="55"/>
        <v>0</v>
      </c>
      <c r="AM140">
        <f t="shared" si="56"/>
        <v>0</v>
      </c>
      <c r="AN140">
        <f t="shared" si="57"/>
        <v>0</v>
      </c>
      <c r="AO140">
        <f t="shared" si="58"/>
        <v>0</v>
      </c>
      <c r="AP140">
        <f t="shared" si="59"/>
        <v>0</v>
      </c>
      <c r="AQ140" s="97">
        <f>(AK140/(IF((237.3*LN(('Mini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0" s="97">
        <f>(AL140/(IF((237.3*LN(('Mini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0" s="97">
        <f>(AM140/(IF((237.3*LN(('Mini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0">
        <f t="shared" si="79"/>
        <v>0</v>
      </c>
      <c r="AU140">
        <v>0</v>
      </c>
      <c r="AV140" s="96">
        <v>0</v>
      </c>
      <c r="AW140" s="139">
        <f t="shared" si="78"/>
        <v>1.6500000000000001</v>
      </c>
      <c r="AX140" s="129">
        <v>0</v>
      </c>
      <c r="AY140" s="129">
        <v>0</v>
      </c>
      <c r="AZ140" s="129">
        <v>0</v>
      </c>
      <c r="BA140" s="86"/>
      <c r="BB140" s="86">
        <v>0</v>
      </c>
      <c r="BC140">
        <v>0</v>
      </c>
      <c r="BD140">
        <v>0</v>
      </c>
      <c r="BE140">
        <v>0</v>
      </c>
      <c r="BG140">
        <v>0</v>
      </c>
      <c r="BH140">
        <v>0</v>
      </c>
      <c r="BI140">
        <v>0</v>
      </c>
      <c r="BJ140">
        <v>0</v>
      </c>
      <c r="BM140">
        <f t="shared" si="80"/>
        <v>2.5582398288699999E-3</v>
      </c>
      <c r="BN140">
        <f t="shared" si="81"/>
        <v>5.6161694684148003E-4</v>
      </c>
      <c r="BO140">
        <f t="shared" si="82"/>
        <v>1.4942747715061999</v>
      </c>
      <c r="BP140">
        <f t="shared" si="83"/>
        <v>3</v>
      </c>
    </row>
    <row r="141" spans="1:68" x14ac:dyDescent="0.25">
      <c r="A141" t="str">
        <f t="shared" si="45"/>
        <v>9330422</v>
      </c>
      <c r="B141">
        <v>9</v>
      </c>
      <c r="C141">
        <v>330</v>
      </c>
      <c r="D141">
        <v>2</v>
      </c>
      <c r="E141">
        <v>42</v>
      </c>
      <c r="F141" s="138">
        <f t="shared" si="74"/>
        <v>19</v>
      </c>
      <c r="G141">
        <v>0</v>
      </c>
      <c r="H141">
        <v>0</v>
      </c>
      <c r="I141">
        <v>0</v>
      </c>
      <c r="J141" s="94">
        <v>0</v>
      </c>
      <c r="K141" s="95">
        <v>1666</v>
      </c>
      <c r="L141" s="86">
        <v>0</v>
      </c>
      <c r="M141" s="86">
        <v>0</v>
      </c>
      <c r="N141" s="86">
        <v>0</v>
      </c>
      <c r="O141">
        <v>1.3620000000000001</v>
      </c>
      <c r="P141">
        <v>1.1000000000000001</v>
      </c>
      <c r="Q141">
        <v>1.1000000000000001</v>
      </c>
      <c r="R141">
        <v>1.1000000000000001</v>
      </c>
      <c r="S141">
        <f t="shared" si="72"/>
        <v>249</v>
      </c>
      <c r="T141">
        <f t="shared" si="47"/>
        <v>0</v>
      </c>
      <c r="U141">
        <f t="shared" si="48"/>
        <v>0</v>
      </c>
      <c r="V141">
        <f t="shared" si="49"/>
        <v>0</v>
      </c>
      <c r="W141">
        <f t="shared" si="73"/>
        <v>43</v>
      </c>
      <c r="X141">
        <f t="shared" si="51"/>
        <v>0</v>
      </c>
      <c r="Y141">
        <f t="shared" si="52"/>
        <v>0</v>
      </c>
      <c r="Z141">
        <f t="shared" si="53"/>
        <v>0</v>
      </c>
      <c r="AA141">
        <f t="shared" si="75"/>
        <v>14.078766913325779</v>
      </c>
      <c r="AB141">
        <f t="shared" si="75"/>
        <v>0</v>
      </c>
      <c r="AC141">
        <f t="shared" si="76"/>
        <v>0</v>
      </c>
      <c r="AD141" s="96">
        <f t="shared" si="77"/>
        <v>0</v>
      </c>
      <c r="AE141" s="95">
        <v>0</v>
      </c>
      <c r="AF141" s="86">
        <v>0</v>
      </c>
      <c r="AG141" s="86">
        <v>0</v>
      </c>
      <c r="AH141">
        <v>0.98</v>
      </c>
      <c r="AI141">
        <v>0.98</v>
      </c>
      <c r="AJ141">
        <v>0.98</v>
      </c>
      <c r="AK141">
        <f t="shared" si="54"/>
        <v>0</v>
      </c>
      <c r="AL141">
        <f t="shared" si="55"/>
        <v>0</v>
      </c>
      <c r="AM141">
        <f t="shared" si="56"/>
        <v>0</v>
      </c>
      <c r="AN141">
        <f t="shared" si="57"/>
        <v>0</v>
      </c>
      <c r="AO141">
        <f t="shared" si="58"/>
        <v>0</v>
      </c>
      <c r="AP141">
        <f t="shared" si="59"/>
        <v>0</v>
      </c>
      <c r="AQ141" s="97">
        <f>(AK141/(IF((237.3*LN(('Mini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1" s="97">
        <f>(AL141/(IF((237.3*LN(('Mini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1" s="97">
        <f>(AM141/(IF((237.3*LN(('Mini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1">
        <f t="shared" si="79"/>
        <v>0</v>
      </c>
      <c r="AU141">
        <v>0</v>
      </c>
      <c r="AV141" s="96">
        <v>0</v>
      </c>
      <c r="AW141" s="139">
        <f t="shared" si="78"/>
        <v>2.2000000000000002</v>
      </c>
      <c r="AX141" s="129">
        <v>0</v>
      </c>
      <c r="AY141" s="129">
        <v>0</v>
      </c>
      <c r="AZ141" s="129">
        <v>0</v>
      </c>
      <c r="BA141" s="86"/>
      <c r="BB141" s="86">
        <v>0</v>
      </c>
      <c r="BC141">
        <v>0</v>
      </c>
      <c r="BD141">
        <v>0</v>
      </c>
      <c r="BE141">
        <v>0</v>
      </c>
      <c r="BG141">
        <v>0</v>
      </c>
      <c r="BH141">
        <v>0</v>
      </c>
      <c r="BI141">
        <v>0</v>
      </c>
      <c r="BJ141">
        <v>0</v>
      </c>
      <c r="BM141">
        <f t="shared" si="80"/>
        <v>1.1616292894075E-2</v>
      </c>
      <c r="BN141">
        <f t="shared" si="81"/>
        <v>1.6553227470231999E-3</v>
      </c>
      <c r="BO141">
        <f t="shared" si="82"/>
        <v>1.5869346821790999</v>
      </c>
      <c r="BP141">
        <f t="shared" si="83"/>
        <v>1</v>
      </c>
    </row>
    <row r="142" spans="1:68" x14ac:dyDescent="0.25">
      <c r="A142" t="str">
        <f t="shared" si="45"/>
        <v>9350142</v>
      </c>
      <c r="B142">
        <v>9</v>
      </c>
      <c r="C142">
        <v>350</v>
      </c>
      <c r="D142">
        <v>2</v>
      </c>
      <c r="E142">
        <v>14</v>
      </c>
      <c r="F142" s="138">
        <f t="shared" si="74"/>
        <v>4</v>
      </c>
      <c r="G142">
        <v>0</v>
      </c>
      <c r="H142">
        <v>0</v>
      </c>
      <c r="I142">
        <v>0</v>
      </c>
      <c r="J142" s="94">
        <v>0</v>
      </c>
      <c r="K142" s="95">
        <v>609</v>
      </c>
      <c r="L142" s="86">
        <v>0</v>
      </c>
      <c r="M142" s="86">
        <v>0</v>
      </c>
      <c r="N142" s="86">
        <v>0</v>
      </c>
      <c r="O142">
        <v>1.3620000000000001</v>
      </c>
      <c r="P142">
        <v>1.1000000000000001</v>
      </c>
      <c r="Q142">
        <v>1.1000000000000001</v>
      </c>
      <c r="R142">
        <v>1.1000000000000001</v>
      </c>
      <c r="S142">
        <f t="shared" si="72"/>
        <v>91</v>
      </c>
      <c r="T142">
        <f t="shared" si="47"/>
        <v>0</v>
      </c>
      <c r="U142">
        <f t="shared" si="48"/>
        <v>0</v>
      </c>
      <c r="V142">
        <f t="shared" si="49"/>
        <v>0</v>
      </c>
      <c r="W142">
        <f t="shared" si="73"/>
        <v>16</v>
      </c>
      <c r="X142">
        <f t="shared" si="51"/>
        <v>0</v>
      </c>
      <c r="Y142">
        <f t="shared" si="52"/>
        <v>0</v>
      </c>
      <c r="Z142">
        <f t="shared" si="53"/>
        <v>0</v>
      </c>
      <c r="AA142">
        <f t="shared" si="75"/>
        <v>0.54105076634109872</v>
      </c>
      <c r="AB142">
        <f t="shared" si="75"/>
        <v>0</v>
      </c>
      <c r="AC142">
        <f t="shared" si="76"/>
        <v>0</v>
      </c>
      <c r="AD142" s="96">
        <f t="shared" si="77"/>
        <v>0</v>
      </c>
      <c r="AE142" s="95">
        <v>0</v>
      </c>
      <c r="AF142" s="86">
        <v>0</v>
      </c>
      <c r="AG142" s="86">
        <v>0</v>
      </c>
      <c r="AH142">
        <v>0.98</v>
      </c>
      <c r="AI142">
        <v>0.98</v>
      </c>
      <c r="AJ142">
        <v>0.98</v>
      </c>
      <c r="AK142">
        <f t="shared" si="54"/>
        <v>0</v>
      </c>
      <c r="AL142">
        <f t="shared" si="55"/>
        <v>0</v>
      </c>
      <c r="AM142">
        <f t="shared" si="56"/>
        <v>0</v>
      </c>
      <c r="AN142">
        <f t="shared" si="57"/>
        <v>0</v>
      </c>
      <c r="AO142">
        <f t="shared" si="58"/>
        <v>0</v>
      </c>
      <c r="AP142">
        <f t="shared" si="59"/>
        <v>0</v>
      </c>
      <c r="AQ142" s="97">
        <f>(AK142/(IF((237.3*LN(('Mini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2" s="97">
        <f>(AL142/(IF((237.3*LN(('Mini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2" s="97">
        <f>(AM142/(IF((237.3*LN(('Mini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2">
        <f t="shared" si="79"/>
        <v>0</v>
      </c>
      <c r="AU142">
        <v>0</v>
      </c>
      <c r="AV142" s="96">
        <v>0</v>
      </c>
      <c r="AW142" s="139">
        <f t="shared" si="78"/>
        <v>0.58333333333333337</v>
      </c>
      <c r="AX142" s="129">
        <v>0</v>
      </c>
      <c r="AY142" s="129">
        <v>0</v>
      </c>
      <c r="AZ142" s="129">
        <v>0</v>
      </c>
      <c r="BA142" s="86"/>
      <c r="BB142" s="86">
        <v>0</v>
      </c>
      <c r="BC142">
        <v>0</v>
      </c>
      <c r="BD142">
        <v>0</v>
      </c>
      <c r="BE142">
        <v>0</v>
      </c>
      <c r="BG142">
        <v>0</v>
      </c>
      <c r="BH142">
        <v>0</v>
      </c>
      <c r="BI142">
        <v>0</v>
      </c>
      <c r="BJ142">
        <v>0</v>
      </c>
      <c r="BM142">
        <f t="shared" si="80"/>
        <v>1.3823338826853E-3</v>
      </c>
      <c r="BN142">
        <f t="shared" si="81"/>
        <v>3.3290816326530999E-4</v>
      </c>
      <c r="BO142">
        <f t="shared" si="82"/>
        <v>1.723172227894</v>
      </c>
      <c r="BP142">
        <f t="shared" si="83"/>
        <v>1</v>
      </c>
    </row>
    <row r="143" spans="1:68" x14ac:dyDescent="0.25">
      <c r="A143" t="str">
        <f t="shared" si="45"/>
        <v>9350182</v>
      </c>
      <c r="B143">
        <v>9</v>
      </c>
      <c r="C143">
        <v>350</v>
      </c>
      <c r="D143">
        <v>2</v>
      </c>
      <c r="E143">
        <v>18</v>
      </c>
      <c r="F143" s="138">
        <f t="shared" si="74"/>
        <v>9</v>
      </c>
      <c r="G143">
        <v>0</v>
      </c>
      <c r="H143">
        <v>0</v>
      </c>
      <c r="I143">
        <v>0</v>
      </c>
      <c r="J143" s="94">
        <v>0</v>
      </c>
      <c r="K143" s="95">
        <v>722</v>
      </c>
      <c r="L143" s="86">
        <v>0</v>
      </c>
      <c r="M143" s="86">
        <v>0</v>
      </c>
      <c r="N143" s="86">
        <v>0</v>
      </c>
      <c r="O143">
        <v>1.3620000000000001</v>
      </c>
      <c r="P143">
        <v>1.1000000000000001</v>
      </c>
      <c r="Q143">
        <v>1.1000000000000001</v>
      </c>
      <c r="R143">
        <v>1.1000000000000001</v>
      </c>
      <c r="S143">
        <f t="shared" si="72"/>
        <v>108</v>
      </c>
      <c r="T143">
        <f t="shared" si="47"/>
        <v>0</v>
      </c>
      <c r="U143">
        <f t="shared" si="48"/>
        <v>0</v>
      </c>
      <c r="V143">
        <f t="shared" si="49"/>
        <v>0</v>
      </c>
      <c r="W143">
        <f t="shared" si="73"/>
        <v>19</v>
      </c>
      <c r="X143">
        <f t="shared" si="51"/>
        <v>0</v>
      </c>
      <c r="Y143">
        <f t="shared" si="52"/>
        <v>0</v>
      </c>
      <c r="Z143">
        <f t="shared" si="53"/>
        <v>0</v>
      </c>
      <c r="AA143">
        <f t="shared" si="75"/>
        <v>1.1068750871400044</v>
      </c>
      <c r="AB143">
        <f t="shared" si="75"/>
        <v>0</v>
      </c>
      <c r="AC143">
        <f t="shared" si="76"/>
        <v>0</v>
      </c>
      <c r="AD143" s="96">
        <f t="shared" si="77"/>
        <v>0</v>
      </c>
      <c r="AE143" s="95">
        <v>0</v>
      </c>
      <c r="AF143" s="86">
        <v>0</v>
      </c>
      <c r="AG143" s="86">
        <v>0</v>
      </c>
      <c r="AH143">
        <v>0.98</v>
      </c>
      <c r="AI143">
        <v>0.98</v>
      </c>
      <c r="AJ143">
        <v>0.98</v>
      </c>
      <c r="AK143">
        <f t="shared" si="54"/>
        <v>0</v>
      </c>
      <c r="AL143">
        <f t="shared" si="55"/>
        <v>0</v>
      </c>
      <c r="AM143">
        <f t="shared" si="56"/>
        <v>0</v>
      </c>
      <c r="AN143">
        <f t="shared" si="57"/>
        <v>0</v>
      </c>
      <c r="AO143">
        <f t="shared" si="58"/>
        <v>0</v>
      </c>
      <c r="AP143">
        <f t="shared" si="59"/>
        <v>0</v>
      </c>
      <c r="AQ143" s="97">
        <f>(AK143/(IF((237.3*LN(('Mini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3" s="97">
        <f>(AL143/(IF((237.3*LN(('Mini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3" s="97">
        <f>(AM143/(IF((237.3*LN(('Mini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3">
        <f t="shared" si="79"/>
        <v>0</v>
      </c>
      <c r="AU143">
        <v>0</v>
      </c>
      <c r="AV143" s="96">
        <v>0</v>
      </c>
      <c r="AW143" s="139">
        <f t="shared" si="78"/>
        <v>1.1666666666666667</v>
      </c>
      <c r="AX143" s="129">
        <v>0</v>
      </c>
      <c r="AY143" s="129">
        <v>0</v>
      </c>
      <c r="AZ143" s="129">
        <v>0</v>
      </c>
      <c r="BA143" s="86"/>
      <c r="BB143" s="86">
        <v>0</v>
      </c>
      <c r="BC143">
        <v>0</v>
      </c>
      <c r="BD143">
        <v>0</v>
      </c>
      <c r="BE143">
        <v>0</v>
      </c>
      <c r="BG143">
        <v>0</v>
      </c>
      <c r="BH143">
        <v>0</v>
      </c>
      <c r="BI143">
        <v>0</v>
      </c>
      <c r="BJ143">
        <v>0</v>
      </c>
      <c r="BM143">
        <f t="shared" si="80"/>
        <v>8.0534470601597002E-4</v>
      </c>
      <c r="BN143">
        <f t="shared" si="81"/>
        <v>3.9795050474943999E-4</v>
      </c>
      <c r="BO143">
        <f t="shared" si="82"/>
        <v>1.8138647155180001</v>
      </c>
      <c r="BP143">
        <f t="shared" si="83"/>
        <v>2</v>
      </c>
    </row>
    <row r="144" spans="1:68" x14ac:dyDescent="0.25">
      <c r="A144" t="str">
        <f t="shared" si="45"/>
        <v>9350262</v>
      </c>
      <c r="B144">
        <v>9</v>
      </c>
      <c r="C144">
        <v>350</v>
      </c>
      <c r="D144">
        <v>2</v>
      </c>
      <c r="E144">
        <v>26</v>
      </c>
      <c r="F144" s="138">
        <f t="shared" si="74"/>
        <v>9</v>
      </c>
      <c r="G144">
        <v>0</v>
      </c>
      <c r="H144">
        <v>0</v>
      </c>
      <c r="I144">
        <v>0</v>
      </c>
      <c r="J144" s="94">
        <v>0</v>
      </c>
      <c r="K144" s="95">
        <v>948</v>
      </c>
      <c r="L144" s="86">
        <v>0</v>
      </c>
      <c r="M144" s="86">
        <v>0</v>
      </c>
      <c r="N144" s="86">
        <v>0</v>
      </c>
      <c r="O144">
        <v>1.3620000000000001</v>
      </c>
      <c r="P144">
        <v>1.1000000000000001</v>
      </c>
      <c r="Q144">
        <v>1.1000000000000001</v>
      </c>
      <c r="R144">
        <v>1.1000000000000001</v>
      </c>
      <c r="S144">
        <f t="shared" si="72"/>
        <v>141</v>
      </c>
      <c r="T144">
        <f t="shared" si="47"/>
        <v>0</v>
      </c>
      <c r="U144">
        <f t="shared" si="48"/>
        <v>0</v>
      </c>
      <c r="V144">
        <f t="shared" si="49"/>
        <v>0</v>
      </c>
      <c r="W144">
        <f t="shared" si="73"/>
        <v>24</v>
      </c>
      <c r="X144">
        <f t="shared" si="51"/>
        <v>0</v>
      </c>
      <c r="Y144">
        <f t="shared" si="52"/>
        <v>0</v>
      </c>
      <c r="Z144">
        <f t="shared" si="53"/>
        <v>0</v>
      </c>
      <c r="AA144">
        <f t="shared" si="75"/>
        <v>1.6910388953309536</v>
      </c>
      <c r="AB144">
        <f t="shared" si="75"/>
        <v>0</v>
      </c>
      <c r="AC144">
        <f t="shared" si="76"/>
        <v>0</v>
      </c>
      <c r="AD144" s="96">
        <f t="shared" si="77"/>
        <v>0</v>
      </c>
      <c r="AE144" s="95">
        <v>0</v>
      </c>
      <c r="AF144" s="86">
        <v>0</v>
      </c>
      <c r="AG144" s="86">
        <v>0</v>
      </c>
      <c r="AH144">
        <v>0.98</v>
      </c>
      <c r="AI144">
        <v>0.98</v>
      </c>
      <c r="AJ144">
        <v>0.98</v>
      </c>
      <c r="AK144">
        <f t="shared" si="54"/>
        <v>0</v>
      </c>
      <c r="AL144">
        <f t="shared" si="55"/>
        <v>0</v>
      </c>
      <c r="AM144">
        <f t="shared" si="56"/>
        <v>0</v>
      </c>
      <c r="AN144">
        <f t="shared" si="57"/>
        <v>0</v>
      </c>
      <c r="AO144">
        <f t="shared" si="58"/>
        <v>0</v>
      </c>
      <c r="AP144">
        <f t="shared" si="59"/>
        <v>0</v>
      </c>
      <c r="AQ144" s="97">
        <f>(AK144/(IF((237.3*LN(('Mini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4" s="97">
        <f>(AL144/(IF((237.3*LN(('Mini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4" s="97">
        <f>(AM144/(IF((237.3*LN(('Mini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4">
        <f t="shared" si="79"/>
        <v>0</v>
      </c>
      <c r="AU144">
        <v>0</v>
      </c>
      <c r="AV144" s="96">
        <v>0</v>
      </c>
      <c r="AW144" s="139">
        <f t="shared" si="78"/>
        <v>1.1666666666666667</v>
      </c>
      <c r="AX144" s="129">
        <v>0</v>
      </c>
      <c r="AY144" s="129">
        <v>0</v>
      </c>
      <c r="AZ144" s="129">
        <v>0</v>
      </c>
      <c r="BA144" s="86"/>
      <c r="BB144" s="86">
        <v>0</v>
      </c>
      <c r="BC144">
        <v>0</v>
      </c>
      <c r="BD144">
        <v>0</v>
      </c>
      <c r="BE144">
        <v>0</v>
      </c>
      <c r="BG144">
        <v>0</v>
      </c>
      <c r="BH144">
        <v>0</v>
      </c>
      <c r="BI144">
        <v>0</v>
      </c>
      <c r="BJ144">
        <v>0</v>
      </c>
      <c r="BM144">
        <f t="shared" si="80"/>
        <v>8.0534470601597002E-4</v>
      </c>
      <c r="BN144">
        <f t="shared" si="81"/>
        <v>3.9795050474943999E-4</v>
      </c>
      <c r="BO144">
        <f t="shared" si="82"/>
        <v>1.8138647155180001</v>
      </c>
      <c r="BP144">
        <f t="shared" si="83"/>
        <v>2</v>
      </c>
    </row>
    <row r="145" spans="1:68" x14ac:dyDescent="0.25">
      <c r="A145" t="str">
        <f t="shared" si="45"/>
        <v>9350342</v>
      </c>
      <c r="B145">
        <v>9</v>
      </c>
      <c r="C145">
        <v>350</v>
      </c>
      <c r="D145">
        <v>2</v>
      </c>
      <c r="E145">
        <v>34</v>
      </c>
      <c r="F145" s="138">
        <f t="shared" si="74"/>
        <v>14</v>
      </c>
      <c r="G145">
        <v>0</v>
      </c>
      <c r="H145">
        <v>0</v>
      </c>
      <c r="I145">
        <v>0</v>
      </c>
      <c r="J145" s="94">
        <v>0</v>
      </c>
      <c r="K145" s="95">
        <v>1231</v>
      </c>
      <c r="L145" s="86">
        <v>0</v>
      </c>
      <c r="M145" s="86">
        <v>0</v>
      </c>
      <c r="N145" s="86">
        <v>0</v>
      </c>
      <c r="O145">
        <v>1.3620000000000001</v>
      </c>
      <c r="P145">
        <v>1.1000000000000001</v>
      </c>
      <c r="Q145">
        <v>1.1000000000000001</v>
      </c>
      <c r="R145">
        <v>1.1000000000000001</v>
      </c>
      <c r="S145">
        <f t="shared" si="72"/>
        <v>184</v>
      </c>
      <c r="T145">
        <f t="shared" si="47"/>
        <v>0</v>
      </c>
      <c r="U145">
        <f t="shared" si="48"/>
        <v>0</v>
      </c>
      <c r="V145">
        <f t="shared" si="49"/>
        <v>0</v>
      </c>
      <c r="W145">
        <f t="shared" si="73"/>
        <v>32</v>
      </c>
      <c r="X145">
        <f t="shared" si="51"/>
        <v>0</v>
      </c>
      <c r="Y145">
        <f t="shared" si="52"/>
        <v>0</v>
      </c>
      <c r="Z145">
        <f t="shared" si="53"/>
        <v>0</v>
      </c>
      <c r="AA145">
        <f t="shared" si="75"/>
        <v>4.4850187442652327</v>
      </c>
      <c r="AB145">
        <f t="shared" si="75"/>
        <v>0</v>
      </c>
      <c r="AC145">
        <f t="shared" si="76"/>
        <v>0</v>
      </c>
      <c r="AD145" s="96">
        <f t="shared" si="77"/>
        <v>0</v>
      </c>
      <c r="AE145" s="95">
        <v>0</v>
      </c>
      <c r="AF145" s="86">
        <v>0</v>
      </c>
      <c r="AG145" s="86">
        <v>0</v>
      </c>
      <c r="AH145">
        <v>0.98</v>
      </c>
      <c r="AI145">
        <v>0.98</v>
      </c>
      <c r="AJ145">
        <v>0.98</v>
      </c>
      <c r="AK145">
        <f t="shared" si="54"/>
        <v>0</v>
      </c>
      <c r="AL145">
        <f t="shared" si="55"/>
        <v>0</v>
      </c>
      <c r="AM145">
        <f t="shared" si="56"/>
        <v>0</v>
      </c>
      <c r="AN145">
        <f t="shared" si="57"/>
        <v>0</v>
      </c>
      <c r="AO145">
        <f t="shared" si="58"/>
        <v>0</v>
      </c>
      <c r="AP145">
        <f t="shared" si="59"/>
        <v>0</v>
      </c>
      <c r="AQ145" s="97">
        <f>(AK145/(IF((237.3*LN(('Mini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5" s="97">
        <f>(AL145/(IF((237.3*LN(('Mini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5" s="97">
        <f>(AM145/(IF((237.3*LN(('Mini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5">
        <f t="shared" si="79"/>
        <v>0</v>
      </c>
      <c r="AU145">
        <v>0</v>
      </c>
      <c r="AV145" s="96">
        <v>0</v>
      </c>
      <c r="AW145" s="139">
        <f t="shared" si="78"/>
        <v>1.75</v>
      </c>
      <c r="AX145" s="129">
        <v>0</v>
      </c>
      <c r="AY145" s="129">
        <v>0</v>
      </c>
      <c r="AZ145" s="129">
        <v>0</v>
      </c>
      <c r="BA145" s="86"/>
      <c r="BB145" s="86">
        <v>0</v>
      </c>
      <c r="BC145">
        <v>0</v>
      </c>
      <c r="BD145">
        <v>0</v>
      </c>
      <c r="BE145">
        <v>0</v>
      </c>
      <c r="BG145">
        <v>0</v>
      </c>
      <c r="BH145">
        <v>0</v>
      </c>
      <c r="BI145">
        <v>0</v>
      </c>
      <c r="BJ145">
        <v>0</v>
      </c>
      <c r="BM145">
        <f t="shared" si="80"/>
        <v>2.5582398288699999E-3</v>
      </c>
      <c r="BN145">
        <f t="shared" si="81"/>
        <v>5.6161694684148003E-4</v>
      </c>
      <c r="BO145">
        <f t="shared" si="82"/>
        <v>1.4942747715061999</v>
      </c>
      <c r="BP145">
        <f t="shared" si="83"/>
        <v>3</v>
      </c>
    </row>
    <row r="146" spans="1:68" x14ac:dyDescent="0.25">
      <c r="A146" t="str">
        <f t="shared" si="45"/>
        <v>9350422</v>
      </c>
      <c r="B146">
        <v>9</v>
      </c>
      <c r="C146">
        <v>350</v>
      </c>
      <c r="D146">
        <v>2</v>
      </c>
      <c r="E146">
        <v>42</v>
      </c>
      <c r="F146" s="138">
        <f t="shared" si="74"/>
        <v>19</v>
      </c>
      <c r="G146">
        <v>0</v>
      </c>
      <c r="H146">
        <v>0</v>
      </c>
      <c r="I146">
        <v>0</v>
      </c>
      <c r="J146" s="94">
        <v>0</v>
      </c>
      <c r="K146" s="95">
        <v>1777</v>
      </c>
      <c r="L146" s="86">
        <v>0</v>
      </c>
      <c r="M146" s="86">
        <v>0</v>
      </c>
      <c r="N146" s="86">
        <v>0</v>
      </c>
      <c r="O146">
        <v>1.3620000000000001</v>
      </c>
      <c r="P146">
        <v>1.1000000000000001</v>
      </c>
      <c r="Q146">
        <v>1.1000000000000001</v>
      </c>
      <c r="R146">
        <v>1.1000000000000001</v>
      </c>
      <c r="S146">
        <f t="shared" si="72"/>
        <v>265</v>
      </c>
      <c r="T146">
        <f t="shared" si="47"/>
        <v>0</v>
      </c>
      <c r="U146">
        <f t="shared" si="48"/>
        <v>0</v>
      </c>
      <c r="V146">
        <f t="shared" si="49"/>
        <v>0</v>
      </c>
      <c r="W146">
        <f t="shared" si="73"/>
        <v>46</v>
      </c>
      <c r="X146">
        <f t="shared" si="51"/>
        <v>0</v>
      </c>
      <c r="Y146">
        <f t="shared" si="52"/>
        <v>0</v>
      </c>
      <c r="Z146">
        <f t="shared" si="53"/>
        <v>0</v>
      </c>
      <c r="AA146">
        <f t="shared" si="75"/>
        <v>16.660933910957439</v>
      </c>
      <c r="AB146">
        <f t="shared" si="75"/>
        <v>0</v>
      </c>
      <c r="AC146">
        <f t="shared" si="76"/>
        <v>0</v>
      </c>
      <c r="AD146" s="96">
        <f t="shared" si="77"/>
        <v>0</v>
      </c>
      <c r="AE146" s="95">
        <v>0</v>
      </c>
      <c r="AF146" s="86">
        <v>0</v>
      </c>
      <c r="AG146" s="86">
        <v>0</v>
      </c>
      <c r="AH146">
        <v>0.98</v>
      </c>
      <c r="AI146">
        <v>0.98</v>
      </c>
      <c r="AJ146">
        <v>0.98</v>
      </c>
      <c r="AK146">
        <f t="shared" si="54"/>
        <v>0</v>
      </c>
      <c r="AL146">
        <f t="shared" si="55"/>
        <v>0</v>
      </c>
      <c r="AM146">
        <f t="shared" si="56"/>
        <v>0</v>
      </c>
      <c r="AN146">
        <f t="shared" si="57"/>
        <v>0</v>
      </c>
      <c r="AO146">
        <f t="shared" si="58"/>
        <v>0</v>
      </c>
      <c r="AP146">
        <f t="shared" si="59"/>
        <v>0</v>
      </c>
      <c r="AQ146" s="97">
        <f>(AK146/(IF((237.3*LN(('Mini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6" s="97">
        <f>(AL146/(IF((237.3*LN(('Mini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6" s="97">
        <f>(AM146/(IF((237.3*LN(('Mini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6">
        <f t="shared" si="79"/>
        <v>0</v>
      </c>
      <c r="AU146">
        <v>0</v>
      </c>
      <c r="AV146" s="96">
        <v>0</v>
      </c>
      <c r="AW146" s="139">
        <f t="shared" si="78"/>
        <v>2.3333333333333335</v>
      </c>
      <c r="AX146" s="129">
        <v>0</v>
      </c>
      <c r="AY146" s="129">
        <v>0</v>
      </c>
      <c r="AZ146" s="129">
        <v>0</v>
      </c>
      <c r="BA146" s="86"/>
      <c r="BB146" s="86">
        <v>0</v>
      </c>
      <c r="BC146">
        <v>0</v>
      </c>
      <c r="BD146">
        <v>0</v>
      </c>
      <c r="BE146">
        <v>0</v>
      </c>
      <c r="BG146">
        <v>0</v>
      </c>
      <c r="BH146">
        <v>0</v>
      </c>
      <c r="BI146">
        <v>0</v>
      </c>
      <c r="BJ146">
        <v>0</v>
      </c>
      <c r="BM146">
        <f t="shared" si="80"/>
        <v>1.1616292894075E-2</v>
      </c>
      <c r="BN146">
        <f t="shared" si="81"/>
        <v>1.6553227470231999E-3</v>
      </c>
      <c r="BO146">
        <f t="shared" si="82"/>
        <v>1.5869346821790999</v>
      </c>
      <c r="BP146">
        <f t="shared" si="83"/>
        <v>1</v>
      </c>
    </row>
    <row r="147" spans="1:68" x14ac:dyDescent="0.25">
      <c r="A147" t="str">
        <f t="shared" si="45"/>
        <v>9370142</v>
      </c>
      <c r="B147">
        <v>9</v>
      </c>
      <c r="C147">
        <v>370</v>
      </c>
      <c r="D147">
        <v>2</v>
      </c>
      <c r="E147">
        <v>14</v>
      </c>
      <c r="F147" s="138">
        <f t="shared" si="74"/>
        <v>4</v>
      </c>
      <c r="G147">
        <v>0</v>
      </c>
      <c r="H147">
        <v>0</v>
      </c>
      <c r="I147">
        <v>0</v>
      </c>
      <c r="J147" s="94">
        <v>0</v>
      </c>
      <c r="K147" s="95">
        <v>647</v>
      </c>
      <c r="L147" s="86">
        <v>0</v>
      </c>
      <c r="M147" s="86">
        <v>0</v>
      </c>
      <c r="N147" s="86">
        <v>0</v>
      </c>
      <c r="O147">
        <v>1.3620000000000001</v>
      </c>
      <c r="P147">
        <v>1.1000000000000001</v>
      </c>
      <c r="Q147">
        <v>1.1000000000000001</v>
      </c>
      <c r="R147">
        <v>1.1000000000000001</v>
      </c>
      <c r="S147">
        <f t="shared" si="72"/>
        <v>97</v>
      </c>
      <c r="T147">
        <f t="shared" si="47"/>
        <v>0</v>
      </c>
      <c r="U147">
        <f t="shared" si="48"/>
        <v>0</v>
      </c>
      <c r="V147">
        <f t="shared" si="49"/>
        <v>0</v>
      </c>
      <c r="W147">
        <f t="shared" si="73"/>
        <v>17</v>
      </c>
      <c r="X147">
        <f t="shared" si="51"/>
        <v>0</v>
      </c>
      <c r="Y147">
        <f t="shared" si="52"/>
        <v>0</v>
      </c>
      <c r="Z147">
        <f t="shared" si="53"/>
        <v>0</v>
      </c>
      <c r="AA147">
        <f t="shared" si="75"/>
        <v>0.63638526331813883</v>
      </c>
      <c r="AB147">
        <f t="shared" si="75"/>
        <v>0</v>
      </c>
      <c r="AC147">
        <f t="shared" si="76"/>
        <v>0</v>
      </c>
      <c r="AD147" s="96">
        <f t="shared" si="77"/>
        <v>0</v>
      </c>
      <c r="AE147" s="95">
        <v>0</v>
      </c>
      <c r="AF147" s="86">
        <v>0</v>
      </c>
      <c r="AG147" s="86">
        <v>0</v>
      </c>
      <c r="AH147">
        <v>0.98</v>
      </c>
      <c r="AI147">
        <v>0.98</v>
      </c>
      <c r="AJ147">
        <v>0.98</v>
      </c>
      <c r="AK147">
        <f t="shared" si="54"/>
        <v>0</v>
      </c>
      <c r="AL147">
        <f t="shared" si="55"/>
        <v>0</v>
      </c>
      <c r="AM147">
        <f t="shared" si="56"/>
        <v>0</v>
      </c>
      <c r="AN147">
        <f t="shared" si="57"/>
        <v>0</v>
      </c>
      <c r="AO147">
        <f t="shared" si="58"/>
        <v>0</v>
      </c>
      <c r="AP147">
        <f t="shared" si="59"/>
        <v>0</v>
      </c>
      <c r="AQ147" s="97">
        <f>(AK147/(IF((237.3*LN(('Mini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7" s="97">
        <f>(AL147/(IF((237.3*LN(('Mini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7" s="97">
        <f>(AM147/(IF((237.3*LN(('Mini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7">
        <f t="shared" si="79"/>
        <v>0</v>
      </c>
      <c r="AU147">
        <v>0</v>
      </c>
      <c r="AV147" s="96">
        <v>0</v>
      </c>
      <c r="AW147" s="139">
        <f t="shared" si="78"/>
        <v>0.6166666666666667</v>
      </c>
      <c r="AX147" s="129">
        <v>0</v>
      </c>
      <c r="AY147" s="129">
        <v>0</v>
      </c>
      <c r="AZ147" s="129">
        <v>0</v>
      </c>
      <c r="BA147" s="86"/>
      <c r="BB147" s="86">
        <v>0</v>
      </c>
      <c r="BC147">
        <v>0</v>
      </c>
      <c r="BD147">
        <v>0</v>
      </c>
      <c r="BE147">
        <v>0</v>
      </c>
      <c r="BG147">
        <v>0</v>
      </c>
      <c r="BH147">
        <v>0</v>
      </c>
      <c r="BI147">
        <v>0</v>
      </c>
      <c r="BJ147">
        <v>0</v>
      </c>
      <c r="BM147">
        <f t="shared" si="80"/>
        <v>1.3823338826853E-3</v>
      </c>
      <c r="BN147">
        <f t="shared" si="81"/>
        <v>3.3290816326530999E-4</v>
      </c>
      <c r="BO147">
        <f t="shared" si="82"/>
        <v>1.723172227894</v>
      </c>
      <c r="BP147">
        <f t="shared" si="83"/>
        <v>1</v>
      </c>
    </row>
    <row r="148" spans="1:68" x14ac:dyDescent="0.25">
      <c r="A148" t="str">
        <f t="shared" si="45"/>
        <v>9370182</v>
      </c>
      <c r="B148">
        <v>9</v>
      </c>
      <c r="C148">
        <v>370</v>
      </c>
      <c r="D148">
        <v>2</v>
      </c>
      <c r="E148">
        <v>18</v>
      </c>
      <c r="F148" s="138">
        <f t="shared" si="74"/>
        <v>9</v>
      </c>
      <c r="G148">
        <v>0</v>
      </c>
      <c r="H148">
        <v>0</v>
      </c>
      <c r="I148">
        <v>0</v>
      </c>
      <c r="J148" s="94">
        <v>0</v>
      </c>
      <c r="K148" s="95">
        <v>767</v>
      </c>
      <c r="L148" s="86">
        <v>0</v>
      </c>
      <c r="M148" s="86">
        <v>0</v>
      </c>
      <c r="N148" s="86">
        <v>0</v>
      </c>
      <c r="O148">
        <v>1.3620000000000001</v>
      </c>
      <c r="P148">
        <v>1.1000000000000001</v>
      </c>
      <c r="Q148">
        <v>1.1000000000000001</v>
      </c>
      <c r="R148">
        <v>1.1000000000000001</v>
      </c>
      <c r="S148">
        <f t="shared" si="72"/>
        <v>114</v>
      </c>
      <c r="T148">
        <f t="shared" si="47"/>
        <v>0</v>
      </c>
      <c r="U148">
        <f t="shared" si="48"/>
        <v>0</v>
      </c>
      <c r="V148">
        <f t="shared" si="49"/>
        <v>0</v>
      </c>
      <c r="W148">
        <f t="shared" si="73"/>
        <v>20</v>
      </c>
      <c r="X148">
        <f t="shared" si="51"/>
        <v>0</v>
      </c>
      <c r="Y148">
        <f t="shared" si="52"/>
        <v>0</v>
      </c>
      <c r="Z148">
        <f t="shared" si="53"/>
        <v>0</v>
      </c>
      <c r="AA148">
        <f t="shared" si="75"/>
        <v>1.2871190300694739</v>
      </c>
      <c r="AB148">
        <f t="shared" si="75"/>
        <v>0</v>
      </c>
      <c r="AC148">
        <f t="shared" si="76"/>
        <v>0</v>
      </c>
      <c r="AD148" s="96">
        <f t="shared" si="77"/>
        <v>0</v>
      </c>
      <c r="AE148" s="95">
        <v>0</v>
      </c>
      <c r="AF148" s="86">
        <v>0</v>
      </c>
      <c r="AG148" s="86">
        <v>0</v>
      </c>
      <c r="AH148">
        <v>0.98</v>
      </c>
      <c r="AI148">
        <v>0.98</v>
      </c>
      <c r="AJ148">
        <v>0.98</v>
      </c>
      <c r="AK148">
        <f t="shared" si="54"/>
        <v>0</v>
      </c>
      <c r="AL148">
        <f t="shared" si="55"/>
        <v>0</v>
      </c>
      <c r="AM148">
        <f t="shared" si="56"/>
        <v>0</v>
      </c>
      <c r="AN148">
        <f t="shared" si="57"/>
        <v>0</v>
      </c>
      <c r="AO148">
        <f t="shared" si="58"/>
        <v>0</v>
      </c>
      <c r="AP148">
        <f t="shared" si="59"/>
        <v>0</v>
      </c>
      <c r="AQ148" s="97">
        <f>(AK148/(IF((237.3*LN(('Mini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8" s="97">
        <f>(AL148/(IF((237.3*LN(('Mini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8" s="97">
        <f>(AM148/(IF((237.3*LN(('Mini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8">
        <f t="shared" si="79"/>
        <v>0</v>
      </c>
      <c r="AU148">
        <v>0</v>
      </c>
      <c r="AV148" s="96">
        <v>0</v>
      </c>
      <c r="AW148" s="139">
        <f t="shared" si="78"/>
        <v>1.2333333333333334</v>
      </c>
      <c r="AX148" s="129">
        <v>0</v>
      </c>
      <c r="AY148" s="129">
        <v>0</v>
      </c>
      <c r="AZ148" s="129">
        <v>0</v>
      </c>
      <c r="BA148" s="86"/>
      <c r="BB148" s="86">
        <v>0</v>
      </c>
      <c r="BC148">
        <v>0</v>
      </c>
      <c r="BD148">
        <v>0</v>
      </c>
      <c r="BE148">
        <v>0</v>
      </c>
      <c r="BG148">
        <v>0</v>
      </c>
      <c r="BH148">
        <v>0</v>
      </c>
      <c r="BI148">
        <v>0</v>
      </c>
      <c r="BJ148">
        <v>0</v>
      </c>
      <c r="BM148">
        <f t="shared" si="80"/>
        <v>8.0534470601597002E-4</v>
      </c>
      <c r="BN148">
        <f t="shared" si="81"/>
        <v>3.9795050474943999E-4</v>
      </c>
      <c r="BO148">
        <f t="shared" si="82"/>
        <v>1.8138647155180001</v>
      </c>
      <c r="BP148">
        <f t="shared" si="83"/>
        <v>2</v>
      </c>
    </row>
    <row r="149" spans="1:68" x14ac:dyDescent="0.25">
      <c r="A149" t="str">
        <f t="shared" si="45"/>
        <v>9370262</v>
      </c>
      <c r="B149">
        <v>9</v>
      </c>
      <c r="C149">
        <v>370</v>
      </c>
      <c r="D149">
        <v>2</v>
      </c>
      <c r="E149">
        <v>26</v>
      </c>
      <c r="F149" s="138">
        <f t="shared" si="74"/>
        <v>9</v>
      </c>
      <c r="G149">
        <v>0</v>
      </c>
      <c r="H149">
        <v>0</v>
      </c>
      <c r="I149">
        <v>0</v>
      </c>
      <c r="J149" s="94">
        <v>0</v>
      </c>
      <c r="K149" s="95">
        <v>1008</v>
      </c>
      <c r="L149" s="86">
        <v>0</v>
      </c>
      <c r="M149" s="86">
        <v>0</v>
      </c>
      <c r="N149" s="86">
        <v>0</v>
      </c>
      <c r="O149">
        <v>1.3620000000000001</v>
      </c>
      <c r="P149">
        <v>1.1000000000000001</v>
      </c>
      <c r="Q149">
        <v>1.1000000000000001</v>
      </c>
      <c r="R149">
        <v>1.1000000000000001</v>
      </c>
      <c r="S149">
        <f t="shared" si="72"/>
        <v>150</v>
      </c>
      <c r="T149">
        <f t="shared" si="47"/>
        <v>0</v>
      </c>
      <c r="U149">
        <f t="shared" si="48"/>
        <v>0</v>
      </c>
      <c r="V149">
        <f t="shared" si="49"/>
        <v>0</v>
      </c>
      <c r="W149">
        <f t="shared" si="73"/>
        <v>26</v>
      </c>
      <c r="X149">
        <f t="shared" si="51"/>
        <v>0</v>
      </c>
      <c r="Y149">
        <f t="shared" si="52"/>
        <v>0</v>
      </c>
      <c r="Z149">
        <f t="shared" si="53"/>
        <v>0</v>
      </c>
      <c r="AA149">
        <f t="shared" si="75"/>
        <v>2.0716809842061146</v>
      </c>
      <c r="AB149">
        <f t="shared" si="75"/>
        <v>0</v>
      </c>
      <c r="AC149">
        <f t="shared" si="76"/>
        <v>0</v>
      </c>
      <c r="AD149" s="96">
        <f t="shared" si="77"/>
        <v>0</v>
      </c>
      <c r="AE149" s="95">
        <v>0</v>
      </c>
      <c r="AF149" s="86">
        <v>0</v>
      </c>
      <c r="AG149" s="86">
        <v>0</v>
      </c>
      <c r="AH149">
        <v>0.98</v>
      </c>
      <c r="AI149">
        <v>0.98</v>
      </c>
      <c r="AJ149">
        <v>0.98</v>
      </c>
      <c r="AK149">
        <f t="shared" si="54"/>
        <v>0</v>
      </c>
      <c r="AL149">
        <f t="shared" si="55"/>
        <v>0</v>
      </c>
      <c r="AM149">
        <f t="shared" si="56"/>
        <v>0</v>
      </c>
      <c r="AN149">
        <f t="shared" si="57"/>
        <v>0</v>
      </c>
      <c r="AO149">
        <f t="shared" si="58"/>
        <v>0</v>
      </c>
      <c r="AP149">
        <f t="shared" si="59"/>
        <v>0</v>
      </c>
      <c r="AQ149" s="97">
        <f>(AK149/(IF((237.3*LN(('Mini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49" s="97">
        <f>(AL149/(IF((237.3*LN(('Mini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49" s="97">
        <f>(AM149/(IF((237.3*LN(('Mini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49">
        <f t="shared" si="79"/>
        <v>0</v>
      </c>
      <c r="AU149">
        <v>0</v>
      </c>
      <c r="AV149" s="96">
        <v>0</v>
      </c>
      <c r="AW149" s="139">
        <f t="shared" si="78"/>
        <v>1.2333333333333334</v>
      </c>
      <c r="AX149" s="129">
        <v>0</v>
      </c>
      <c r="AY149" s="129">
        <v>0</v>
      </c>
      <c r="AZ149" s="129">
        <v>0</v>
      </c>
      <c r="BA149" s="86"/>
      <c r="BB149" s="86">
        <v>0</v>
      </c>
      <c r="BC149">
        <v>0</v>
      </c>
      <c r="BD149">
        <v>0</v>
      </c>
      <c r="BE149">
        <v>0</v>
      </c>
      <c r="BG149">
        <v>0</v>
      </c>
      <c r="BH149">
        <v>0</v>
      </c>
      <c r="BI149">
        <v>0</v>
      </c>
      <c r="BJ149">
        <v>0</v>
      </c>
      <c r="BM149">
        <f t="shared" si="80"/>
        <v>8.0534470601597002E-4</v>
      </c>
      <c r="BN149">
        <f t="shared" si="81"/>
        <v>3.9795050474943999E-4</v>
      </c>
      <c r="BO149">
        <f t="shared" si="82"/>
        <v>1.8138647155180001</v>
      </c>
      <c r="BP149">
        <f t="shared" si="83"/>
        <v>2</v>
      </c>
    </row>
    <row r="150" spans="1:68" x14ac:dyDescent="0.25">
      <c r="A150" t="str">
        <f t="shared" si="45"/>
        <v>9370342</v>
      </c>
      <c r="B150">
        <v>9</v>
      </c>
      <c r="C150">
        <v>370</v>
      </c>
      <c r="D150">
        <v>2</v>
      </c>
      <c r="E150">
        <v>34</v>
      </c>
      <c r="F150" s="138">
        <f t="shared" si="74"/>
        <v>14</v>
      </c>
      <c r="G150">
        <v>0</v>
      </c>
      <c r="H150">
        <v>0</v>
      </c>
      <c r="I150">
        <v>0</v>
      </c>
      <c r="J150" s="94">
        <v>0</v>
      </c>
      <c r="K150" s="95">
        <v>1307</v>
      </c>
      <c r="L150" s="86">
        <v>0</v>
      </c>
      <c r="M150" s="86">
        <v>0</v>
      </c>
      <c r="N150" s="86">
        <v>0</v>
      </c>
      <c r="O150">
        <v>1.3620000000000001</v>
      </c>
      <c r="P150">
        <v>1.1000000000000001</v>
      </c>
      <c r="Q150">
        <v>1.1000000000000001</v>
      </c>
      <c r="R150">
        <v>1.1000000000000001</v>
      </c>
      <c r="S150">
        <f t="shared" si="72"/>
        <v>195</v>
      </c>
      <c r="T150">
        <f t="shared" si="47"/>
        <v>0</v>
      </c>
      <c r="U150">
        <f t="shared" si="48"/>
        <v>0</v>
      </c>
      <c r="V150">
        <f t="shared" si="49"/>
        <v>0</v>
      </c>
      <c r="W150">
        <f t="shared" si="73"/>
        <v>34</v>
      </c>
      <c r="X150">
        <f t="shared" si="51"/>
        <v>0</v>
      </c>
      <c r="Y150">
        <f t="shared" si="52"/>
        <v>0</v>
      </c>
      <c r="Z150">
        <f t="shared" si="53"/>
        <v>0</v>
      </c>
      <c r="AA150">
        <f t="shared" si="75"/>
        <v>5.2027393959860664</v>
      </c>
      <c r="AB150">
        <f t="shared" si="75"/>
        <v>0</v>
      </c>
      <c r="AC150">
        <f t="shared" si="76"/>
        <v>0</v>
      </c>
      <c r="AD150" s="96">
        <f t="shared" si="77"/>
        <v>0</v>
      </c>
      <c r="AE150" s="95">
        <v>0</v>
      </c>
      <c r="AF150" s="86">
        <v>0</v>
      </c>
      <c r="AG150" s="86">
        <v>0</v>
      </c>
      <c r="AH150">
        <v>0.98</v>
      </c>
      <c r="AI150">
        <v>0.98</v>
      </c>
      <c r="AJ150">
        <v>0.98</v>
      </c>
      <c r="AK150">
        <f t="shared" si="54"/>
        <v>0</v>
      </c>
      <c r="AL150">
        <f t="shared" si="55"/>
        <v>0</v>
      </c>
      <c r="AM150">
        <f t="shared" si="56"/>
        <v>0</v>
      </c>
      <c r="AN150">
        <f t="shared" si="57"/>
        <v>0</v>
      </c>
      <c r="AO150">
        <f t="shared" si="58"/>
        <v>0</v>
      </c>
      <c r="AP150">
        <f t="shared" si="59"/>
        <v>0</v>
      </c>
      <c r="AQ150" s="97">
        <f>(AK150/(IF((237.3*LN(('Mini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0" s="97">
        <f>(AL150/(IF((237.3*LN(('Mini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0" s="97">
        <f>(AM150/(IF((237.3*LN(('Mini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0">
        <f t="shared" si="79"/>
        <v>0</v>
      </c>
      <c r="AU150">
        <v>0</v>
      </c>
      <c r="AV150" s="96">
        <v>0</v>
      </c>
      <c r="AW150" s="139">
        <f t="shared" si="78"/>
        <v>1.85</v>
      </c>
      <c r="AX150" s="129">
        <v>0</v>
      </c>
      <c r="AY150" s="129">
        <v>0</v>
      </c>
      <c r="AZ150" s="129">
        <v>0</v>
      </c>
      <c r="BA150" s="86"/>
      <c r="BB150" s="86">
        <v>0</v>
      </c>
      <c r="BC150">
        <v>0</v>
      </c>
      <c r="BD150">
        <v>0</v>
      </c>
      <c r="BE150">
        <v>0</v>
      </c>
      <c r="BG150">
        <v>0</v>
      </c>
      <c r="BH150">
        <v>0</v>
      </c>
      <c r="BI150">
        <v>0</v>
      </c>
      <c r="BJ150">
        <v>0</v>
      </c>
      <c r="BM150">
        <f t="shared" si="80"/>
        <v>2.5582398288699999E-3</v>
      </c>
      <c r="BN150">
        <f t="shared" si="81"/>
        <v>5.6161694684148003E-4</v>
      </c>
      <c r="BO150">
        <f t="shared" si="82"/>
        <v>1.4942747715061999</v>
      </c>
      <c r="BP150">
        <f t="shared" si="83"/>
        <v>3</v>
      </c>
    </row>
    <row r="151" spans="1:68" x14ac:dyDescent="0.25">
      <c r="A151" t="str">
        <f t="shared" si="45"/>
        <v>9370422</v>
      </c>
      <c r="B151">
        <v>9</v>
      </c>
      <c r="C151">
        <v>370</v>
      </c>
      <c r="D151">
        <v>2</v>
      </c>
      <c r="E151">
        <v>42</v>
      </c>
      <c r="F151" s="138">
        <f t="shared" si="74"/>
        <v>19</v>
      </c>
      <c r="G151">
        <v>0</v>
      </c>
      <c r="H151">
        <v>0</v>
      </c>
      <c r="I151">
        <v>0</v>
      </c>
      <c r="J151" s="94">
        <v>0</v>
      </c>
      <c r="K151" s="95">
        <v>1888</v>
      </c>
      <c r="L151" s="86">
        <v>0</v>
      </c>
      <c r="M151" s="86">
        <v>0</v>
      </c>
      <c r="N151" s="86">
        <v>0</v>
      </c>
      <c r="O151">
        <v>1.3620000000000001</v>
      </c>
      <c r="P151">
        <v>1.1000000000000001</v>
      </c>
      <c r="Q151">
        <v>1.1000000000000001</v>
      </c>
      <c r="R151">
        <v>1.1000000000000001</v>
      </c>
      <c r="S151">
        <f t="shared" si="72"/>
        <v>282</v>
      </c>
      <c r="T151">
        <f t="shared" si="47"/>
        <v>0</v>
      </c>
      <c r="U151">
        <f t="shared" si="48"/>
        <v>0</v>
      </c>
      <c r="V151">
        <f t="shared" si="49"/>
        <v>0</v>
      </c>
      <c r="W151">
        <f t="shared" si="73"/>
        <v>49</v>
      </c>
      <c r="X151">
        <f t="shared" si="51"/>
        <v>0</v>
      </c>
      <c r="Y151">
        <f t="shared" si="52"/>
        <v>0</v>
      </c>
      <c r="Z151">
        <f t="shared" si="53"/>
        <v>0</v>
      </c>
      <c r="AA151">
        <f t="shared" si="75"/>
        <v>19.514339305610036</v>
      </c>
      <c r="AB151">
        <f t="shared" si="75"/>
        <v>0</v>
      </c>
      <c r="AC151">
        <f t="shared" si="76"/>
        <v>0</v>
      </c>
      <c r="AD151" s="96">
        <f t="shared" si="77"/>
        <v>0</v>
      </c>
      <c r="AE151" s="95">
        <v>0</v>
      </c>
      <c r="AF151" s="86">
        <v>0</v>
      </c>
      <c r="AG151" s="86">
        <v>0</v>
      </c>
      <c r="AH151">
        <v>0.98</v>
      </c>
      <c r="AI151">
        <v>0.98</v>
      </c>
      <c r="AJ151">
        <v>0.98</v>
      </c>
      <c r="AK151">
        <f t="shared" si="54"/>
        <v>0</v>
      </c>
      <c r="AL151">
        <f t="shared" si="55"/>
        <v>0</v>
      </c>
      <c r="AM151">
        <f t="shared" si="56"/>
        <v>0</v>
      </c>
      <c r="AN151">
        <f t="shared" si="57"/>
        <v>0</v>
      </c>
      <c r="AO151">
        <f t="shared" si="58"/>
        <v>0</v>
      </c>
      <c r="AP151">
        <f t="shared" si="59"/>
        <v>0</v>
      </c>
      <c r="AQ151" s="97">
        <f>(AK151/(IF((237.3*LN(('Mini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1" s="97">
        <f>(AL151/(IF((237.3*LN(('Mini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1" s="97">
        <f>(AM151/(IF((237.3*LN(('Mini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1">
        <f t="shared" si="79"/>
        <v>0</v>
      </c>
      <c r="AU151">
        <v>0</v>
      </c>
      <c r="AV151" s="96">
        <v>0</v>
      </c>
      <c r="AW151" s="139">
        <f t="shared" si="78"/>
        <v>2.4666666666666668</v>
      </c>
      <c r="AX151" s="129">
        <v>0</v>
      </c>
      <c r="AY151" s="129">
        <v>0</v>
      </c>
      <c r="AZ151" s="129">
        <v>0</v>
      </c>
      <c r="BA151" s="86"/>
      <c r="BB151" s="86">
        <v>0</v>
      </c>
      <c r="BC151">
        <v>0</v>
      </c>
      <c r="BD151">
        <v>0</v>
      </c>
      <c r="BE151">
        <v>0</v>
      </c>
      <c r="BG151">
        <v>0</v>
      </c>
      <c r="BH151">
        <v>0</v>
      </c>
      <c r="BI151">
        <v>0</v>
      </c>
      <c r="BJ151">
        <v>0</v>
      </c>
      <c r="BM151">
        <f t="shared" si="80"/>
        <v>1.1616292894075E-2</v>
      </c>
      <c r="BN151">
        <f t="shared" si="81"/>
        <v>1.6553227470231999E-3</v>
      </c>
      <c r="BO151">
        <f t="shared" si="82"/>
        <v>1.5869346821790999</v>
      </c>
      <c r="BP151">
        <f t="shared" si="83"/>
        <v>1</v>
      </c>
    </row>
    <row r="152" spans="1:68" x14ac:dyDescent="0.25">
      <c r="A152" t="str">
        <f t="shared" si="45"/>
        <v>9390142</v>
      </c>
      <c r="B152">
        <v>9</v>
      </c>
      <c r="C152">
        <v>390</v>
      </c>
      <c r="D152">
        <v>2</v>
      </c>
      <c r="E152">
        <v>14</v>
      </c>
      <c r="F152" s="138">
        <f t="shared" si="74"/>
        <v>4</v>
      </c>
      <c r="G152">
        <v>0</v>
      </c>
      <c r="H152">
        <v>0</v>
      </c>
      <c r="I152">
        <v>0</v>
      </c>
      <c r="J152" s="94">
        <v>0</v>
      </c>
      <c r="K152" s="95">
        <v>685</v>
      </c>
      <c r="L152" s="86">
        <v>0</v>
      </c>
      <c r="M152" s="86">
        <v>0</v>
      </c>
      <c r="N152" s="86">
        <v>0</v>
      </c>
      <c r="O152">
        <v>1.3620000000000001</v>
      </c>
      <c r="P152">
        <v>1.1000000000000001</v>
      </c>
      <c r="Q152">
        <v>1.1000000000000001</v>
      </c>
      <c r="R152">
        <v>1.1000000000000001</v>
      </c>
      <c r="S152">
        <f t="shared" si="72"/>
        <v>102</v>
      </c>
      <c r="T152">
        <f t="shared" si="47"/>
        <v>0</v>
      </c>
      <c r="U152">
        <f t="shared" si="48"/>
        <v>0</v>
      </c>
      <c r="V152">
        <f t="shared" si="49"/>
        <v>0</v>
      </c>
      <c r="W152">
        <f t="shared" si="73"/>
        <v>18</v>
      </c>
      <c r="X152">
        <f t="shared" si="51"/>
        <v>0</v>
      </c>
      <c r="Y152">
        <f t="shared" si="52"/>
        <v>0</v>
      </c>
      <c r="Z152">
        <f t="shared" si="53"/>
        <v>0</v>
      </c>
      <c r="AA152">
        <f t="shared" si="75"/>
        <v>0.7417109802707712</v>
      </c>
      <c r="AB152">
        <f t="shared" si="75"/>
        <v>0</v>
      </c>
      <c r="AC152">
        <f t="shared" si="76"/>
        <v>0</v>
      </c>
      <c r="AD152" s="96">
        <f t="shared" si="77"/>
        <v>0</v>
      </c>
      <c r="AE152" s="95">
        <v>0</v>
      </c>
      <c r="AF152" s="86">
        <v>0</v>
      </c>
      <c r="AG152" s="86">
        <v>0</v>
      </c>
      <c r="AH152">
        <v>0.98</v>
      </c>
      <c r="AI152">
        <v>0.98</v>
      </c>
      <c r="AJ152">
        <v>0.98</v>
      </c>
      <c r="AK152">
        <f t="shared" si="54"/>
        <v>0</v>
      </c>
      <c r="AL152">
        <f t="shared" si="55"/>
        <v>0</v>
      </c>
      <c r="AM152">
        <f t="shared" si="56"/>
        <v>0</v>
      </c>
      <c r="AN152">
        <f t="shared" si="57"/>
        <v>0</v>
      </c>
      <c r="AO152">
        <f t="shared" si="58"/>
        <v>0</v>
      </c>
      <c r="AP152">
        <f t="shared" si="59"/>
        <v>0</v>
      </c>
      <c r="AQ152" s="97">
        <f>(AK152/(IF((237.3*LN(('Mini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2" s="97">
        <f>(AL152/(IF((237.3*LN(('Mini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2" s="97">
        <f>(AM152/(IF((237.3*LN(('Mini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2">
        <f t="shared" si="79"/>
        <v>0</v>
      </c>
      <c r="AU152">
        <v>0</v>
      </c>
      <c r="AV152" s="96">
        <v>0</v>
      </c>
      <c r="AW152" s="139">
        <f t="shared" si="78"/>
        <v>0.65</v>
      </c>
      <c r="AX152" s="129">
        <v>0</v>
      </c>
      <c r="AY152" s="129">
        <v>0</v>
      </c>
      <c r="AZ152" s="129">
        <v>0</v>
      </c>
      <c r="BA152" s="86"/>
      <c r="BB152" s="86">
        <v>0</v>
      </c>
      <c r="BC152">
        <v>0</v>
      </c>
      <c r="BD152">
        <v>0</v>
      </c>
      <c r="BE152">
        <v>0</v>
      </c>
      <c r="BG152">
        <v>0</v>
      </c>
      <c r="BH152">
        <v>0</v>
      </c>
      <c r="BI152">
        <v>0</v>
      </c>
      <c r="BJ152">
        <v>0</v>
      </c>
      <c r="BM152">
        <f t="shared" si="80"/>
        <v>1.3823338826853E-3</v>
      </c>
      <c r="BN152">
        <f t="shared" si="81"/>
        <v>3.3290816326530999E-4</v>
      </c>
      <c r="BO152">
        <f t="shared" si="82"/>
        <v>1.723172227894</v>
      </c>
      <c r="BP152">
        <f t="shared" si="83"/>
        <v>1</v>
      </c>
    </row>
    <row r="153" spans="1:68" x14ac:dyDescent="0.25">
      <c r="A153" t="str">
        <f t="shared" si="45"/>
        <v>9390182</v>
      </c>
      <c r="B153">
        <v>9</v>
      </c>
      <c r="C153">
        <v>390</v>
      </c>
      <c r="D153">
        <v>2</v>
      </c>
      <c r="E153">
        <v>18</v>
      </c>
      <c r="F153" s="138">
        <f t="shared" si="74"/>
        <v>9</v>
      </c>
      <c r="G153">
        <v>0</v>
      </c>
      <c r="H153">
        <v>0</v>
      </c>
      <c r="I153">
        <v>0</v>
      </c>
      <c r="J153" s="94">
        <v>0</v>
      </c>
      <c r="K153" s="95">
        <v>811</v>
      </c>
      <c r="L153" s="86">
        <v>0</v>
      </c>
      <c r="M153" s="86">
        <v>0</v>
      </c>
      <c r="N153" s="86">
        <v>0</v>
      </c>
      <c r="O153">
        <v>1.3620000000000001</v>
      </c>
      <c r="P153">
        <v>1.1000000000000001</v>
      </c>
      <c r="Q153">
        <v>1.1000000000000001</v>
      </c>
      <c r="R153">
        <v>1.1000000000000001</v>
      </c>
      <c r="S153">
        <f t="shared" ref="S153:S184" si="84">ROUND(K153*POWER((($M$1-$M$2)/LN(($M$1-$M$3)/($M$2-$M$3)))/((75-65)/LN((75-20)/(65-20))),O153),0)</f>
        <v>121</v>
      </c>
      <c r="T153">
        <f t="shared" si="47"/>
        <v>0</v>
      </c>
      <c r="U153">
        <f t="shared" si="48"/>
        <v>0</v>
      </c>
      <c r="V153">
        <f t="shared" si="49"/>
        <v>0</v>
      </c>
      <c r="W153">
        <f t="shared" ref="W153:W184" si="85">ROUND(S153*3600/(4186*ABS($M$1-$M$2)),0)</f>
        <v>21</v>
      </c>
      <c r="X153">
        <f t="shared" si="51"/>
        <v>0</v>
      </c>
      <c r="Y153">
        <f t="shared" si="52"/>
        <v>0</v>
      </c>
      <c r="Z153">
        <f t="shared" si="53"/>
        <v>0</v>
      </c>
      <c r="AA153">
        <f t="shared" si="75"/>
        <v>1.4852295546146701</v>
      </c>
      <c r="AB153">
        <f t="shared" si="75"/>
        <v>0</v>
      </c>
      <c r="AC153">
        <f t="shared" si="76"/>
        <v>0</v>
      </c>
      <c r="AD153" s="96">
        <f t="shared" si="77"/>
        <v>0</v>
      </c>
      <c r="AE153" s="95">
        <v>0</v>
      </c>
      <c r="AF153" s="86">
        <v>0</v>
      </c>
      <c r="AG153" s="86">
        <v>0</v>
      </c>
      <c r="AH153">
        <v>0.98</v>
      </c>
      <c r="AI153">
        <v>0.98</v>
      </c>
      <c r="AJ153">
        <v>0.98</v>
      </c>
      <c r="AK153">
        <f t="shared" si="54"/>
        <v>0</v>
      </c>
      <c r="AL153">
        <f t="shared" si="55"/>
        <v>0</v>
      </c>
      <c r="AM153">
        <f t="shared" si="56"/>
        <v>0</v>
      </c>
      <c r="AN153">
        <f t="shared" si="57"/>
        <v>0</v>
      </c>
      <c r="AO153">
        <f t="shared" si="58"/>
        <v>0</v>
      </c>
      <c r="AP153">
        <f t="shared" si="59"/>
        <v>0</v>
      </c>
      <c r="AQ153" s="97">
        <f>(AK153/(IF((237.3*LN(('Mini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3" s="97">
        <f>(AL153/(IF((237.3*LN(('Mini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3" s="97">
        <f>(AM153/(IF((237.3*LN(('Mini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3">
        <f t="shared" si="79"/>
        <v>0</v>
      </c>
      <c r="AU153">
        <v>0</v>
      </c>
      <c r="AV153" s="96">
        <v>0</v>
      </c>
      <c r="AW153" s="139">
        <f t="shared" si="78"/>
        <v>1.3</v>
      </c>
      <c r="AX153" s="129">
        <v>0</v>
      </c>
      <c r="AY153" s="129">
        <v>0</v>
      </c>
      <c r="AZ153" s="129">
        <v>0</v>
      </c>
      <c r="BA153" s="86"/>
      <c r="BB153" s="86">
        <v>0</v>
      </c>
      <c r="BC153">
        <v>0</v>
      </c>
      <c r="BD153">
        <v>0</v>
      </c>
      <c r="BE153">
        <v>0</v>
      </c>
      <c r="BG153">
        <v>0</v>
      </c>
      <c r="BH153">
        <v>0</v>
      </c>
      <c r="BI153">
        <v>0</v>
      </c>
      <c r="BJ153">
        <v>0</v>
      </c>
      <c r="BM153">
        <f t="shared" si="80"/>
        <v>8.0534470601597002E-4</v>
      </c>
      <c r="BN153">
        <f t="shared" si="81"/>
        <v>3.9795050474943999E-4</v>
      </c>
      <c r="BO153">
        <f t="shared" si="82"/>
        <v>1.8138647155180001</v>
      </c>
      <c r="BP153">
        <f t="shared" si="83"/>
        <v>2</v>
      </c>
    </row>
    <row r="154" spans="1:68" x14ac:dyDescent="0.25">
      <c r="A154" t="str">
        <f t="shared" si="45"/>
        <v>9390262</v>
      </c>
      <c r="B154">
        <v>9</v>
      </c>
      <c r="C154">
        <v>390</v>
      </c>
      <c r="D154">
        <v>2</v>
      </c>
      <c r="E154">
        <v>26</v>
      </c>
      <c r="F154" s="138">
        <f t="shared" si="74"/>
        <v>9</v>
      </c>
      <c r="G154">
        <v>0</v>
      </c>
      <c r="H154">
        <v>0</v>
      </c>
      <c r="I154">
        <v>0</v>
      </c>
      <c r="J154" s="94">
        <v>0</v>
      </c>
      <c r="K154" s="95">
        <v>1067</v>
      </c>
      <c r="L154" s="86">
        <v>0</v>
      </c>
      <c r="M154" s="86">
        <v>0</v>
      </c>
      <c r="N154" s="86">
        <v>0</v>
      </c>
      <c r="O154">
        <v>1.3620000000000001</v>
      </c>
      <c r="P154">
        <v>1.1000000000000001</v>
      </c>
      <c r="Q154">
        <v>1.1000000000000001</v>
      </c>
      <c r="R154">
        <v>1.1000000000000001</v>
      </c>
      <c r="S154">
        <f t="shared" si="84"/>
        <v>159</v>
      </c>
      <c r="T154">
        <f t="shared" si="47"/>
        <v>0</v>
      </c>
      <c r="U154">
        <f t="shared" si="48"/>
        <v>0</v>
      </c>
      <c r="V154">
        <f t="shared" si="49"/>
        <v>0</v>
      </c>
      <c r="W154">
        <f t="shared" si="85"/>
        <v>27</v>
      </c>
      <c r="X154">
        <f t="shared" si="51"/>
        <v>0</v>
      </c>
      <c r="Y154">
        <f t="shared" si="52"/>
        <v>0</v>
      </c>
      <c r="Z154">
        <f t="shared" si="53"/>
        <v>0</v>
      </c>
      <c r="AA154">
        <f t="shared" si="75"/>
        <v>2.3431007765101963</v>
      </c>
      <c r="AB154">
        <f t="shared" si="75"/>
        <v>0</v>
      </c>
      <c r="AC154">
        <f t="shared" si="76"/>
        <v>0</v>
      </c>
      <c r="AD154" s="96">
        <f t="shared" si="77"/>
        <v>0</v>
      </c>
      <c r="AE154" s="95">
        <v>0</v>
      </c>
      <c r="AF154" s="86">
        <v>0</v>
      </c>
      <c r="AG154" s="86">
        <v>0</v>
      </c>
      <c r="AH154">
        <v>0.98</v>
      </c>
      <c r="AI154">
        <v>0.98</v>
      </c>
      <c r="AJ154">
        <v>0.98</v>
      </c>
      <c r="AK154">
        <f t="shared" si="54"/>
        <v>0</v>
      </c>
      <c r="AL154">
        <f t="shared" si="55"/>
        <v>0</v>
      </c>
      <c r="AM154">
        <f t="shared" si="56"/>
        <v>0</v>
      </c>
      <c r="AN154">
        <f t="shared" si="57"/>
        <v>0</v>
      </c>
      <c r="AO154">
        <f t="shared" si="58"/>
        <v>0</v>
      </c>
      <c r="AP154">
        <f t="shared" si="59"/>
        <v>0</v>
      </c>
      <c r="AQ154" s="97">
        <f>(AK154/(IF((237.3*LN(('Mini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4" s="97">
        <f>(AL154/(IF((237.3*LN(('Mini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4" s="97">
        <f>(AM154/(IF((237.3*LN(('Mini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4">
        <f t="shared" si="79"/>
        <v>0</v>
      </c>
      <c r="AU154">
        <v>0</v>
      </c>
      <c r="AV154" s="96">
        <v>0</v>
      </c>
      <c r="AW154" s="139">
        <f t="shared" si="78"/>
        <v>1.3</v>
      </c>
      <c r="AX154" s="129">
        <v>0</v>
      </c>
      <c r="AY154" s="129">
        <v>0</v>
      </c>
      <c r="AZ154" s="129">
        <v>0</v>
      </c>
      <c r="BA154" s="86"/>
      <c r="BB154" s="86">
        <v>0</v>
      </c>
      <c r="BC154">
        <v>0</v>
      </c>
      <c r="BD154">
        <v>0</v>
      </c>
      <c r="BE154">
        <v>0</v>
      </c>
      <c r="BG154">
        <v>0</v>
      </c>
      <c r="BH154">
        <v>0</v>
      </c>
      <c r="BI154">
        <v>0</v>
      </c>
      <c r="BJ154">
        <v>0</v>
      </c>
      <c r="BM154">
        <f t="shared" si="80"/>
        <v>8.0534470601597002E-4</v>
      </c>
      <c r="BN154">
        <f t="shared" si="81"/>
        <v>3.9795050474943999E-4</v>
      </c>
      <c r="BO154">
        <f t="shared" si="82"/>
        <v>1.8138647155180001</v>
      </c>
      <c r="BP154">
        <f t="shared" si="83"/>
        <v>2</v>
      </c>
    </row>
    <row r="155" spans="1:68" x14ac:dyDescent="0.25">
      <c r="A155" t="str">
        <f t="shared" si="45"/>
        <v>9390342</v>
      </c>
      <c r="B155">
        <v>9</v>
      </c>
      <c r="C155">
        <v>390</v>
      </c>
      <c r="D155">
        <v>2</v>
      </c>
      <c r="E155">
        <v>34</v>
      </c>
      <c r="F155" s="138">
        <f t="shared" si="74"/>
        <v>14</v>
      </c>
      <c r="G155">
        <v>0</v>
      </c>
      <c r="H155">
        <v>0</v>
      </c>
      <c r="I155">
        <v>0</v>
      </c>
      <c r="J155" s="94">
        <v>0</v>
      </c>
      <c r="K155" s="95">
        <v>1385</v>
      </c>
      <c r="L155" s="86">
        <v>0</v>
      </c>
      <c r="M155" s="86">
        <v>0</v>
      </c>
      <c r="N155" s="86">
        <v>0</v>
      </c>
      <c r="O155">
        <v>1.3620000000000001</v>
      </c>
      <c r="P155">
        <v>1.1000000000000001</v>
      </c>
      <c r="Q155">
        <v>1.1000000000000001</v>
      </c>
      <c r="R155">
        <v>1.1000000000000001</v>
      </c>
      <c r="S155">
        <f t="shared" si="84"/>
        <v>207</v>
      </c>
      <c r="T155">
        <f t="shared" si="47"/>
        <v>0</v>
      </c>
      <c r="U155">
        <f t="shared" si="48"/>
        <v>0</v>
      </c>
      <c r="V155">
        <f t="shared" si="49"/>
        <v>0</v>
      </c>
      <c r="W155">
        <f t="shared" si="85"/>
        <v>36</v>
      </c>
      <c r="X155">
        <f t="shared" si="51"/>
        <v>0</v>
      </c>
      <c r="Y155">
        <f t="shared" si="52"/>
        <v>0</v>
      </c>
      <c r="Z155">
        <f t="shared" si="53"/>
        <v>0</v>
      </c>
      <c r="AA155">
        <f t="shared" si="75"/>
        <v>5.9851580799980715</v>
      </c>
      <c r="AB155">
        <f t="shared" si="75"/>
        <v>0</v>
      </c>
      <c r="AC155">
        <f t="shared" si="76"/>
        <v>0</v>
      </c>
      <c r="AD155" s="96">
        <f t="shared" si="77"/>
        <v>0</v>
      </c>
      <c r="AE155" s="95">
        <v>0</v>
      </c>
      <c r="AF155" s="86">
        <v>0</v>
      </c>
      <c r="AG155" s="86">
        <v>0</v>
      </c>
      <c r="AH155">
        <v>0.98</v>
      </c>
      <c r="AI155">
        <v>0.98</v>
      </c>
      <c r="AJ155">
        <v>0.98</v>
      </c>
      <c r="AK155">
        <f t="shared" si="54"/>
        <v>0</v>
      </c>
      <c r="AL155">
        <f t="shared" si="55"/>
        <v>0</v>
      </c>
      <c r="AM155">
        <f t="shared" si="56"/>
        <v>0</v>
      </c>
      <c r="AN155">
        <f t="shared" si="57"/>
        <v>0</v>
      </c>
      <c r="AO155">
        <f t="shared" si="58"/>
        <v>0</v>
      </c>
      <c r="AP155">
        <f t="shared" si="59"/>
        <v>0</v>
      </c>
      <c r="AQ155" s="97">
        <f>(AK155/(IF((237.3*LN(('Mini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5" s="97">
        <f>(AL155/(IF((237.3*LN(('Mini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5" s="97">
        <f>(AM155/(IF((237.3*LN(('Mini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5">
        <f t="shared" si="79"/>
        <v>0</v>
      </c>
      <c r="AU155">
        <v>0</v>
      </c>
      <c r="AV155" s="96">
        <v>0</v>
      </c>
      <c r="AW155" s="139">
        <f t="shared" si="78"/>
        <v>1.95</v>
      </c>
      <c r="AX155" s="129">
        <v>0</v>
      </c>
      <c r="AY155" s="129">
        <v>0</v>
      </c>
      <c r="AZ155" s="129">
        <v>0</v>
      </c>
      <c r="BA155" s="86"/>
      <c r="BB155" s="86">
        <v>0</v>
      </c>
      <c r="BC155">
        <v>0</v>
      </c>
      <c r="BD155">
        <v>0</v>
      </c>
      <c r="BE155">
        <v>0</v>
      </c>
      <c r="BG155">
        <v>0</v>
      </c>
      <c r="BH155">
        <v>0</v>
      </c>
      <c r="BI155">
        <v>0</v>
      </c>
      <c r="BJ155">
        <v>0</v>
      </c>
      <c r="BM155">
        <f t="shared" si="80"/>
        <v>2.5582398288699999E-3</v>
      </c>
      <c r="BN155">
        <f t="shared" si="81"/>
        <v>5.6161694684148003E-4</v>
      </c>
      <c r="BO155">
        <f t="shared" si="82"/>
        <v>1.4942747715061999</v>
      </c>
      <c r="BP155">
        <f t="shared" si="83"/>
        <v>3</v>
      </c>
    </row>
    <row r="156" spans="1:68" x14ac:dyDescent="0.25">
      <c r="A156" t="str">
        <f t="shared" si="45"/>
        <v>9390422</v>
      </c>
      <c r="B156">
        <v>9</v>
      </c>
      <c r="C156">
        <v>390</v>
      </c>
      <c r="D156">
        <v>2</v>
      </c>
      <c r="E156">
        <v>42</v>
      </c>
      <c r="F156" s="138">
        <f t="shared" si="74"/>
        <v>19</v>
      </c>
      <c r="G156">
        <v>0</v>
      </c>
      <c r="H156">
        <v>0</v>
      </c>
      <c r="I156">
        <v>0</v>
      </c>
      <c r="J156" s="94">
        <v>0</v>
      </c>
      <c r="K156" s="95">
        <v>1999</v>
      </c>
      <c r="L156" s="86">
        <v>0</v>
      </c>
      <c r="M156" s="86">
        <v>0</v>
      </c>
      <c r="N156" s="86">
        <v>0</v>
      </c>
      <c r="O156">
        <v>1.3620000000000001</v>
      </c>
      <c r="P156">
        <v>1.1000000000000001</v>
      </c>
      <c r="Q156">
        <v>1.1000000000000001</v>
      </c>
      <c r="R156">
        <v>1.1000000000000001</v>
      </c>
      <c r="S156">
        <f t="shared" si="84"/>
        <v>298</v>
      </c>
      <c r="T156">
        <f t="shared" si="47"/>
        <v>0</v>
      </c>
      <c r="U156">
        <f t="shared" si="48"/>
        <v>0</v>
      </c>
      <c r="V156">
        <f t="shared" si="49"/>
        <v>0</v>
      </c>
      <c r="W156">
        <f t="shared" si="85"/>
        <v>51</v>
      </c>
      <c r="X156">
        <f t="shared" si="51"/>
        <v>0</v>
      </c>
      <c r="Y156">
        <f t="shared" si="52"/>
        <v>0</v>
      </c>
      <c r="Z156">
        <f t="shared" si="53"/>
        <v>0</v>
      </c>
      <c r="AA156">
        <f t="shared" si="75"/>
        <v>21.961234785468509</v>
      </c>
      <c r="AB156">
        <f t="shared" si="75"/>
        <v>0</v>
      </c>
      <c r="AC156">
        <f t="shared" si="76"/>
        <v>0</v>
      </c>
      <c r="AD156" s="96">
        <f t="shared" si="77"/>
        <v>0</v>
      </c>
      <c r="AE156" s="95">
        <v>0</v>
      </c>
      <c r="AF156" s="86">
        <v>0</v>
      </c>
      <c r="AG156" s="86">
        <v>0</v>
      </c>
      <c r="AH156">
        <v>0.98</v>
      </c>
      <c r="AI156">
        <v>0.98</v>
      </c>
      <c r="AJ156">
        <v>0.98</v>
      </c>
      <c r="AK156">
        <f t="shared" si="54"/>
        <v>0</v>
      </c>
      <c r="AL156">
        <f t="shared" si="55"/>
        <v>0</v>
      </c>
      <c r="AM156">
        <f t="shared" si="56"/>
        <v>0</v>
      </c>
      <c r="AN156">
        <f t="shared" si="57"/>
        <v>0</v>
      </c>
      <c r="AO156">
        <f t="shared" si="58"/>
        <v>0</v>
      </c>
      <c r="AP156">
        <f t="shared" si="59"/>
        <v>0</v>
      </c>
      <c r="AQ156" s="97">
        <f>(AK156/(IF((237.3*LN(('Mini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6" s="97">
        <f>(AL156/(IF((237.3*LN(('Mini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6" s="97">
        <f>(AM156/(IF((237.3*LN(('Mini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6">
        <f t="shared" si="79"/>
        <v>0</v>
      </c>
      <c r="AU156">
        <v>0</v>
      </c>
      <c r="AV156" s="96">
        <v>0</v>
      </c>
      <c r="AW156" s="139">
        <f t="shared" si="78"/>
        <v>2.6</v>
      </c>
      <c r="AX156" s="129">
        <v>0</v>
      </c>
      <c r="AY156" s="129">
        <v>0</v>
      </c>
      <c r="AZ156" s="129">
        <v>0</v>
      </c>
      <c r="BA156" s="86"/>
      <c r="BB156" s="86">
        <v>0</v>
      </c>
      <c r="BC156">
        <v>0</v>
      </c>
      <c r="BD156">
        <v>0</v>
      </c>
      <c r="BE156">
        <v>0</v>
      </c>
      <c r="BG156">
        <v>0</v>
      </c>
      <c r="BH156">
        <v>0</v>
      </c>
      <c r="BI156">
        <v>0</v>
      </c>
      <c r="BJ156">
        <v>0</v>
      </c>
      <c r="BM156">
        <f t="shared" si="80"/>
        <v>1.1616292894075E-2</v>
      </c>
      <c r="BN156">
        <f t="shared" si="81"/>
        <v>1.6553227470231999E-3</v>
      </c>
      <c r="BO156">
        <f t="shared" si="82"/>
        <v>1.5869346821790999</v>
      </c>
      <c r="BP156">
        <f t="shared" si="83"/>
        <v>1</v>
      </c>
    </row>
    <row r="157" spans="1:68" x14ac:dyDescent="0.25">
      <c r="A157" t="str">
        <f t="shared" si="45"/>
        <v>9410142</v>
      </c>
      <c r="B157">
        <v>9</v>
      </c>
      <c r="C157">
        <v>410</v>
      </c>
      <c r="D157">
        <v>2</v>
      </c>
      <c r="E157">
        <v>14</v>
      </c>
      <c r="F157" s="138">
        <f t="shared" si="74"/>
        <v>4</v>
      </c>
      <c r="G157">
        <v>0</v>
      </c>
      <c r="H157">
        <v>0</v>
      </c>
      <c r="I157">
        <v>0</v>
      </c>
      <c r="J157" s="94">
        <v>0</v>
      </c>
      <c r="K157" s="95">
        <v>723</v>
      </c>
      <c r="L157" s="86">
        <v>0</v>
      </c>
      <c r="M157" s="86">
        <v>0</v>
      </c>
      <c r="N157" s="86">
        <v>0</v>
      </c>
      <c r="O157">
        <v>1.3620000000000001</v>
      </c>
      <c r="P157">
        <v>1.1000000000000001</v>
      </c>
      <c r="Q157">
        <v>1.1000000000000001</v>
      </c>
      <c r="R157">
        <v>1.1000000000000001</v>
      </c>
      <c r="S157">
        <f t="shared" si="84"/>
        <v>108</v>
      </c>
      <c r="T157">
        <f t="shared" si="47"/>
        <v>0</v>
      </c>
      <c r="U157">
        <f t="shared" si="48"/>
        <v>0</v>
      </c>
      <c r="V157">
        <f t="shared" si="49"/>
        <v>0</v>
      </c>
      <c r="W157">
        <f t="shared" si="85"/>
        <v>19</v>
      </c>
      <c r="X157">
        <f t="shared" si="51"/>
        <v>0</v>
      </c>
      <c r="Y157">
        <f t="shared" si="52"/>
        <v>0</v>
      </c>
      <c r="Z157">
        <f t="shared" si="53"/>
        <v>0</v>
      </c>
      <c r="AA157">
        <f t="shared" si="75"/>
        <v>0.8574423895154929</v>
      </c>
      <c r="AB157">
        <f t="shared" si="75"/>
        <v>0</v>
      </c>
      <c r="AC157">
        <f t="shared" si="76"/>
        <v>0</v>
      </c>
      <c r="AD157" s="96">
        <f t="shared" si="77"/>
        <v>0</v>
      </c>
      <c r="AE157" s="95">
        <v>0</v>
      </c>
      <c r="AF157" s="86">
        <v>0</v>
      </c>
      <c r="AG157" s="86">
        <v>0</v>
      </c>
      <c r="AH157">
        <v>0.98</v>
      </c>
      <c r="AI157">
        <v>0.98</v>
      </c>
      <c r="AJ157">
        <v>0.98</v>
      </c>
      <c r="AK157">
        <f t="shared" si="54"/>
        <v>0</v>
      </c>
      <c r="AL157">
        <f t="shared" si="55"/>
        <v>0</v>
      </c>
      <c r="AM157">
        <f t="shared" si="56"/>
        <v>0</v>
      </c>
      <c r="AN157">
        <f t="shared" si="57"/>
        <v>0</v>
      </c>
      <c r="AO157">
        <f t="shared" si="58"/>
        <v>0</v>
      </c>
      <c r="AP157">
        <f t="shared" si="59"/>
        <v>0</v>
      </c>
      <c r="AQ157" s="97">
        <f>(AK157/(IF((237.3*LN(('Mini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7" s="97">
        <f>(AL157/(IF((237.3*LN(('Mini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7" s="97">
        <f>(AM157/(IF((237.3*LN(('Mini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7">
        <f t="shared" si="79"/>
        <v>0</v>
      </c>
      <c r="AU157">
        <v>0</v>
      </c>
      <c r="AV157" s="96">
        <v>0</v>
      </c>
      <c r="AW157" s="139">
        <f t="shared" si="78"/>
        <v>0.68333333333333335</v>
      </c>
      <c r="AX157" s="129">
        <v>0</v>
      </c>
      <c r="AY157" s="129">
        <v>0</v>
      </c>
      <c r="AZ157" s="129">
        <v>0</v>
      </c>
      <c r="BA157" s="86"/>
      <c r="BB157" s="86">
        <v>0</v>
      </c>
      <c r="BC157">
        <v>0</v>
      </c>
      <c r="BD157">
        <v>0</v>
      </c>
      <c r="BE157">
        <v>0</v>
      </c>
      <c r="BG157">
        <v>0</v>
      </c>
      <c r="BH157">
        <v>0</v>
      </c>
      <c r="BI157">
        <v>0</v>
      </c>
      <c r="BJ157">
        <v>0</v>
      </c>
      <c r="BM157">
        <f t="shared" si="80"/>
        <v>1.3823338826853E-3</v>
      </c>
      <c r="BN157">
        <f t="shared" si="81"/>
        <v>3.3290816326530999E-4</v>
      </c>
      <c r="BO157">
        <f t="shared" si="82"/>
        <v>1.723172227894</v>
      </c>
      <c r="BP157">
        <f t="shared" si="83"/>
        <v>1</v>
      </c>
    </row>
    <row r="158" spans="1:68" x14ac:dyDescent="0.25">
      <c r="A158" t="str">
        <f t="shared" si="45"/>
        <v>9410182</v>
      </c>
      <c r="B158">
        <v>9</v>
      </c>
      <c r="C158">
        <v>410</v>
      </c>
      <c r="D158">
        <v>2</v>
      </c>
      <c r="E158">
        <v>18</v>
      </c>
      <c r="F158" s="138">
        <f t="shared" si="74"/>
        <v>9</v>
      </c>
      <c r="G158">
        <v>0</v>
      </c>
      <c r="H158">
        <v>0</v>
      </c>
      <c r="I158">
        <v>0</v>
      </c>
      <c r="J158" s="94">
        <v>0</v>
      </c>
      <c r="K158" s="95">
        <v>856</v>
      </c>
      <c r="L158" s="86">
        <v>0</v>
      </c>
      <c r="M158" s="86">
        <v>0</v>
      </c>
      <c r="N158" s="86">
        <v>0</v>
      </c>
      <c r="O158">
        <v>1.3620000000000001</v>
      </c>
      <c r="P158">
        <v>1.1000000000000001</v>
      </c>
      <c r="Q158">
        <v>1.1000000000000001</v>
      </c>
      <c r="R158">
        <v>1.1000000000000001</v>
      </c>
      <c r="S158">
        <f t="shared" si="84"/>
        <v>128</v>
      </c>
      <c r="T158">
        <f t="shared" si="47"/>
        <v>0</v>
      </c>
      <c r="U158">
        <f t="shared" si="48"/>
        <v>0</v>
      </c>
      <c r="V158">
        <f t="shared" si="49"/>
        <v>0</v>
      </c>
      <c r="W158">
        <f t="shared" si="85"/>
        <v>22</v>
      </c>
      <c r="X158">
        <f t="shared" si="51"/>
        <v>0</v>
      </c>
      <c r="Y158">
        <f t="shared" si="52"/>
        <v>0</v>
      </c>
      <c r="Z158">
        <f t="shared" si="53"/>
        <v>0</v>
      </c>
      <c r="AA158">
        <f t="shared" si="75"/>
        <v>1.7019594878432558</v>
      </c>
      <c r="AB158">
        <f t="shared" si="75"/>
        <v>0</v>
      </c>
      <c r="AC158">
        <f t="shared" si="76"/>
        <v>0</v>
      </c>
      <c r="AD158" s="96">
        <f t="shared" si="77"/>
        <v>0</v>
      </c>
      <c r="AE158" s="95">
        <v>0</v>
      </c>
      <c r="AF158" s="86">
        <v>0</v>
      </c>
      <c r="AG158" s="86">
        <v>0</v>
      </c>
      <c r="AH158">
        <v>0.98</v>
      </c>
      <c r="AI158">
        <v>0.98</v>
      </c>
      <c r="AJ158">
        <v>0.98</v>
      </c>
      <c r="AK158">
        <f t="shared" si="54"/>
        <v>0</v>
      </c>
      <c r="AL158">
        <f t="shared" si="55"/>
        <v>0</v>
      </c>
      <c r="AM158">
        <f t="shared" si="56"/>
        <v>0</v>
      </c>
      <c r="AN158">
        <f t="shared" si="57"/>
        <v>0</v>
      </c>
      <c r="AO158">
        <f t="shared" si="58"/>
        <v>0</v>
      </c>
      <c r="AP158">
        <f t="shared" si="59"/>
        <v>0</v>
      </c>
      <c r="AQ158" s="97">
        <f>(AK158/(IF((237.3*LN(('Mini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8" s="97">
        <f>(AL158/(IF((237.3*LN(('Mini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8" s="97">
        <f>(AM158/(IF((237.3*LN(('Mini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8">
        <f t="shared" si="79"/>
        <v>0</v>
      </c>
      <c r="AU158">
        <v>0</v>
      </c>
      <c r="AV158" s="96">
        <v>0</v>
      </c>
      <c r="AW158" s="139">
        <f t="shared" si="78"/>
        <v>1.3666666666666667</v>
      </c>
      <c r="AX158" s="129">
        <v>0</v>
      </c>
      <c r="AY158" s="129">
        <v>0</v>
      </c>
      <c r="AZ158" s="129">
        <v>0</v>
      </c>
      <c r="BA158" s="86"/>
      <c r="BB158" s="86">
        <v>0</v>
      </c>
      <c r="BC158">
        <v>0</v>
      </c>
      <c r="BD158">
        <v>0</v>
      </c>
      <c r="BE158">
        <v>0</v>
      </c>
      <c r="BG158">
        <v>0</v>
      </c>
      <c r="BH158">
        <v>0</v>
      </c>
      <c r="BI158">
        <v>0</v>
      </c>
      <c r="BJ158">
        <v>0</v>
      </c>
      <c r="BM158">
        <f t="shared" si="80"/>
        <v>8.0534470601597002E-4</v>
      </c>
      <c r="BN158">
        <f t="shared" si="81"/>
        <v>3.9795050474943999E-4</v>
      </c>
      <c r="BO158">
        <f t="shared" si="82"/>
        <v>1.8138647155180001</v>
      </c>
      <c r="BP158">
        <f t="shared" si="83"/>
        <v>2</v>
      </c>
    </row>
    <row r="159" spans="1:68" x14ac:dyDescent="0.25">
      <c r="A159" t="str">
        <f t="shared" si="45"/>
        <v>9410262</v>
      </c>
      <c r="B159">
        <v>9</v>
      </c>
      <c r="C159">
        <v>410</v>
      </c>
      <c r="D159">
        <v>2</v>
      </c>
      <c r="E159">
        <v>26</v>
      </c>
      <c r="F159" s="138">
        <f t="shared" si="74"/>
        <v>9</v>
      </c>
      <c r="G159">
        <v>0</v>
      </c>
      <c r="H159">
        <v>0</v>
      </c>
      <c r="I159">
        <v>0</v>
      </c>
      <c r="J159" s="94">
        <v>0</v>
      </c>
      <c r="K159" s="95">
        <v>1126</v>
      </c>
      <c r="L159" s="86">
        <v>0</v>
      </c>
      <c r="M159" s="86">
        <v>0</v>
      </c>
      <c r="N159" s="86">
        <v>0</v>
      </c>
      <c r="O159">
        <v>1.3620000000000001</v>
      </c>
      <c r="P159">
        <v>1.1000000000000001</v>
      </c>
      <c r="Q159">
        <v>1.1000000000000001</v>
      </c>
      <c r="R159">
        <v>1.1000000000000001</v>
      </c>
      <c r="S159">
        <f t="shared" si="84"/>
        <v>168</v>
      </c>
      <c r="T159">
        <f t="shared" si="47"/>
        <v>0</v>
      </c>
      <c r="U159">
        <f t="shared" si="48"/>
        <v>0</v>
      </c>
      <c r="V159">
        <f t="shared" si="49"/>
        <v>0</v>
      </c>
      <c r="W159">
        <f t="shared" si="85"/>
        <v>29</v>
      </c>
      <c r="X159">
        <f t="shared" si="51"/>
        <v>0</v>
      </c>
      <c r="Y159">
        <f t="shared" si="52"/>
        <v>0</v>
      </c>
      <c r="Z159">
        <f t="shared" si="53"/>
        <v>0</v>
      </c>
      <c r="AA159">
        <f t="shared" si="75"/>
        <v>2.8092709392926634</v>
      </c>
      <c r="AB159">
        <f t="shared" si="75"/>
        <v>0</v>
      </c>
      <c r="AC159">
        <f t="shared" si="76"/>
        <v>0</v>
      </c>
      <c r="AD159" s="96">
        <f t="shared" si="77"/>
        <v>0</v>
      </c>
      <c r="AE159" s="95">
        <v>0</v>
      </c>
      <c r="AF159" s="86">
        <v>0</v>
      </c>
      <c r="AG159" s="86">
        <v>0</v>
      </c>
      <c r="AH159">
        <v>0.98</v>
      </c>
      <c r="AI159">
        <v>0.98</v>
      </c>
      <c r="AJ159">
        <v>0.98</v>
      </c>
      <c r="AK159">
        <f t="shared" si="54"/>
        <v>0</v>
      </c>
      <c r="AL159">
        <f t="shared" si="55"/>
        <v>0</v>
      </c>
      <c r="AM159">
        <f t="shared" si="56"/>
        <v>0</v>
      </c>
      <c r="AN159">
        <f t="shared" si="57"/>
        <v>0</v>
      </c>
      <c r="AO159">
        <f t="shared" si="58"/>
        <v>0</v>
      </c>
      <c r="AP159">
        <f t="shared" si="59"/>
        <v>0</v>
      </c>
      <c r="AQ159" s="97">
        <f>(AK159/(IF((237.3*LN(('Mini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59" s="97">
        <f>(AL159/(IF((237.3*LN(('Mini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59" s="97">
        <f>(AM159/(IF((237.3*LN(('Mini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59">
        <f t="shared" si="79"/>
        <v>0</v>
      </c>
      <c r="AU159">
        <v>0</v>
      </c>
      <c r="AV159" s="96">
        <v>0</v>
      </c>
      <c r="AW159" s="139">
        <f t="shared" si="78"/>
        <v>1.3666666666666667</v>
      </c>
      <c r="AX159" s="129">
        <v>0</v>
      </c>
      <c r="AY159" s="129">
        <v>0</v>
      </c>
      <c r="AZ159" s="129">
        <v>0</v>
      </c>
      <c r="BA159" s="86"/>
      <c r="BB159" s="86">
        <v>0</v>
      </c>
      <c r="BC159">
        <v>0</v>
      </c>
      <c r="BD159">
        <v>0</v>
      </c>
      <c r="BE159">
        <v>0</v>
      </c>
      <c r="BG159">
        <v>0</v>
      </c>
      <c r="BH159">
        <v>0</v>
      </c>
      <c r="BI159">
        <v>0</v>
      </c>
      <c r="BJ159">
        <v>0</v>
      </c>
      <c r="BM159">
        <f t="shared" si="80"/>
        <v>8.0534470601597002E-4</v>
      </c>
      <c r="BN159">
        <f t="shared" si="81"/>
        <v>3.9795050474943999E-4</v>
      </c>
      <c r="BO159">
        <f t="shared" si="82"/>
        <v>1.8138647155180001</v>
      </c>
      <c r="BP159">
        <f t="shared" si="83"/>
        <v>2</v>
      </c>
    </row>
    <row r="160" spans="1:68" x14ac:dyDescent="0.25">
      <c r="A160" t="str">
        <f t="shared" si="45"/>
        <v>9410342</v>
      </c>
      <c r="B160">
        <v>9</v>
      </c>
      <c r="C160">
        <v>410</v>
      </c>
      <c r="D160">
        <v>2</v>
      </c>
      <c r="E160">
        <v>34</v>
      </c>
      <c r="F160" s="138">
        <f t="shared" si="74"/>
        <v>14</v>
      </c>
      <c r="G160">
        <v>0</v>
      </c>
      <c r="H160">
        <v>0</v>
      </c>
      <c r="I160">
        <v>0</v>
      </c>
      <c r="J160" s="94">
        <v>0</v>
      </c>
      <c r="K160" s="95">
        <v>1461</v>
      </c>
      <c r="L160" s="86">
        <v>0</v>
      </c>
      <c r="M160" s="86">
        <v>0</v>
      </c>
      <c r="N160" s="86">
        <v>0</v>
      </c>
      <c r="O160">
        <v>1.3620000000000001</v>
      </c>
      <c r="P160">
        <v>1.1000000000000001</v>
      </c>
      <c r="Q160">
        <v>1.1000000000000001</v>
      </c>
      <c r="R160">
        <v>1.1000000000000001</v>
      </c>
      <c r="S160">
        <f t="shared" si="84"/>
        <v>218</v>
      </c>
      <c r="T160">
        <f t="shared" si="47"/>
        <v>0</v>
      </c>
      <c r="U160">
        <f t="shared" si="48"/>
        <v>0</v>
      </c>
      <c r="V160">
        <f t="shared" si="49"/>
        <v>0</v>
      </c>
      <c r="W160">
        <f t="shared" si="85"/>
        <v>37</v>
      </c>
      <c r="X160">
        <f t="shared" si="51"/>
        <v>0</v>
      </c>
      <c r="Y160">
        <f t="shared" si="52"/>
        <v>0</v>
      </c>
      <c r="Z160">
        <f t="shared" si="53"/>
        <v>0</v>
      </c>
      <c r="AA160">
        <f t="shared" si="75"/>
        <v>6.5670106893073541</v>
      </c>
      <c r="AB160">
        <f t="shared" si="75"/>
        <v>0</v>
      </c>
      <c r="AC160">
        <f t="shared" si="76"/>
        <v>0</v>
      </c>
      <c r="AD160" s="96">
        <f t="shared" si="77"/>
        <v>0</v>
      </c>
      <c r="AE160" s="95">
        <v>0</v>
      </c>
      <c r="AF160" s="86">
        <v>0</v>
      </c>
      <c r="AG160" s="86">
        <v>0</v>
      </c>
      <c r="AH160">
        <v>0.98</v>
      </c>
      <c r="AI160">
        <v>0.98</v>
      </c>
      <c r="AJ160">
        <v>0.98</v>
      </c>
      <c r="AK160">
        <f t="shared" si="54"/>
        <v>0</v>
      </c>
      <c r="AL160">
        <f t="shared" si="55"/>
        <v>0</v>
      </c>
      <c r="AM160">
        <f t="shared" si="56"/>
        <v>0</v>
      </c>
      <c r="AN160">
        <f t="shared" si="57"/>
        <v>0</v>
      </c>
      <c r="AO160">
        <f t="shared" si="58"/>
        <v>0</v>
      </c>
      <c r="AP160">
        <f t="shared" si="59"/>
        <v>0</v>
      </c>
      <c r="AQ160" s="97">
        <f>(AK160/(IF((237.3*LN(('Mini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0" s="97">
        <f>(AL160/(IF((237.3*LN(('Mini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0" s="97">
        <f>(AM160/(IF((237.3*LN(('Mini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0">
        <f t="shared" si="79"/>
        <v>0</v>
      </c>
      <c r="AU160">
        <v>0</v>
      </c>
      <c r="AV160" s="96">
        <v>0</v>
      </c>
      <c r="AW160" s="139">
        <f t="shared" si="78"/>
        <v>2.0499999999999998</v>
      </c>
      <c r="AX160" s="129">
        <v>0</v>
      </c>
      <c r="AY160" s="129">
        <v>0</v>
      </c>
      <c r="AZ160" s="129">
        <v>0</v>
      </c>
      <c r="BA160" s="86"/>
      <c r="BB160" s="86">
        <v>0</v>
      </c>
      <c r="BC160">
        <v>0</v>
      </c>
      <c r="BD160">
        <v>0</v>
      </c>
      <c r="BE160">
        <v>0</v>
      </c>
      <c r="BG160">
        <v>0</v>
      </c>
      <c r="BH160">
        <v>0</v>
      </c>
      <c r="BI160">
        <v>0</v>
      </c>
      <c r="BJ160">
        <v>0</v>
      </c>
      <c r="BM160">
        <f t="shared" si="80"/>
        <v>2.5582398288699999E-3</v>
      </c>
      <c r="BN160">
        <f t="shared" si="81"/>
        <v>5.6161694684148003E-4</v>
      </c>
      <c r="BO160">
        <f t="shared" si="82"/>
        <v>1.4942747715061999</v>
      </c>
      <c r="BP160">
        <f t="shared" si="83"/>
        <v>3</v>
      </c>
    </row>
    <row r="161" spans="1:68" x14ac:dyDescent="0.25">
      <c r="A161" t="str">
        <f t="shared" si="45"/>
        <v>9410422</v>
      </c>
      <c r="B161">
        <v>9</v>
      </c>
      <c r="C161">
        <v>410</v>
      </c>
      <c r="D161">
        <v>2</v>
      </c>
      <c r="E161">
        <v>42</v>
      </c>
      <c r="F161" s="138">
        <f t="shared" si="74"/>
        <v>19</v>
      </c>
      <c r="G161">
        <v>0</v>
      </c>
      <c r="H161">
        <v>0</v>
      </c>
      <c r="I161">
        <v>0</v>
      </c>
      <c r="J161" s="94">
        <v>0</v>
      </c>
      <c r="K161" s="95">
        <v>2111</v>
      </c>
      <c r="L161" s="86">
        <v>0</v>
      </c>
      <c r="M161" s="86">
        <v>0</v>
      </c>
      <c r="N161" s="86">
        <v>0</v>
      </c>
      <c r="O161">
        <v>1.3620000000000001</v>
      </c>
      <c r="P161">
        <v>1.1000000000000001</v>
      </c>
      <c r="Q161">
        <v>1.1000000000000001</v>
      </c>
      <c r="R161">
        <v>1.1000000000000001</v>
      </c>
      <c r="S161">
        <f t="shared" si="84"/>
        <v>315</v>
      </c>
      <c r="T161">
        <f t="shared" si="47"/>
        <v>0</v>
      </c>
      <c r="U161">
        <f t="shared" si="48"/>
        <v>0</v>
      </c>
      <c r="V161">
        <f t="shared" si="49"/>
        <v>0</v>
      </c>
      <c r="W161">
        <f t="shared" si="85"/>
        <v>54</v>
      </c>
      <c r="X161">
        <f t="shared" si="51"/>
        <v>0</v>
      </c>
      <c r="Y161">
        <f t="shared" si="52"/>
        <v>0</v>
      </c>
      <c r="Z161">
        <f t="shared" si="53"/>
        <v>0</v>
      </c>
      <c r="AA161">
        <f t="shared" si="75"/>
        <v>25.32547515847159</v>
      </c>
      <c r="AB161">
        <f t="shared" si="75"/>
        <v>0</v>
      </c>
      <c r="AC161">
        <f t="shared" si="76"/>
        <v>0</v>
      </c>
      <c r="AD161" s="96">
        <f t="shared" si="77"/>
        <v>0</v>
      </c>
      <c r="AE161" s="95">
        <v>0</v>
      </c>
      <c r="AF161" s="86">
        <v>0</v>
      </c>
      <c r="AG161" s="86">
        <v>0</v>
      </c>
      <c r="AH161">
        <v>0.98</v>
      </c>
      <c r="AI161">
        <v>0.98</v>
      </c>
      <c r="AJ161">
        <v>0.98</v>
      </c>
      <c r="AK161">
        <f t="shared" si="54"/>
        <v>0</v>
      </c>
      <c r="AL161">
        <f t="shared" si="55"/>
        <v>0</v>
      </c>
      <c r="AM161">
        <f t="shared" si="56"/>
        <v>0</v>
      </c>
      <c r="AN161">
        <f t="shared" si="57"/>
        <v>0</v>
      </c>
      <c r="AO161">
        <f t="shared" si="58"/>
        <v>0</v>
      </c>
      <c r="AP161">
        <f t="shared" si="59"/>
        <v>0</v>
      </c>
      <c r="AQ161" s="97">
        <f>(AK161/(IF((237.3*LN(('Mini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1" s="97">
        <f>(AL161/(IF((237.3*LN(('Mini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1" s="97">
        <f>(AM161/(IF((237.3*LN(('Mini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1">
        <f t="shared" si="79"/>
        <v>0</v>
      </c>
      <c r="AU161">
        <v>0</v>
      </c>
      <c r="AV161" s="96">
        <v>0</v>
      </c>
      <c r="AW161" s="139">
        <f t="shared" si="78"/>
        <v>2.7333333333333334</v>
      </c>
      <c r="AX161" s="129">
        <v>0</v>
      </c>
      <c r="AY161" s="129">
        <v>0</v>
      </c>
      <c r="AZ161" s="129">
        <v>0</v>
      </c>
      <c r="BA161" s="86"/>
      <c r="BB161" s="86">
        <v>0</v>
      </c>
      <c r="BC161">
        <v>0</v>
      </c>
      <c r="BD161">
        <v>0</v>
      </c>
      <c r="BE161">
        <v>0</v>
      </c>
      <c r="BG161">
        <v>0</v>
      </c>
      <c r="BH161">
        <v>0</v>
      </c>
      <c r="BI161">
        <v>0</v>
      </c>
      <c r="BJ161">
        <v>0</v>
      </c>
      <c r="BM161">
        <f t="shared" si="80"/>
        <v>1.1616292894075E-2</v>
      </c>
      <c r="BN161">
        <f t="shared" si="81"/>
        <v>1.6553227470231999E-3</v>
      </c>
      <c r="BO161">
        <f t="shared" si="82"/>
        <v>1.5869346821790999</v>
      </c>
      <c r="BP161">
        <f t="shared" si="83"/>
        <v>1</v>
      </c>
    </row>
    <row r="162" spans="1:68" x14ac:dyDescent="0.25">
      <c r="A162" t="str">
        <f t="shared" si="45"/>
        <v>9430142</v>
      </c>
      <c r="B162">
        <v>9</v>
      </c>
      <c r="C162">
        <v>430</v>
      </c>
      <c r="D162">
        <v>2</v>
      </c>
      <c r="E162">
        <v>14</v>
      </c>
      <c r="F162" s="138">
        <f t="shared" si="74"/>
        <v>4</v>
      </c>
      <c r="G162">
        <v>0</v>
      </c>
      <c r="H162">
        <v>0</v>
      </c>
      <c r="I162">
        <v>0</v>
      </c>
      <c r="J162" s="94">
        <v>0</v>
      </c>
      <c r="K162" s="95">
        <v>761</v>
      </c>
      <c r="L162" s="86">
        <v>0</v>
      </c>
      <c r="M162" s="86">
        <v>0</v>
      </c>
      <c r="N162" s="86">
        <v>0</v>
      </c>
      <c r="O162">
        <v>1.3620000000000001</v>
      </c>
      <c r="P162">
        <v>1.1000000000000001</v>
      </c>
      <c r="Q162">
        <v>1.1000000000000001</v>
      </c>
      <c r="R162">
        <v>1.1000000000000001</v>
      </c>
      <c r="S162">
        <f t="shared" si="84"/>
        <v>114</v>
      </c>
      <c r="T162">
        <f t="shared" si="47"/>
        <v>0</v>
      </c>
      <c r="U162">
        <f t="shared" si="48"/>
        <v>0</v>
      </c>
      <c r="V162">
        <f t="shared" si="49"/>
        <v>0</v>
      </c>
      <c r="W162">
        <f t="shared" si="85"/>
        <v>20</v>
      </c>
      <c r="X162">
        <f t="shared" si="51"/>
        <v>0</v>
      </c>
      <c r="Y162">
        <f t="shared" si="52"/>
        <v>0</v>
      </c>
      <c r="Z162">
        <f t="shared" si="53"/>
        <v>0</v>
      </c>
      <c r="AA162">
        <f t="shared" si="75"/>
        <v>0.98398773072273227</v>
      </c>
      <c r="AB162">
        <f t="shared" si="75"/>
        <v>0</v>
      </c>
      <c r="AC162">
        <f t="shared" si="76"/>
        <v>0</v>
      </c>
      <c r="AD162" s="96">
        <f t="shared" si="77"/>
        <v>0</v>
      </c>
      <c r="AE162" s="95">
        <v>0</v>
      </c>
      <c r="AF162" s="86">
        <v>0</v>
      </c>
      <c r="AG162" s="86">
        <v>0</v>
      </c>
      <c r="AH162">
        <v>0.98</v>
      </c>
      <c r="AI162">
        <v>0.98</v>
      </c>
      <c r="AJ162">
        <v>0.98</v>
      </c>
      <c r="AK162">
        <f t="shared" si="54"/>
        <v>0</v>
      </c>
      <c r="AL162">
        <f t="shared" si="55"/>
        <v>0</v>
      </c>
      <c r="AM162">
        <f t="shared" si="56"/>
        <v>0</v>
      </c>
      <c r="AN162">
        <f t="shared" si="57"/>
        <v>0</v>
      </c>
      <c r="AO162">
        <f t="shared" si="58"/>
        <v>0</v>
      </c>
      <c r="AP162">
        <f t="shared" si="59"/>
        <v>0</v>
      </c>
      <c r="AQ162" s="97">
        <f>(AK162/(IF((237.3*LN(('Mini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2" s="97">
        <f>(AL162/(IF((237.3*LN(('Mini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2" s="97">
        <f>(AM162/(IF((237.3*LN(('Mini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2">
        <f t="shared" si="79"/>
        <v>0</v>
      </c>
      <c r="AU162">
        <v>0</v>
      </c>
      <c r="AV162" s="96">
        <v>0</v>
      </c>
      <c r="AW162" s="139">
        <f t="shared" si="78"/>
        <v>0.71666666666666667</v>
      </c>
      <c r="AX162" s="129">
        <v>0</v>
      </c>
      <c r="AY162" s="129">
        <v>0</v>
      </c>
      <c r="AZ162" s="129">
        <v>0</v>
      </c>
      <c r="BA162" s="86"/>
      <c r="BB162" s="86">
        <v>0</v>
      </c>
      <c r="BC162">
        <v>0</v>
      </c>
      <c r="BD162">
        <v>0</v>
      </c>
      <c r="BE162">
        <v>0</v>
      </c>
      <c r="BG162">
        <v>0</v>
      </c>
      <c r="BH162">
        <v>0</v>
      </c>
      <c r="BI162">
        <v>0</v>
      </c>
      <c r="BJ162">
        <v>0</v>
      </c>
      <c r="BM162">
        <f t="shared" si="80"/>
        <v>1.3823338826853E-3</v>
      </c>
      <c r="BN162">
        <f t="shared" si="81"/>
        <v>3.3290816326530999E-4</v>
      </c>
      <c r="BO162">
        <f t="shared" si="82"/>
        <v>1.723172227894</v>
      </c>
      <c r="BP162">
        <f t="shared" si="83"/>
        <v>1</v>
      </c>
    </row>
    <row r="163" spans="1:68" x14ac:dyDescent="0.25">
      <c r="A163" t="str">
        <f t="shared" si="45"/>
        <v>9430182</v>
      </c>
      <c r="B163">
        <v>9</v>
      </c>
      <c r="C163">
        <v>430</v>
      </c>
      <c r="D163">
        <v>2</v>
      </c>
      <c r="E163">
        <v>18</v>
      </c>
      <c r="F163" s="138">
        <f t="shared" si="74"/>
        <v>9</v>
      </c>
      <c r="G163">
        <v>0</v>
      </c>
      <c r="H163">
        <v>0</v>
      </c>
      <c r="I163">
        <v>0</v>
      </c>
      <c r="J163" s="94">
        <v>0</v>
      </c>
      <c r="K163" s="95">
        <v>902</v>
      </c>
      <c r="L163" s="86">
        <v>0</v>
      </c>
      <c r="M163" s="86">
        <v>0</v>
      </c>
      <c r="N163" s="86">
        <v>0</v>
      </c>
      <c r="O163">
        <v>1.3620000000000001</v>
      </c>
      <c r="P163">
        <v>1.1000000000000001</v>
      </c>
      <c r="Q163">
        <v>1.1000000000000001</v>
      </c>
      <c r="R163">
        <v>1.1000000000000001</v>
      </c>
      <c r="S163">
        <f t="shared" si="84"/>
        <v>135</v>
      </c>
      <c r="T163">
        <f t="shared" si="47"/>
        <v>0</v>
      </c>
      <c r="U163">
        <f t="shared" si="48"/>
        <v>0</v>
      </c>
      <c r="V163">
        <f t="shared" si="49"/>
        <v>0</v>
      </c>
      <c r="W163">
        <f t="shared" si="85"/>
        <v>23</v>
      </c>
      <c r="X163">
        <f t="shared" si="51"/>
        <v>0</v>
      </c>
      <c r="Y163">
        <f t="shared" si="52"/>
        <v>0</v>
      </c>
      <c r="Z163">
        <f t="shared" si="53"/>
        <v>0</v>
      </c>
      <c r="AA163">
        <f t="shared" si="75"/>
        <v>1.9380547605052081</v>
      </c>
      <c r="AB163">
        <f t="shared" si="75"/>
        <v>0</v>
      </c>
      <c r="AC163">
        <f t="shared" si="76"/>
        <v>0</v>
      </c>
      <c r="AD163" s="96">
        <f t="shared" si="77"/>
        <v>0</v>
      </c>
      <c r="AE163" s="95">
        <v>0</v>
      </c>
      <c r="AF163" s="86">
        <v>0</v>
      </c>
      <c r="AG163" s="86">
        <v>0</v>
      </c>
      <c r="AH163">
        <v>0.98</v>
      </c>
      <c r="AI163">
        <v>0.98</v>
      </c>
      <c r="AJ163">
        <v>0.98</v>
      </c>
      <c r="AK163">
        <f t="shared" si="54"/>
        <v>0</v>
      </c>
      <c r="AL163">
        <f t="shared" si="55"/>
        <v>0</v>
      </c>
      <c r="AM163">
        <f t="shared" si="56"/>
        <v>0</v>
      </c>
      <c r="AN163">
        <f t="shared" si="57"/>
        <v>0</v>
      </c>
      <c r="AO163">
        <f t="shared" si="58"/>
        <v>0</v>
      </c>
      <c r="AP163">
        <f t="shared" si="59"/>
        <v>0</v>
      </c>
      <c r="AQ163" s="97">
        <f>(AK163/(IF((237.3*LN(('Mini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3" s="97">
        <f>(AL163/(IF((237.3*LN(('Mini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3" s="97">
        <f>(AM163/(IF((237.3*LN(('Mini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3">
        <f t="shared" si="79"/>
        <v>0</v>
      </c>
      <c r="AU163">
        <v>0</v>
      </c>
      <c r="AV163" s="96">
        <v>0</v>
      </c>
      <c r="AW163" s="139">
        <f t="shared" si="78"/>
        <v>1.4333333333333333</v>
      </c>
      <c r="AX163" s="129">
        <v>0</v>
      </c>
      <c r="AY163" s="129">
        <v>0</v>
      </c>
      <c r="AZ163" s="129">
        <v>0</v>
      </c>
      <c r="BA163" s="86"/>
      <c r="BB163" s="86">
        <v>0</v>
      </c>
      <c r="BC163">
        <v>0</v>
      </c>
      <c r="BD163">
        <v>0</v>
      </c>
      <c r="BE163">
        <v>0</v>
      </c>
      <c r="BG163">
        <v>0</v>
      </c>
      <c r="BH163">
        <v>0</v>
      </c>
      <c r="BI163">
        <v>0</v>
      </c>
      <c r="BJ163">
        <v>0</v>
      </c>
      <c r="BM163">
        <f t="shared" si="80"/>
        <v>8.0534470601597002E-4</v>
      </c>
      <c r="BN163">
        <f t="shared" si="81"/>
        <v>3.9795050474943999E-4</v>
      </c>
      <c r="BO163">
        <f t="shared" si="82"/>
        <v>1.8138647155180001</v>
      </c>
      <c r="BP163">
        <f t="shared" si="83"/>
        <v>2</v>
      </c>
    </row>
    <row r="164" spans="1:68" x14ac:dyDescent="0.25">
      <c r="A164" t="str">
        <f t="shared" si="45"/>
        <v>9430262</v>
      </c>
      <c r="B164">
        <v>9</v>
      </c>
      <c r="C164">
        <v>430</v>
      </c>
      <c r="D164">
        <v>2</v>
      </c>
      <c r="E164">
        <v>26</v>
      </c>
      <c r="F164" s="138">
        <f t="shared" si="74"/>
        <v>9</v>
      </c>
      <c r="G164">
        <v>0</v>
      </c>
      <c r="H164">
        <v>0</v>
      </c>
      <c r="I164">
        <v>0</v>
      </c>
      <c r="J164" s="94">
        <v>0</v>
      </c>
      <c r="K164" s="95">
        <v>1186</v>
      </c>
      <c r="L164" s="86">
        <v>0</v>
      </c>
      <c r="M164" s="86">
        <v>0</v>
      </c>
      <c r="N164" s="86">
        <v>0</v>
      </c>
      <c r="O164">
        <v>1.3620000000000001</v>
      </c>
      <c r="P164">
        <v>1.1000000000000001</v>
      </c>
      <c r="Q164">
        <v>1.1000000000000001</v>
      </c>
      <c r="R164">
        <v>1.1000000000000001</v>
      </c>
      <c r="S164">
        <f t="shared" si="84"/>
        <v>177</v>
      </c>
      <c r="T164">
        <f t="shared" si="47"/>
        <v>0</v>
      </c>
      <c r="U164">
        <f t="shared" si="48"/>
        <v>0</v>
      </c>
      <c r="V164">
        <f t="shared" si="49"/>
        <v>0</v>
      </c>
      <c r="W164">
        <f t="shared" si="85"/>
        <v>30</v>
      </c>
      <c r="X164">
        <f t="shared" si="51"/>
        <v>0</v>
      </c>
      <c r="Y164">
        <f t="shared" si="52"/>
        <v>0</v>
      </c>
      <c r="Z164">
        <f t="shared" si="53"/>
        <v>0</v>
      </c>
      <c r="AA164">
        <f t="shared" si="75"/>
        <v>3.1383222288927199</v>
      </c>
      <c r="AB164">
        <f t="shared" si="75"/>
        <v>0</v>
      </c>
      <c r="AC164">
        <f t="shared" si="76"/>
        <v>0</v>
      </c>
      <c r="AD164" s="96">
        <f t="shared" si="77"/>
        <v>0</v>
      </c>
      <c r="AE164" s="95">
        <v>0</v>
      </c>
      <c r="AF164" s="86">
        <v>0</v>
      </c>
      <c r="AG164" s="86">
        <v>0</v>
      </c>
      <c r="AH164">
        <v>0.98</v>
      </c>
      <c r="AI164">
        <v>0.98</v>
      </c>
      <c r="AJ164">
        <v>0.98</v>
      </c>
      <c r="AK164">
        <f t="shared" si="54"/>
        <v>0</v>
      </c>
      <c r="AL164">
        <f t="shared" si="55"/>
        <v>0</v>
      </c>
      <c r="AM164">
        <f t="shared" si="56"/>
        <v>0</v>
      </c>
      <c r="AN164">
        <f t="shared" si="57"/>
        <v>0</v>
      </c>
      <c r="AO164">
        <f t="shared" si="58"/>
        <v>0</v>
      </c>
      <c r="AP164">
        <f t="shared" si="59"/>
        <v>0</v>
      </c>
      <c r="AQ164" s="97">
        <f>(AK164/(IF((237.3*LN(('Mini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4" s="97">
        <f>(AL164/(IF((237.3*LN(('Mini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4" s="97">
        <f>(AM164/(IF((237.3*LN(('Mini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4">
        <f t="shared" si="79"/>
        <v>0</v>
      </c>
      <c r="AU164">
        <v>0</v>
      </c>
      <c r="AV164" s="96">
        <v>0</v>
      </c>
      <c r="AW164" s="139">
        <f t="shared" si="78"/>
        <v>1.4333333333333333</v>
      </c>
      <c r="AX164" s="129">
        <v>0</v>
      </c>
      <c r="AY164" s="129">
        <v>0</v>
      </c>
      <c r="AZ164" s="129">
        <v>0</v>
      </c>
      <c r="BA164" s="86"/>
      <c r="BB164" s="86">
        <v>0</v>
      </c>
      <c r="BC164">
        <v>0</v>
      </c>
      <c r="BD164">
        <v>0</v>
      </c>
      <c r="BE164">
        <v>0</v>
      </c>
      <c r="BG164">
        <v>0</v>
      </c>
      <c r="BH164">
        <v>0</v>
      </c>
      <c r="BI164">
        <v>0</v>
      </c>
      <c r="BJ164">
        <v>0</v>
      </c>
      <c r="BM164">
        <f t="shared" si="80"/>
        <v>8.0534470601597002E-4</v>
      </c>
      <c r="BN164">
        <f t="shared" si="81"/>
        <v>3.9795050474943999E-4</v>
      </c>
      <c r="BO164">
        <f t="shared" si="82"/>
        <v>1.8138647155180001</v>
      </c>
      <c r="BP164">
        <f t="shared" si="83"/>
        <v>2</v>
      </c>
    </row>
    <row r="165" spans="1:68" x14ac:dyDescent="0.25">
      <c r="A165" t="str">
        <f t="shared" si="45"/>
        <v>9430342</v>
      </c>
      <c r="B165">
        <v>9</v>
      </c>
      <c r="C165">
        <v>430</v>
      </c>
      <c r="D165">
        <v>2</v>
      </c>
      <c r="E165">
        <v>34</v>
      </c>
      <c r="F165" s="138">
        <f t="shared" si="74"/>
        <v>14</v>
      </c>
      <c r="G165">
        <v>0</v>
      </c>
      <c r="H165">
        <v>0</v>
      </c>
      <c r="I165">
        <v>0</v>
      </c>
      <c r="J165" s="94">
        <v>0</v>
      </c>
      <c r="K165" s="95">
        <v>1538</v>
      </c>
      <c r="L165" s="86">
        <v>0</v>
      </c>
      <c r="M165" s="86">
        <v>0</v>
      </c>
      <c r="N165" s="86">
        <v>0</v>
      </c>
      <c r="O165">
        <v>1.3620000000000001</v>
      </c>
      <c r="P165">
        <v>1.1000000000000001</v>
      </c>
      <c r="Q165">
        <v>1.1000000000000001</v>
      </c>
      <c r="R165">
        <v>1.1000000000000001</v>
      </c>
      <c r="S165">
        <f t="shared" si="84"/>
        <v>230</v>
      </c>
      <c r="T165">
        <f t="shared" si="47"/>
        <v>0</v>
      </c>
      <c r="U165">
        <f t="shared" si="48"/>
        <v>0</v>
      </c>
      <c r="V165">
        <f t="shared" si="49"/>
        <v>0</v>
      </c>
      <c r="W165">
        <f t="shared" si="85"/>
        <v>40</v>
      </c>
      <c r="X165">
        <f t="shared" si="51"/>
        <v>0</v>
      </c>
      <c r="Y165">
        <f t="shared" si="52"/>
        <v>0</v>
      </c>
      <c r="Z165">
        <f t="shared" si="53"/>
        <v>0</v>
      </c>
      <c r="AA165">
        <f t="shared" si="75"/>
        <v>7.7513193261424052</v>
      </c>
      <c r="AB165">
        <f t="shared" si="75"/>
        <v>0</v>
      </c>
      <c r="AC165">
        <f t="shared" si="76"/>
        <v>0</v>
      </c>
      <c r="AD165" s="96">
        <f t="shared" si="77"/>
        <v>0</v>
      </c>
      <c r="AE165" s="95">
        <v>0</v>
      </c>
      <c r="AF165" s="86">
        <v>0</v>
      </c>
      <c r="AG165" s="86">
        <v>0</v>
      </c>
      <c r="AH165">
        <v>0.98</v>
      </c>
      <c r="AI165">
        <v>0.98</v>
      </c>
      <c r="AJ165">
        <v>0.98</v>
      </c>
      <c r="AK165">
        <f t="shared" si="54"/>
        <v>0</v>
      </c>
      <c r="AL165">
        <f t="shared" si="55"/>
        <v>0</v>
      </c>
      <c r="AM165">
        <f t="shared" si="56"/>
        <v>0</v>
      </c>
      <c r="AN165">
        <f t="shared" si="57"/>
        <v>0</v>
      </c>
      <c r="AO165">
        <f t="shared" si="58"/>
        <v>0</v>
      </c>
      <c r="AP165">
        <f t="shared" si="59"/>
        <v>0</v>
      </c>
      <c r="AQ165" s="97">
        <f>(AK165/(IF((237.3*LN(('Mini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5" s="97">
        <f>(AL165/(IF((237.3*LN(('Mini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5" s="97">
        <f>(AM165/(IF((237.3*LN(('Mini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5">
        <f t="shared" si="79"/>
        <v>0</v>
      </c>
      <c r="AU165">
        <v>0</v>
      </c>
      <c r="AV165" s="96">
        <v>0</v>
      </c>
      <c r="AW165" s="139">
        <f t="shared" si="78"/>
        <v>2.15</v>
      </c>
      <c r="AX165" s="129">
        <v>0</v>
      </c>
      <c r="AY165" s="129">
        <v>0</v>
      </c>
      <c r="AZ165" s="129">
        <v>0</v>
      </c>
      <c r="BA165" s="86"/>
      <c r="BB165" s="86">
        <v>0</v>
      </c>
      <c r="BC165">
        <v>0</v>
      </c>
      <c r="BD165">
        <v>0</v>
      </c>
      <c r="BE165">
        <v>0</v>
      </c>
      <c r="BG165">
        <v>0</v>
      </c>
      <c r="BH165">
        <v>0</v>
      </c>
      <c r="BI165">
        <v>0</v>
      </c>
      <c r="BJ165">
        <v>0</v>
      </c>
      <c r="BM165">
        <f t="shared" si="80"/>
        <v>2.5582398288699999E-3</v>
      </c>
      <c r="BN165">
        <f t="shared" si="81"/>
        <v>5.6161694684148003E-4</v>
      </c>
      <c r="BO165">
        <f t="shared" si="82"/>
        <v>1.4942747715061999</v>
      </c>
      <c r="BP165">
        <f t="shared" si="83"/>
        <v>3</v>
      </c>
    </row>
    <row r="166" spans="1:68" x14ac:dyDescent="0.25">
      <c r="A166" t="str">
        <f t="shared" si="45"/>
        <v>9430422</v>
      </c>
      <c r="B166">
        <v>9</v>
      </c>
      <c r="C166">
        <v>430</v>
      </c>
      <c r="D166">
        <v>2</v>
      </c>
      <c r="E166">
        <v>42</v>
      </c>
      <c r="F166" s="138">
        <f t="shared" si="74"/>
        <v>19</v>
      </c>
      <c r="G166">
        <v>0</v>
      </c>
      <c r="H166">
        <v>0</v>
      </c>
      <c r="I166">
        <v>0</v>
      </c>
      <c r="J166" s="94">
        <v>0</v>
      </c>
      <c r="K166" s="95">
        <v>2221</v>
      </c>
      <c r="L166" s="86">
        <v>0</v>
      </c>
      <c r="M166" s="86">
        <v>0</v>
      </c>
      <c r="N166" s="86">
        <v>0</v>
      </c>
      <c r="O166">
        <v>1.3620000000000001</v>
      </c>
      <c r="P166">
        <v>1.1000000000000001</v>
      </c>
      <c r="Q166">
        <v>1.1000000000000001</v>
      </c>
      <c r="R166">
        <v>1.1000000000000001</v>
      </c>
      <c r="S166">
        <f t="shared" si="84"/>
        <v>332</v>
      </c>
      <c r="T166">
        <f t="shared" si="47"/>
        <v>0</v>
      </c>
      <c r="U166">
        <f t="shared" si="48"/>
        <v>0</v>
      </c>
      <c r="V166">
        <f t="shared" si="49"/>
        <v>0</v>
      </c>
      <c r="W166">
        <f t="shared" si="85"/>
        <v>57</v>
      </c>
      <c r="X166">
        <f t="shared" si="51"/>
        <v>0</v>
      </c>
      <c r="Y166">
        <f t="shared" si="52"/>
        <v>0</v>
      </c>
      <c r="Z166">
        <f t="shared" si="53"/>
        <v>0</v>
      </c>
      <c r="AA166">
        <f t="shared" si="75"/>
        <v>28.987998143197721</v>
      </c>
      <c r="AB166">
        <f t="shared" si="75"/>
        <v>0</v>
      </c>
      <c r="AC166">
        <f t="shared" si="76"/>
        <v>0</v>
      </c>
      <c r="AD166" s="96">
        <f t="shared" si="77"/>
        <v>0</v>
      </c>
      <c r="AE166" s="95">
        <v>0</v>
      </c>
      <c r="AF166" s="86">
        <v>0</v>
      </c>
      <c r="AG166" s="86">
        <v>0</v>
      </c>
      <c r="AH166">
        <v>0.98</v>
      </c>
      <c r="AI166">
        <v>0.98</v>
      </c>
      <c r="AJ166">
        <v>0.98</v>
      </c>
      <c r="AK166">
        <f t="shared" si="54"/>
        <v>0</v>
      </c>
      <c r="AL166">
        <f t="shared" si="55"/>
        <v>0</v>
      </c>
      <c r="AM166">
        <f t="shared" si="56"/>
        <v>0</v>
      </c>
      <c r="AN166">
        <f t="shared" si="57"/>
        <v>0</v>
      </c>
      <c r="AO166">
        <f t="shared" si="58"/>
        <v>0</v>
      </c>
      <c r="AP166">
        <f t="shared" si="59"/>
        <v>0</v>
      </c>
      <c r="AQ166" s="97">
        <f>(AK166/(IF((237.3*LN(('Mini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6" s="97">
        <f>(AL166/(IF((237.3*LN(('Mini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6" s="97">
        <f>(AM166/(IF((237.3*LN(('Mini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6">
        <f t="shared" si="79"/>
        <v>0</v>
      </c>
      <c r="AU166">
        <v>0</v>
      </c>
      <c r="AV166" s="96">
        <v>0</v>
      </c>
      <c r="AW166" s="139">
        <f t="shared" si="78"/>
        <v>2.8666666666666667</v>
      </c>
      <c r="AX166" s="129">
        <v>0</v>
      </c>
      <c r="AY166" s="129">
        <v>0</v>
      </c>
      <c r="AZ166" s="129">
        <v>0</v>
      </c>
      <c r="BA166" s="86"/>
      <c r="BB166" s="86">
        <v>0</v>
      </c>
      <c r="BC166">
        <v>0</v>
      </c>
      <c r="BD166">
        <v>0</v>
      </c>
      <c r="BE166">
        <v>0</v>
      </c>
      <c r="BG166">
        <v>0</v>
      </c>
      <c r="BH166">
        <v>0</v>
      </c>
      <c r="BI166">
        <v>0</v>
      </c>
      <c r="BJ166">
        <v>0</v>
      </c>
      <c r="BM166">
        <f t="shared" si="80"/>
        <v>1.1616292894075E-2</v>
      </c>
      <c r="BN166">
        <f t="shared" si="81"/>
        <v>1.6553227470231999E-3</v>
      </c>
      <c r="BO166">
        <f t="shared" si="82"/>
        <v>1.5869346821790999</v>
      </c>
      <c r="BP166">
        <f t="shared" si="83"/>
        <v>1</v>
      </c>
    </row>
    <row r="167" spans="1:68" x14ac:dyDescent="0.25">
      <c r="A167" t="str">
        <f t="shared" si="45"/>
        <v>9450142</v>
      </c>
      <c r="B167">
        <v>9</v>
      </c>
      <c r="C167">
        <v>450</v>
      </c>
      <c r="D167">
        <v>2</v>
      </c>
      <c r="E167">
        <v>14</v>
      </c>
      <c r="F167" s="138">
        <f t="shared" si="74"/>
        <v>4</v>
      </c>
      <c r="G167">
        <v>0</v>
      </c>
      <c r="H167">
        <v>0</v>
      </c>
      <c r="I167">
        <v>0</v>
      </c>
      <c r="J167" s="94">
        <v>0</v>
      </c>
      <c r="K167" s="95">
        <v>800</v>
      </c>
      <c r="L167" s="86">
        <v>0</v>
      </c>
      <c r="M167" s="86">
        <v>0</v>
      </c>
      <c r="N167" s="86">
        <v>0</v>
      </c>
      <c r="O167">
        <v>1.3620000000000001</v>
      </c>
      <c r="P167">
        <v>1.1000000000000001</v>
      </c>
      <c r="Q167">
        <v>1.1000000000000001</v>
      </c>
      <c r="R167">
        <v>1.1000000000000001</v>
      </c>
      <c r="S167">
        <f t="shared" si="84"/>
        <v>119</v>
      </c>
      <c r="T167">
        <f t="shared" si="47"/>
        <v>0</v>
      </c>
      <c r="U167">
        <f t="shared" si="48"/>
        <v>0</v>
      </c>
      <c r="V167">
        <f t="shared" si="49"/>
        <v>0</v>
      </c>
      <c r="W167">
        <f t="shared" si="85"/>
        <v>20</v>
      </c>
      <c r="X167">
        <f t="shared" si="51"/>
        <v>0</v>
      </c>
      <c r="Y167">
        <f t="shared" si="52"/>
        <v>0</v>
      </c>
      <c r="Z167">
        <f t="shared" si="53"/>
        <v>0</v>
      </c>
      <c r="AA167">
        <f t="shared" si="75"/>
        <v>1.0312775637700244</v>
      </c>
      <c r="AB167">
        <f t="shared" si="75"/>
        <v>0</v>
      </c>
      <c r="AC167">
        <f t="shared" si="76"/>
        <v>0</v>
      </c>
      <c r="AD167" s="96">
        <f t="shared" si="77"/>
        <v>0</v>
      </c>
      <c r="AE167" s="95">
        <v>0</v>
      </c>
      <c r="AF167" s="86">
        <v>0</v>
      </c>
      <c r="AG167" s="86">
        <v>0</v>
      </c>
      <c r="AH167">
        <v>0.98</v>
      </c>
      <c r="AI167">
        <v>0.98</v>
      </c>
      <c r="AJ167">
        <v>0.98</v>
      </c>
      <c r="AK167">
        <f t="shared" si="54"/>
        <v>0</v>
      </c>
      <c r="AL167">
        <f t="shared" si="55"/>
        <v>0</v>
      </c>
      <c r="AM167">
        <f t="shared" si="56"/>
        <v>0</v>
      </c>
      <c r="AN167">
        <f t="shared" si="57"/>
        <v>0</v>
      </c>
      <c r="AO167">
        <f t="shared" si="58"/>
        <v>0</v>
      </c>
      <c r="AP167">
        <f t="shared" si="59"/>
        <v>0</v>
      </c>
      <c r="AQ167" s="97">
        <f>(AK167/(IF((237.3*LN(('Mini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7" s="97">
        <f>(AL167/(IF((237.3*LN(('Mini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7" s="97">
        <f>(AM167/(IF((237.3*LN(('Mini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7">
        <f t="shared" si="79"/>
        <v>0</v>
      </c>
      <c r="AU167">
        <v>0</v>
      </c>
      <c r="AV167" s="96">
        <v>0</v>
      </c>
      <c r="AW167" s="139">
        <f t="shared" si="78"/>
        <v>0.75</v>
      </c>
      <c r="AX167" s="129">
        <v>0</v>
      </c>
      <c r="AY167" s="129">
        <v>0</v>
      </c>
      <c r="AZ167" s="129">
        <v>0</v>
      </c>
      <c r="BA167" s="86"/>
      <c r="BB167" s="86">
        <v>0</v>
      </c>
      <c r="BC167">
        <v>0</v>
      </c>
      <c r="BD167">
        <v>0</v>
      </c>
      <c r="BE167">
        <v>0</v>
      </c>
      <c r="BG167">
        <v>0</v>
      </c>
      <c r="BH167">
        <v>0</v>
      </c>
      <c r="BI167">
        <v>0</v>
      </c>
      <c r="BJ167">
        <v>0</v>
      </c>
      <c r="BM167">
        <f t="shared" si="80"/>
        <v>1.3823338826853E-3</v>
      </c>
      <c r="BN167">
        <f t="shared" si="81"/>
        <v>3.3290816326530999E-4</v>
      </c>
      <c r="BO167">
        <f t="shared" si="82"/>
        <v>1.723172227894</v>
      </c>
      <c r="BP167">
        <f t="shared" si="83"/>
        <v>1</v>
      </c>
    </row>
    <row r="168" spans="1:68" x14ac:dyDescent="0.25">
      <c r="A168" t="str">
        <f t="shared" si="45"/>
        <v>9450182</v>
      </c>
      <c r="B168">
        <v>9</v>
      </c>
      <c r="C168">
        <v>450</v>
      </c>
      <c r="D168">
        <v>2</v>
      </c>
      <c r="E168">
        <v>18</v>
      </c>
      <c r="F168" s="138">
        <f t="shared" si="74"/>
        <v>9</v>
      </c>
      <c r="G168">
        <v>0</v>
      </c>
      <c r="H168">
        <v>0</v>
      </c>
      <c r="I168">
        <v>0</v>
      </c>
      <c r="J168" s="94">
        <v>0</v>
      </c>
      <c r="K168" s="95">
        <v>947</v>
      </c>
      <c r="L168" s="86">
        <v>0</v>
      </c>
      <c r="M168" s="86">
        <v>0</v>
      </c>
      <c r="N168" s="86">
        <v>0</v>
      </c>
      <c r="O168">
        <v>1.3620000000000001</v>
      </c>
      <c r="P168">
        <v>1.1000000000000001</v>
      </c>
      <c r="Q168">
        <v>1.1000000000000001</v>
      </c>
      <c r="R168">
        <v>1.1000000000000001</v>
      </c>
      <c r="S168">
        <f t="shared" si="84"/>
        <v>141</v>
      </c>
      <c r="T168">
        <f t="shared" si="47"/>
        <v>0</v>
      </c>
      <c r="U168">
        <f t="shared" si="48"/>
        <v>0</v>
      </c>
      <c r="V168">
        <f t="shared" si="49"/>
        <v>0</v>
      </c>
      <c r="W168">
        <f t="shared" si="85"/>
        <v>24</v>
      </c>
      <c r="X168">
        <f t="shared" si="51"/>
        <v>0</v>
      </c>
      <c r="Y168">
        <f t="shared" si="52"/>
        <v>0</v>
      </c>
      <c r="Z168">
        <f t="shared" si="53"/>
        <v>0</v>
      </c>
      <c r="AA168">
        <f t="shared" si="75"/>
        <v>2.1942547905400547</v>
      </c>
      <c r="AB168">
        <f t="shared" si="75"/>
        <v>0</v>
      </c>
      <c r="AC168">
        <f t="shared" si="76"/>
        <v>0</v>
      </c>
      <c r="AD168" s="96">
        <f t="shared" si="77"/>
        <v>0</v>
      </c>
      <c r="AE168" s="95">
        <v>0</v>
      </c>
      <c r="AF168" s="86">
        <v>0</v>
      </c>
      <c r="AG168" s="86">
        <v>0</v>
      </c>
      <c r="AH168">
        <v>0.98</v>
      </c>
      <c r="AI168">
        <v>0.98</v>
      </c>
      <c r="AJ168">
        <v>0.98</v>
      </c>
      <c r="AK168">
        <f t="shared" si="54"/>
        <v>0</v>
      </c>
      <c r="AL168">
        <f t="shared" si="55"/>
        <v>0</v>
      </c>
      <c r="AM168">
        <f t="shared" si="56"/>
        <v>0</v>
      </c>
      <c r="AN168">
        <f t="shared" si="57"/>
        <v>0</v>
      </c>
      <c r="AO168">
        <f t="shared" si="58"/>
        <v>0</v>
      </c>
      <c r="AP168">
        <f t="shared" si="59"/>
        <v>0</v>
      </c>
      <c r="AQ168" s="97">
        <f>(AK168/(IF((237.3*LN(('Mini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8" s="97">
        <f>(AL168/(IF((237.3*LN(('Mini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8" s="97">
        <f>(AM168/(IF((237.3*LN(('Mini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8">
        <f t="shared" si="79"/>
        <v>0</v>
      </c>
      <c r="AU168">
        <v>0</v>
      </c>
      <c r="AV168" s="96">
        <v>0</v>
      </c>
      <c r="AW168" s="139">
        <f t="shared" si="78"/>
        <v>1.5</v>
      </c>
      <c r="AX168" s="129">
        <v>0</v>
      </c>
      <c r="AY168" s="129">
        <v>0</v>
      </c>
      <c r="AZ168" s="129">
        <v>0</v>
      </c>
      <c r="BA168" s="86"/>
      <c r="BB168" s="86">
        <v>0</v>
      </c>
      <c r="BC168">
        <v>0</v>
      </c>
      <c r="BD168">
        <v>0</v>
      </c>
      <c r="BE168">
        <v>0</v>
      </c>
      <c r="BG168">
        <v>0</v>
      </c>
      <c r="BH168">
        <v>0</v>
      </c>
      <c r="BI168">
        <v>0</v>
      </c>
      <c r="BJ168">
        <v>0</v>
      </c>
      <c r="BM168">
        <f t="shared" si="80"/>
        <v>8.0534470601597002E-4</v>
      </c>
      <c r="BN168">
        <f t="shared" si="81"/>
        <v>3.9795050474943999E-4</v>
      </c>
      <c r="BO168">
        <f t="shared" si="82"/>
        <v>1.8138647155180001</v>
      </c>
      <c r="BP168">
        <f t="shared" si="83"/>
        <v>2</v>
      </c>
    </row>
    <row r="169" spans="1:68" x14ac:dyDescent="0.25">
      <c r="A169" t="str">
        <f t="shared" si="45"/>
        <v>9450262</v>
      </c>
      <c r="B169">
        <v>9</v>
      </c>
      <c r="C169">
        <v>450</v>
      </c>
      <c r="D169">
        <v>2</v>
      </c>
      <c r="E169">
        <v>26</v>
      </c>
      <c r="F169" s="138">
        <f t="shared" si="74"/>
        <v>9</v>
      </c>
      <c r="G169">
        <v>0</v>
      </c>
      <c r="H169">
        <v>0</v>
      </c>
      <c r="I169">
        <v>0</v>
      </c>
      <c r="J169" s="94">
        <v>0</v>
      </c>
      <c r="K169" s="95">
        <v>1245</v>
      </c>
      <c r="L169" s="86">
        <v>0</v>
      </c>
      <c r="M169" s="86">
        <v>0</v>
      </c>
      <c r="N169" s="86">
        <v>0</v>
      </c>
      <c r="O169">
        <v>1.3620000000000001</v>
      </c>
      <c r="P169">
        <v>1.1000000000000001</v>
      </c>
      <c r="Q169">
        <v>1.1000000000000001</v>
      </c>
      <c r="R169">
        <v>1.1000000000000001</v>
      </c>
      <c r="S169">
        <f t="shared" si="84"/>
        <v>186</v>
      </c>
      <c r="T169">
        <f t="shared" si="47"/>
        <v>0</v>
      </c>
      <c r="U169">
        <f t="shared" si="48"/>
        <v>0</v>
      </c>
      <c r="V169">
        <f t="shared" si="49"/>
        <v>0</v>
      </c>
      <c r="W169">
        <f t="shared" si="85"/>
        <v>32</v>
      </c>
      <c r="X169">
        <f t="shared" si="51"/>
        <v>0</v>
      </c>
      <c r="Y169">
        <f t="shared" si="52"/>
        <v>0</v>
      </c>
      <c r="Z169">
        <f t="shared" si="53"/>
        <v>0</v>
      </c>
      <c r="AA169">
        <f t="shared" si="75"/>
        <v>3.6977153576410617</v>
      </c>
      <c r="AB169">
        <f t="shared" si="75"/>
        <v>0</v>
      </c>
      <c r="AC169">
        <f t="shared" si="76"/>
        <v>0</v>
      </c>
      <c r="AD169" s="96">
        <f t="shared" si="77"/>
        <v>0</v>
      </c>
      <c r="AE169" s="95">
        <v>0</v>
      </c>
      <c r="AF169" s="86">
        <v>0</v>
      </c>
      <c r="AG169" s="86">
        <v>0</v>
      </c>
      <c r="AH169">
        <v>0.98</v>
      </c>
      <c r="AI169">
        <v>0.98</v>
      </c>
      <c r="AJ169">
        <v>0.98</v>
      </c>
      <c r="AK169">
        <f t="shared" si="54"/>
        <v>0</v>
      </c>
      <c r="AL169">
        <f t="shared" si="55"/>
        <v>0</v>
      </c>
      <c r="AM169">
        <f t="shared" si="56"/>
        <v>0</v>
      </c>
      <c r="AN169">
        <f t="shared" si="57"/>
        <v>0</v>
      </c>
      <c r="AO169">
        <f t="shared" si="58"/>
        <v>0</v>
      </c>
      <c r="AP169">
        <f t="shared" si="59"/>
        <v>0</v>
      </c>
      <c r="AQ169" s="97">
        <f>(AK169/(IF((237.3*LN(('Mini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69" s="97">
        <f>(AL169/(IF((237.3*LN(('Mini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69" s="97">
        <f>(AM169/(IF((237.3*LN(('Mini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69">
        <f t="shared" si="79"/>
        <v>0</v>
      </c>
      <c r="AU169">
        <v>0</v>
      </c>
      <c r="AV169" s="96">
        <v>0</v>
      </c>
      <c r="AW169" s="139">
        <f t="shared" si="78"/>
        <v>1.5</v>
      </c>
      <c r="AX169" s="129">
        <v>0</v>
      </c>
      <c r="AY169" s="129">
        <v>0</v>
      </c>
      <c r="AZ169" s="129">
        <v>0</v>
      </c>
      <c r="BA169" s="86"/>
      <c r="BB169" s="86">
        <v>0</v>
      </c>
      <c r="BC169">
        <v>0</v>
      </c>
      <c r="BD169">
        <v>0</v>
      </c>
      <c r="BE169">
        <v>0</v>
      </c>
      <c r="BG169">
        <v>0</v>
      </c>
      <c r="BH169">
        <v>0</v>
      </c>
      <c r="BI169">
        <v>0</v>
      </c>
      <c r="BJ169">
        <v>0</v>
      </c>
      <c r="BM169">
        <f t="shared" si="80"/>
        <v>8.0534470601597002E-4</v>
      </c>
      <c r="BN169">
        <f t="shared" si="81"/>
        <v>3.9795050474943999E-4</v>
      </c>
      <c r="BO169">
        <f t="shared" si="82"/>
        <v>1.8138647155180001</v>
      </c>
      <c r="BP169">
        <f t="shared" si="83"/>
        <v>2</v>
      </c>
    </row>
    <row r="170" spans="1:68" x14ac:dyDescent="0.25">
      <c r="A170" t="str">
        <f t="shared" si="45"/>
        <v>9450342</v>
      </c>
      <c r="B170">
        <v>9</v>
      </c>
      <c r="C170">
        <v>450</v>
      </c>
      <c r="D170">
        <v>2</v>
      </c>
      <c r="E170">
        <v>34</v>
      </c>
      <c r="F170" s="138">
        <f t="shared" si="74"/>
        <v>14</v>
      </c>
      <c r="G170">
        <v>0</v>
      </c>
      <c r="H170">
        <v>0</v>
      </c>
      <c r="I170">
        <v>0</v>
      </c>
      <c r="J170" s="94">
        <v>0</v>
      </c>
      <c r="K170" s="95">
        <v>1615</v>
      </c>
      <c r="L170" s="86">
        <v>0</v>
      </c>
      <c r="M170" s="86">
        <v>0</v>
      </c>
      <c r="N170" s="86">
        <v>0</v>
      </c>
      <c r="O170">
        <v>1.3620000000000001</v>
      </c>
      <c r="P170">
        <v>1.1000000000000001</v>
      </c>
      <c r="Q170">
        <v>1.1000000000000001</v>
      </c>
      <c r="R170">
        <v>1.1000000000000001</v>
      </c>
      <c r="S170">
        <f t="shared" si="84"/>
        <v>241</v>
      </c>
      <c r="T170">
        <f t="shared" si="47"/>
        <v>0</v>
      </c>
      <c r="U170">
        <f t="shared" si="48"/>
        <v>0</v>
      </c>
      <c r="V170">
        <f t="shared" si="49"/>
        <v>0</v>
      </c>
      <c r="W170">
        <f t="shared" si="85"/>
        <v>41</v>
      </c>
      <c r="X170">
        <f t="shared" si="51"/>
        <v>0</v>
      </c>
      <c r="Y170">
        <f t="shared" si="52"/>
        <v>0</v>
      </c>
      <c r="Z170">
        <f t="shared" si="53"/>
        <v>0</v>
      </c>
      <c r="AA170">
        <f t="shared" si="75"/>
        <v>8.4293798306038017</v>
      </c>
      <c r="AB170">
        <f t="shared" si="75"/>
        <v>0</v>
      </c>
      <c r="AC170">
        <f t="shared" si="76"/>
        <v>0</v>
      </c>
      <c r="AD170" s="96">
        <f t="shared" si="77"/>
        <v>0</v>
      </c>
      <c r="AE170" s="95">
        <v>0</v>
      </c>
      <c r="AF170" s="86">
        <v>0</v>
      </c>
      <c r="AG170" s="86">
        <v>0</v>
      </c>
      <c r="AH170">
        <v>0.98</v>
      </c>
      <c r="AI170">
        <v>0.98</v>
      </c>
      <c r="AJ170">
        <v>0.98</v>
      </c>
      <c r="AK170">
        <f t="shared" si="54"/>
        <v>0</v>
      </c>
      <c r="AL170">
        <f t="shared" si="55"/>
        <v>0</v>
      </c>
      <c r="AM170">
        <f t="shared" si="56"/>
        <v>0</v>
      </c>
      <c r="AN170">
        <f t="shared" si="57"/>
        <v>0</v>
      </c>
      <c r="AO170">
        <f t="shared" si="58"/>
        <v>0</v>
      </c>
      <c r="AP170">
        <f t="shared" si="59"/>
        <v>0</v>
      </c>
      <c r="AQ170" s="97">
        <f>(AK170/(IF((237.3*LN(('Mini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0" s="97">
        <f>(AL170/(IF((237.3*LN(('Mini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0" s="97">
        <f>(AM170/(IF((237.3*LN(('Mini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0">
        <f t="shared" si="79"/>
        <v>0</v>
      </c>
      <c r="AU170">
        <v>0</v>
      </c>
      <c r="AV170" s="96">
        <v>0</v>
      </c>
      <c r="AW170" s="139">
        <f t="shared" si="78"/>
        <v>2.25</v>
      </c>
      <c r="AX170" s="129">
        <v>0</v>
      </c>
      <c r="AY170" s="129">
        <v>0</v>
      </c>
      <c r="AZ170" s="129">
        <v>0</v>
      </c>
      <c r="BA170" s="86"/>
      <c r="BB170" s="86">
        <v>0</v>
      </c>
      <c r="BC170">
        <v>0</v>
      </c>
      <c r="BD170">
        <v>0</v>
      </c>
      <c r="BE170">
        <v>0</v>
      </c>
      <c r="BG170">
        <v>0</v>
      </c>
      <c r="BH170">
        <v>0</v>
      </c>
      <c r="BI170">
        <v>0</v>
      </c>
      <c r="BJ170">
        <v>0</v>
      </c>
      <c r="BM170">
        <f t="shared" si="80"/>
        <v>2.5582398288699999E-3</v>
      </c>
      <c r="BN170">
        <f t="shared" si="81"/>
        <v>5.6161694684148003E-4</v>
      </c>
      <c r="BO170">
        <f t="shared" si="82"/>
        <v>1.4942747715061999</v>
      </c>
      <c r="BP170">
        <f t="shared" si="83"/>
        <v>3</v>
      </c>
    </row>
    <row r="171" spans="1:68" x14ac:dyDescent="0.25">
      <c r="A171" t="str">
        <f t="shared" si="45"/>
        <v>9450422</v>
      </c>
      <c r="B171">
        <v>9</v>
      </c>
      <c r="C171">
        <v>450</v>
      </c>
      <c r="D171">
        <v>2</v>
      </c>
      <c r="E171">
        <v>42</v>
      </c>
      <c r="F171" s="138">
        <f t="shared" si="74"/>
        <v>19</v>
      </c>
      <c r="G171">
        <v>0</v>
      </c>
      <c r="H171">
        <v>0</v>
      </c>
      <c r="I171">
        <v>0</v>
      </c>
      <c r="J171" s="94">
        <v>0</v>
      </c>
      <c r="K171" s="95">
        <v>2332</v>
      </c>
      <c r="L171" s="86">
        <v>0</v>
      </c>
      <c r="M171" s="86">
        <v>0</v>
      </c>
      <c r="N171" s="86">
        <v>0</v>
      </c>
      <c r="O171">
        <v>1.3620000000000001</v>
      </c>
      <c r="P171">
        <v>1.1000000000000001</v>
      </c>
      <c r="Q171">
        <v>1.1000000000000001</v>
      </c>
      <c r="R171">
        <v>1.1000000000000001</v>
      </c>
      <c r="S171">
        <f t="shared" si="84"/>
        <v>348</v>
      </c>
      <c r="T171">
        <f t="shared" si="47"/>
        <v>0</v>
      </c>
      <c r="U171">
        <f t="shared" si="48"/>
        <v>0</v>
      </c>
      <c r="V171">
        <f t="shared" si="49"/>
        <v>0</v>
      </c>
      <c r="W171">
        <f t="shared" si="85"/>
        <v>60</v>
      </c>
      <c r="X171">
        <f t="shared" si="51"/>
        <v>0</v>
      </c>
      <c r="Y171">
        <f t="shared" si="52"/>
        <v>0</v>
      </c>
      <c r="Z171">
        <f t="shared" si="53"/>
        <v>0</v>
      </c>
      <c r="AA171">
        <f t="shared" si="75"/>
        <v>32.958058288138133</v>
      </c>
      <c r="AB171">
        <f t="shared" si="75"/>
        <v>0</v>
      </c>
      <c r="AC171">
        <f t="shared" si="76"/>
        <v>0</v>
      </c>
      <c r="AD171" s="96">
        <f t="shared" si="77"/>
        <v>0</v>
      </c>
      <c r="AE171" s="95">
        <v>0</v>
      </c>
      <c r="AF171" s="86">
        <v>0</v>
      </c>
      <c r="AG171" s="86">
        <v>0</v>
      </c>
      <c r="AH171">
        <v>0.98</v>
      </c>
      <c r="AI171">
        <v>0.98</v>
      </c>
      <c r="AJ171">
        <v>0.98</v>
      </c>
      <c r="AK171">
        <f t="shared" si="54"/>
        <v>0</v>
      </c>
      <c r="AL171">
        <f t="shared" si="55"/>
        <v>0</v>
      </c>
      <c r="AM171">
        <f t="shared" si="56"/>
        <v>0</v>
      </c>
      <c r="AN171">
        <f t="shared" si="57"/>
        <v>0</v>
      </c>
      <c r="AO171">
        <f t="shared" si="58"/>
        <v>0</v>
      </c>
      <c r="AP171">
        <f t="shared" si="59"/>
        <v>0</v>
      </c>
      <c r="AQ171" s="97">
        <f>(AK171/(IF((237.3*LN(('Mini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1" s="97">
        <f>(AL171/(IF((237.3*LN(('Mini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1" s="97">
        <f>(AM171/(IF((237.3*LN(('Mini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1">
        <f t="shared" si="79"/>
        <v>0</v>
      </c>
      <c r="AU171">
        <v>0</v>
      </c>
      <c r="AV171" s="96">
        <v>0</v>
      </c>
      <c r="AW171" s="139">
        <f t="shared" si="78"/>
        <v>3</v>
      </c>
      <c r="AX171" s="129">
        <v>0</v>
      </c>
      <c r="AY171" s="129">
        <v>0</v>
      </c>
      <c r="AZ171" s="129">
        <v>0</v>
      </c>
      <c r="BA171" s="86"/>
      <c r="BB171" s="86">
        <v>0</v>
      </c>
      <c r="BC171">
        <v>0</v>
      </c>
      <c r="BD171">
        <v>0</v>
      </c>
      <c r="BE171">
        <v>0</v>
      </c>
      <c r="BG171">
        <v>0</v>
      </c>
      <c r="BH171">
        <v>0</v>
      </c>
      <c r="BI171">
        <v>0</v>
      </c>
      <c r="BJ171">
        <v>0</v>
      </c>
      <c r="BM171">
        <f t="shared" si="80"/>
        <v>1.1616292894075E-2</v>
      </c>
      <c r="BN171">
        <f t="shared" si="81"/>
        <v>1.6553227470231999E-3</v>
      </c>
      <c r="BO171">
        <f t="shared" si="82"/>
        <v>1.5869346821790999</v>
      </c>
      <c r="BP171">
        <f t="shared" si="83"/>
        <v>1</v>
      </c>
    </row>
    <row r="172" spans="1:68" x14ac:dyDescent="0.25">
      <c r="A172" t="str">
        <f t="shared" si="45"/>
        <v>9470142</v>
      </c>
      <c r="B172">
        <v>9</v>
      </c>
      <c r="C172">
        <v>470</v>
      </c>
      <c r="D172">
        <v>2</v>
      </c>
      <c r="E172">
        <v>14</v>
      </c>
      <c r="F172" s="138">
        <f t="shared" si="74"/>
        <v>4</v>
      </c>
      <c r="G172">
        <v>0</v>
      </c>
      <c r="H172">
        <v>0</v>
      </c>
      <c r="I172">
        <v>0</v>
      </c>
      <c r="J172" s="94">
        <v>0</v>
      </c>
      <c r="K172" s="95">
        <v>838</v>
      </c>
      <c r="L172" s="86">
        <v>0</v>
      </c>
      <c r="M172" s="86">
        <v>0</v>
      </c>
      <c r="N172" s="86">
        <v>0</v>
      </c>
      <c r="O172">
        <v>1.3620000000000001</v>
      </c>
      <c r="P172">
        <v>1.1000000000000001</v>
      </c>
      <c r="Q172">
        <v>1.1000000000000001</v>
      </c>
      <c r="R172">
        <v>1.1000000000000001</v>
      </c>
      <c r="S172">
        <f t="shared" si="84"/>
        <v>125</v>
      </c>
      <c r="T172">
        <f t="shared" si="47"/>
        <v>0</v>
      </c>
      <c r="U172">
        <f t="shared" si="48"/>
        <v>0</v>
      </c>
      <c r="V172">
        <f t="shared" si="49"/>
        <v>0</v>
      </c>
      <c r="W172">
        <f t="shared" si="85"/>
        <v>22</v>
      </c>
      <c r="X172">
        <f t="shared" si="51"/>
        <v>0</v>
      </c>
      <c r="Y172">
        <f t="shared" si="52"/>
        <v>0</v>
      </c>
      <c r="Z172">
        <f t="shared" si="53"/>
        <v>0</v>
      </c>
      <c r="AA172">
        <f t="shared" si="75"/>
        <v>1.2711244201970322</v>
      </c>
      <c r="AB172">
        <f t="shared" si="75"/>
        <v>0</v>
      </c>
      <c r="AC172">
        <f t="shared" si="76"/>
        <v>0</v>
      </c>
      <c r="AD172" s="96">
        <f t="shared" si="77"/>
        <v>0</v>
      </c>
      <c r="AE172" s="95">
        <v>0</v>
      </c>
      <c r="AF172" s="86">
        <v>0</v>
      </c>
      <c r="AG172" s="86">
        <v>0</v>
      </c>
      <c r="AH172">
        <v>0.98</v>
      </c>
      <c r="AI172">
        <v>0.98</v>
      </c>
      <c r="AJ172">
        <v>0.98</v>
      </c>
      <c r="AK172">
        <f t="shared" si="54"/>
        <v>0</v>
      </c>
      <c r="AL172">
        <f t="shared" si="55"/>
        <v>0</v>
      </c>
      <c r="AM172">
        <f t="shared" si="56"/>
        <v>0</v>
      </c>
      <c r="AN172">
        <f t="shared" si="57"/>
        <v>0</v>
      </c>
      <c r="AO172">
        <f t="shared" si="58"/>
        <v>0</v>
      </c>
      <c r="AP172">
        <f t="shared" si="59"/>
        <v>0</v>
      </c>
      <c r="AQ172" s="97">
        <f>(AK172/(IF((237.3*LN(('Mini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2" s="97">
        <f>(AL172/(IF((237.3*LN(('Mini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2" s="97">
        <f>(AM172/(IF((237.3*LN(('Mini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2">
        <f t="shared" si="79"/>
        <v>0</v>
      </c>
      <c r="AU172">
        <v>0</v>
      </c>
      <c r="AV172" s="96">
        <v>0</v>
      </c>
      <c r="AW172" s="139">
        <f t="shared" si="78"/>
        <v>0.78333333333333344</v>
      </c>
      <c r="AX172" s="129">
        <v>0</v>
      </c>
      <c r="AY172" s="129">
        <v>0</v>
      </c>
      <c r="AZ172" s="129">
        <v>0</v>
      </c>
      <c r="BA172" s="86"/>
      <c r="BB172" s="86">
        <v>0</v>
      </c>
      <c r="BC172">
        <v>0</v>
      </c>
      <c r="BD172">
        <v>0</v>
      </c>
      <c r="BE172">
        <v>0</v>
      </c>
      <c r="BG172">
        <v>0</v>
      </c>
      <c r="BH172">
        <v>0</v>
      </c>
      <c r="BI172">
        <v>0</v>
      </c>
      <c r="BJ172">
        <v>0</v>
      </c>
      <c r="BM172">
        <f t="shared" si="80"/>
        <v>1.3823338826853E-3</v>
      </c>
      <c r="BN172">
        <f t="shared" si="81"/>
        <v>3.3290816326530999E-4</v>
      </c>
      <c r="BO172">
        <f t="shared" si="82"/>
        <v>1.723172227894</v>
      </c>
      <c r="BP172">
        <f t="shared" si="83"/>
        <v>1</v>
      </c>
    </row>
    <row r="173" spans="1:68" x14ac:dyDescent="0.25">
      <c r="A173" t="str">
        <f t="shared" si="45"/>
        <v>9470182</v>
      </c>
      <c r="B173">
        <v>9</v>
      </c>
      <c r="C173">
        <v>470</v>
      </c>
      <c r="D173">
        <v>2</v>
      </c>
      <c r="E173">
        <v>18</v>
      </c>
      <c r="F173" s="138">
        <f t="shared" si="74"/>
        <v>9</v>
      </c>
      <c r="G173">
        <v>0</v>
      </c>
      <c r="H173">
        <v>0</v>
      </c>
      <c r="I173">
        <v>0</v>
      </c>
      <c r="J173" s="94">
        <v>0</v>
      </c>
      <c r="K173" s="95">
        <v>992</v>
      </c>
      <c r="L173" s="86">
        <v>0</v>
      </c>
      <c r="M173" s="86">
        <v>0</v>
      </c>
      <c r="N173" s="86">
        <v>0</v>
      </c>
      <c r="O173">
        <v>1.3620000000000001</v>
      </c>
      <c r="P173">
        <v>1.1000000000000001</v>
      </c>
      <c r="Q173">
        <v>1.1000000000000001</v>
      </c>
      <c r="R173">
        <v>1.1000000000000001</v>
      </c>
      <c r="S173">
        <f t="shared" si="84"/>
        <v>148</v>
      </c>
      <c r="T173">
        <f t="shared" si="47"/>
        <v>0</v>
      </c>
      <c r="U173">
        <f t="shared" si="48"/>
        <v>0</v>
      </c>
      <c r="V173">
        <f t="shared" si="49"/>
        <v>0</v>
      </c>
      <c r="W173">
        <f t="shared" si="85"/>
        <v>25</v>
      </c>
      <c r="X173">
        <f t="shared" si="51"/>
        <v>0</v>
      </c>
      <c r="Y173">
        <f t="shared" si="52"/>
        <v>0</v>
      </c>
      <c r="Z173">
        <f t="shared" si="53"/>
        <v>0</v>
      </c>
      <c r="AA173">
        <f t="shared" si="75"/>
        <v>2.4712928290511158</v>
      </c>
      <c r="AB173">
        <f t="shared" si="75"/>
        <v>0</v>
      </c>
      <c r="AC173">
        <f t="shared" si="76"/>
        <v>0</v>
      </c>
      <c r="AD173" s="96">
        <f t="shared" si="77"/>
        <v>0</v>
      </c>
      <c r="AE173" s="95">
        <v>0</v>
      </c>
      <c r="AF173" s="86">
        <v>0</v>
      </c>
      <c r="AG173" s="86">
        <v>0</v>
      </c>
      <c r="AH173">
        <v>0.98</v>
      </c>
      <c r="AI173">
        <v>0.98</v>
      </c>
      <c r="AJ173">
        <v>0.98</v>
      </c>
      <c r="AK173">
        <f t="shared" si="54"/>
        <v>0</v>
      </c>
      <c r="AL173">
        <f t="shared" si="55"/>
        <v>0</v>
      </c>
      <c r="AM173">
        <f t="shared" si="56"/>
        <v>0</v>
      </c>
      <c r="AN173">
        <f t="shared" si="57"/>
        <v>0</v>
      </c>
      <c r="AO173">
        <f t="shared" si="58"/>
        <v>0</v>
      </c>
      <c r="AP173">
        <f t="shared" si="59"/>
        <v>0</v>
      </c>
      <c r="AQ173" s="97">
        <f>(AK173/(IF((237.3*LN(('Mini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3" s="97">
        <f>(AL173/(IF((237.3*LN(('Mini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3" s="97">
        <f>(AM173/(IF((237.3*LN(('Mini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3">
        <f t="shared" si="79"/>
        <v>0</v>
      </c>
      <c r="AU173">
        <v>0</v>
      </c>
      <c r="AV173" s="96">
        <v>0</v>
      </c>
      <c r="AW173" s="139">
        <f t="shared" si="78"/>
        <v>1.5666666666666669</v>
      </c>
      <c r="AX173" s="129">
        <v>0</v>
      </c>
      <c r="AY173" s="129">
        <v>0</v>
      </c>
      <c r="AZ173" s="129">
        <v>0</v>
      </c>
      <c r="BA173" s="86"/>
      <c r="BB173" s="86">
        <v>0</v>
      </c>
      <c r="BC173">
        <v>0</v>
      </c>
      <c r="BD173">
        <v>0</v>
      </c>
      <c r="BE173">
        <v>0</v>
      </c>
      <c r="BG173">
        <v>0</v>
      </c>
      <c r="BH173">
        <v>0</v>
      </c>
      <c r="BI173">
        <v>0</v>
      </c>
      <c r="BJ173">
        <v>0</v>
      </c>
      <c r="BM173">
        <f t="shared" si="80"/>
        <v>8.0534470601597002E-4</v>
      </c>
      <c r="BN173">
        <f t="shared" si="81"/>
        <v>3.9795050474943999E-4</v>
      </c>
      <c r="BO173">
        <f t="shared" si="82"/>
        <v>1.8138647155180001</v>
      </c>
      <c r="BP173">
        <f t="shared" si="83"/>
        <v>2</v>
      </c>
    </row>
    <row r="174" spans="1:68" x14ac:dyDescent="0.25">
      <c r="A174" t="str">
        <f t="shared" si="45"/>
        <v>9470262</v>
      </c>
      <c r="B174">
        <v>9</v>
      </c>
      <c r="C174">
        <v>470</v>
      </c>
      <c r="D174">
        <v>2</v>
      </c>
      <c r="E174">
        <v>26</v>
      </c>
      <c r="F174" s="138">
        <f t="shared" si="74"/>
        <v>9</v>
      </c>
      <c r="G174">
        <v>0</v>
      </c>
      <c r="H174">
        <v>0</v>
      </c>
      <c r="I174">
        <v>0</v>
      </c>
      <c r="J174" s="94">
        <v>0</v>
      </c>
      <c r="K174" s="95">
        <v>1304</v>
      </c>
      <c r="L174" s="86">
        <v>0</v>
      </c>
      <c r="M174" s="86">
        <v>0</v>
      </c>
      <c r="N174" s="86">
        <v>0</v>
      </c>
      <c r="O174">
        <v>1.3620000000000001</v>
      </c>
      <c r="P174">
        <v>1.1000000000000001</v>
      </c>
      <c r="Q174">
        <v>1.1000000000000001</v>
      </c>
      <c r="R174">
        <v>1.1000000000000001</v>
      </c>
      <c r="S174">
        <f t="shared" si="84"/>
        <v>195</v>
      </c>
      <c r="T174">
        <f t="shared" si="47"/>
        <v>0</v>
      </c>
      <c r="U174">
        <f t="shared" si="48"/>
        <v>0</v>
      </c>
      <c r="V174">
        <f t="shared" si="49"/>
        <v>0</v>
      </c>
      <c r="W174">
        <f t="shared" si="85"/>
        <v>34</v>
      </c>
      <c r="X174">
        <f t="shared" si="51"/>
        <v>0</v>
      </c>
      <c r="Y174">
        <f t="shared" si="52"/>
        <v>0</v>
      </c>
      <c r="Z174">
        <f t="shared" si="53"/>
        <v>0</v>
      </c>
      <c r="AA174">
        <f t="shared" si="75"/>
        <v>4.3168897108433697</v>
      </c>
      <c r="AB174">
        <f t="shared" si="75"/>
        <v>0</v>
      </c>
      <c r="AC174">
        <f t="shared" si="76"/>
        <v>0</v>
      </c>
      <c r="AD174" s="96">
        <f t="shared" si="77"/>
        <v>0</v>
      </c>
      <c r="AE174" s="95">
        <v>0</v>
      </c>
      <c r="AF174" s="86">
        <v>0</v>
      </c>
      <c r="AG174" s="86">
        <v>0</v>
      </c>
      <c r="AH174">
        <v>0.98</v>
      </c>
      <c r="AI174">
        <v>0.98</v>
      </c>
      <c r="AJ174">
        <v>0.98</v>
      </c>
      <c r="AK174">
        <f t="shared" si="54"/>
        <v>0</v>
      </c>
      <c r="AL174">
        <f t="shared" si="55"/>
        <v>0</v>
      </c>
      <c r="AM174">
        <f t="shared" si="56"/>
        <v>0</v>
      </c>
      <c r="AN174">
        <f t="shared" si="57"/>
        <v>0</v>
      </c>
      <c r="AO174">
        <f t="shared" si="58"/>
        <v>0</v>
      </c>
      <c r="AP174">
        <f t="shared" si="59"/>
        <v>0</v>
      </c>
      <c r="AQ174" s="97">
        <f>(AK174/(IF((237.3*LN(('Mini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4" s="97">
        <f>(AL174/(IF((237.3*LN(('Mini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4" s="97">
        <f>(AM174/(IF((237.3*LN(('Mini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4">
        <f t="shared" si="79"/>
        <v>0</v>
      </c>
      <c r="AU174">
        <v>0</v>
      </c>
      <c r="AV174" s="96">
        <v>0</v>
      </c>
      <c r="AW174" s="139">
        <f t="shared" si="78"/>
        <v>1.5666666666666669</v>
      </c>
      <c r="AX174" s="129">
        <v>0</v>
      </c>
      <c r="AY174" s="129">
        <v>0</v>
      </c>
      <c r="AZ174" s="129">
        <v>0</v>
      </c>
      <c r="BA174" s="86"/>
      <c r="BB174" s="86">
        <v>0</v>
      </c>
      <c r="BC174">
        <v>0</v>
      </c>
      <c r="BD174">
        <v>0</v>
      </c>
      <c r="BE174">
        <v>0</v>
      </c>
      <c r="BG174">
        <v>0</v>
      </c>
      <c r="BH174">
        <v>0</v>
      </c>
      <c r="BI174">
        <v>0</v>
      </c>
      <c r="BJ174">
        <v>0</v>
      </c>
      <c r="BM174">
        <f t="shared" si="80"/>
        <v>8.0534470601597002E-4</v>
      </c>
      <c r="BN174">
        <f t="shared" si="81"/>
        <v>3.9795050474943999E-4</v>
      </c>
      <c r="BO174">
        <f t="shared" si="82"/>
        <v>1.8138647155180001</v>
      </c>
      <c r="BP174">
        <f t="shared" si="83"/>
        <v>2</v>
      </c>
    </row>
    <row r="175" spans="1:68" x14ac:dyDescent="0.25">
      <c r="A175" t="str">
        <f t="shared" si="45"/>
        <v>9470342</v>
      </c>
      <c r="B175">
        <v>9</v>
      </c>
      <c r="C175">
        <v>470</v>
      </c>
      <c r="D175">
        <v>2</v>
      </c>
      <c r="E175">
        <v>34</v>
      </c>
      <c r="F175" s="138">
        <f t="shared" si="74"/>
        <v>14</v>
      </c>
      <c r="G175">
        <v>0</v>
      </c>
      <c r="H175">
        <v>0</v>
      </c>
      <c r="I175">
        <v>0</v>
      </c>
      <c r="J175" s="94">
        <v>0</v>
      </c>
      <c r="K175" s="95">
        <v>1692</v>
      </c>
      <c r="L175" s="86">
        <v>0</v>
      </c>
      <c r="M175" s="86">
        <v>0</v>
      </c>
      <c r="N175" s="86">
        <v>0</v>
      </c>
      <c r="O175">
        <v>1.3620000000000001</v>
      </c>
      <c r="P175">
        <v>1.1000000000000001</v>
      </c>
      <c r="Q175">
        <v>1.1000000000000001</v>
      </c>
      <c r="R175">
        <v>1.1000000000000001</v>
      </c>
      <c r="S175">
        <f t="shared" si="84"/>
        <v>253</v>
      </c>
      <c r="T175">
        <f t="shared" si="47"/>
        <v>0</v>
      </c>
      <c r="U175">
        <f t="shared" si="48"/>
        <v>0</v>
      </c>
      <c r="V175">
        <f t="shared" si="49"/>
        <v>0</v>
      </c>
      <c r="W175">
        <f t="shared" si="85"/>
        <v>44</v>
      </c>
      <c r="X175">
        <f t="shared" si="51"/>
        <v>0</v>
      </c>
      <c r="Y175">
        <f t="shared" si="52"/>
        <v>0</v>
      </c>
      <c r="Z175">
        <f t="shared" si="53"/>
        <v>0</v>
      </c>
      <c r="AA175">
        <f t="shared" si="75"/>
        <v>9.7974883758126943</v>
      </c>
      <c r="AB175">
        <f t="shared" si="75"/>
        <v>0</v>
      </c>
      <c r="AC175">
        <f t="shared" si="76"/>
        <v>0</v>
      </c>
      <c r="AD175" s="96">
        <f t="shared" si="77"/>
        <v>0</v>
      </c>
      <c r="AE175" s="95">
        <v>0</v>
      </c>
      <c r="AF175" s="86">
        <v>0</v>
      </c>
      <c r="AG175" s="86">
        <v>0</v>
      </c>
      <c r="AH175">
        <v>0.98</v>
      </c>
      <c r="AI175">
        <v>0.98</v>
      </c>
      <c r="AJ175">
        <v>0.98</v>
      </c>
      <c r="AK175">
        <f t="shared" si="54"/>
        <v>0</v>
      </c>
      <c r="AL175">
        <f t="shared" si="55"/>
        <v>0</v>
      </c>
      <c r="AM175">
        <f t="shared" si="56"/>
        <v>0</v>
      </c>
      <c r="AN175">
        <f t="shared" si="57"/>
        <v>0</v>
      </c>
      <c r="AO175">
        <f t="shared" si="58"/>
        <v>0</v>
      </c>
      <c r="AP175">
        <f t="shared" si="59"/>
        <v>0</v>
      </c>
      <c r="AQ175" s="97">
        <f>(AK175/(IF((237.3*LN(('Mini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5" s="97">
        <f>(AL175/(IF((237.3*LN(('Mini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5" s="97">
        <f>(AM175/(IF((237.3*LN(('Mini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5">
        <f t="shared" si="79"/>
        <v>0</v>
      </c>
      <c r="AU175">
        <v>0</v>
      </c>
      <c r="AV175" s="96">
        <v>0</v>
      </c>
      <c r="AW175" s="139">
        <f t="shared" si="78"/>
        <v>2.35</v>
      </c>
      <c r="AX175" s="129">
        <v>0</v>
      </c>
      <c r="AY175" s="129">
        <v>0</v>
      </c>
      <c r="AZ175" s="129">
        <v>0</v>
      </c>
      <c r="BA175" s="86"/>
      <c r="BB175" s="86">
        <v>0</v>
      </c>
      <c r="BC175">
        <v>0</v>
      </c>
      <c r="BD175">
        <v>0</v>
      </c>
      <c r="BE175">
        <v>0</v>
      </c>
      <c r="BG175">
        <v>0</v>
      </c>
      <c r="BH175">
        <v>0</v>
      </c>
      <c r="BI175">
        <v>0</v>
      </c>
      <c r="BJ175">
        <v>0</v>
      </c>
      <c r="BM175">
        <f t="shared" si="80"/>
        <v>2.5582398288699999E-3</v>
      </c>
      <c r="BN175">
        <f t="shared" si="81"/>
        <v>5.6161694684148003E-4</v>
      </c>
      <c r="BO175">
        <f t="shared" si="82"/>
        <v>1.4942747715061999</v>
      </c>
      <c r="BP175">
        <f t="shared" si="83"/>
        <v>3</v>
      </c>
    </row>
    <row r="176" spans="1:68" x14ac:dyDescent="0.25">
      <c r="A176" t="str">
        <f t="shared" si="45"/>
        <v>9470422</v>
      </c>
      <c r="B176">
        <v>9</v>
      </c>
      <c r="C176">
        <v>470</v>
      </c>
      <c r="D176">
        <v>2</v>
      </c>
      <c r="E176">
        <v>42</v>
      </c>
      <c r="F176" s="138">
        <f t="shared" si="74"/>
        <v>19</v>
      </c>
      <c r="G176">
        <v>0</v>
      </c>
      <c r="H176">
        <v>0</v>
      </c>
      <c r="I176">
        <v>0</v>
      </c>
      <c r="J176" s="94">
        <v>0</v>
      </c>
      <c r="K176" s="95">
        <v>2444</v>
      </c>
      <c r="L176" s="86">
        <v>0</v>
      </c>
      <c r="M176" s="86">
        <v>0</v>
      </c>
      <c r="N176" s="86">
        <v>0</v>
      </c>
      <c r="O176">
        <v>1.3620000000000001</v>
      </c>
      <c r="P176">
        <v>1.1000000000000001</v>
      </c>
      <c r="Q176">
        <v>1.1000000000000001</v>
      </c>
      <c r="R176">
        <v>1.1000000000000001</v>
      </c>
      <c r="S176">
        <f t="shared" si="84"/>
        <v>365</v>
      </c>
      <c r="T176">
        <f t="shared" si="47"/>
        <v>0</v>
      </c>
      <c r="U176">
        <f t="shared" si="48"/>
        <v>0</v>
      </c>
      <c r="V176">
        <f t="shared" si="49"/>
        <v>0</v>
      </c>
      <c r="W176">
        <f t="shared" si="85"/>
        <v>63</v>
      </c>
      <c r="X176">
        <f t="shared" ref="X176:X209" si="86">ROUND(T176*3600/(4186*ABS($M$1-$M$2)),0)</f>
        <v>0</v>
      </c>
      <c r="Y176">
        <f t="shared" ref="Y176:Y209" si="87">ROUND(U176*3600/(4186*ABS($M$1-$M$2)),0)</f>
        <v>0</v>
      </c>
      <c r="Z176">
        <f t="shared" ref="Z176:Z209" si="88">ROUND(V176*3600/(4186*ABS($M$1-$M$2)),0)</f>
        <v>0</v>
      </c>
      <c r="AA176">
        <f t="shared" si="75"/>
        <v>37.244718144840711</v>
      </c>
      <c r="AB176">
        <f t="shared" si="75"/>
        <v>0</v>
      </c>
      <c r="AC176">
        <f t="shared" si="76"/>
        <v>0</v>
      </c>
      <c r="AD176" s="96">
        <f t="shared" si="77"/>
        <v>0</v>
      </c>
      <c r="AE176" s="95">
        <v>0</v>
      </c>
      <c r="AF176" s="86">
        <v>0</v>
      </c>
      <c r="AG176" s="86">
        <v>0</v>
      </c>
      <c r="AH176">
        <v>0.98</v>
      </c>
      <c r="AI176">
        <v>0.98</v>
      </c>
      <c r="AJ176">
        <v>0.98</v>
      </c>
      <c r="AK176">
        <f t="shared" si="54"/>
        <v>0</v>
      </c>
      <c r="AL176">
        <f t="shared" si="55"/>
        <v>0</v>
      </c>
      <c r="AM176">
        <f t="shared" si="56"/>
        <v>0</v>
      </c>
      <c r="AN176">
        <f t="shared" si="57"/>
        <v>0</v>
      </c>
      <c r="AO176">
        <f t="shared" si="58"/>
        <v>0</v>
      </c>
      <c r="AP176">
        <f t="shared" si="59"/>
        <v>0</v>
      </c>
      <c r="AQ176" s="97">
        <f>(AK176/(IF((237.3*LN(('Mini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6" s="97">
        <f>(AL176/(IF((237.3*LN(('Mini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6" s="97">
        <f>(AM176/(IF((237.3*LN(('Mini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6">
        <f t="shared" si="79"/>
        <v>0</v>
      </c>
      <c r="AU176">
        <v>0</v>
      </c>
      <c r="AV176" s="96">
        <v>0</v>
      </c>
      <c r="AW176" s="139">
        <f t="shared" si="78"/>
        <v>3.1333333333333337</v>
      </c>
      <c r="AX176" s="129">
        <v>0</v>
      </c>
      <c r="AY176" s="129">
        <v>0</v>
      </c>
      <c r="AZ176" s="129">
        <v>0</v>
      </c>
      <c r="BA176" s="86"/>
      <c r="BB176" s="86">
        <v>0</v>
      </c>
      <c r="BC176">
        <v>0</v>
      </c>
      <c r="BD176">
        <v>0</v>
      </c>
      <c r="BE176">
        <v>0</v>
      </c>
      <c r="BG176">
        <v>0</v>
      </c>
      <c r="BH176">
        <v>0</v>
      </c>
      <c r="BI176">
        <v>0</v>
      </c>
      <c r="BJ176">
        <v>0</v>
      </c>
      <c r="BM176">
        <f t="shared" si="80"/>
        <v>1.1616292894075E-2</v>
      </c>
      <c r="BN176">
        <f t="shared" si="81"/>
        <v>1.6553227470231999E-3</v>
      </c>
      <c r="BO176">
        <f t="shared" si="82"/>
        <v>1.5869346821790999</v>
      </c>
      <c r="BP176">
        <f t="shared" si="83"/>
        <v>1</v>
      </c>
    </row>
    <row r="177" spans="1:68" x14ac:dyDescent="0.25">
      <c r="A177" t="str">
        <f t="shared" si="45"/>
        <v>9490142</v>
      </c>
      <c r="B177">
        <v>9</v>
      </c>
      <c r="C177">
        <v>490</v>
      </c>
      <c r="D177">
        <v>2</v>
      </c>
      <c r="E177">
        <v>14</v>
      </c>
      <c r="F177" s="138">
        <f t="shared" si="74"/>
        <v>4</v>
      </c>
      <c r="G177">
        <v>0</v>
      </c>
      <c r="H177">
        <v>0</v>
      </c>
      <c r="I177">
        <v>0</v>
      </c>
      <c r="J177" s="94">
        <v>0</v>
      </c>
      <c r="K177" s="95">
        <v>875</v>
      </c>
      <c r="L177" s="86">
        <v>0</v>
      </c>
      <c r="M177" s="86">
        <v>0</v>
      </c>
      <c r="N177" s="86">
        <v>0</v>
      </c>
      <c r="O177">
        <v>1.3620000000000001</v>
      </c>
      <c r="P177">
        <v>1.1000000000000001</v>
      </c>
      <c r="Q177">
        <v>1.1000000000000001</v>
      </c>
      <c r="R177">
        <v>1.1000000000000001</v>
      </c>
      <c r="S177">
        <f t="shared" si="84"/>
        <v>131</v>
      </c>
      <c r="T177">
        <f t="shared" si="47"/>
        <v>0</v>
      </c>
      <c r="U177">
        <f t="shared" si="48"/>
        <v>0</v>
      </c>
      <c r="V177">
        <f t="shared" si="49"/>
        <v>0</v>
      </c>
      <c r="W177">
        <f t="shared" si="85"/>
        <v>23</v>
      </c>
      <c r="X177">
        <f t="shared" si="86"/>
        <v>0</v>
      </c>
      <c r="Y177">
        <f t="shared" si="87"/>
        <v>0</v>
      </c>
      <c r="Z177">
        <f t="shared" si="88"/>
        <v>0</v>
      </c>
      <c r="AA177">
        <f t="shared" si="75"/>
        <v>1.4325045548170292</v>
      </c>
      <c r="AB177">
        <f t="shared" si="75"/>
        <v>0</v>
      </c>
      <c r="AC177">
        <f t="shared" si="76"/>
        <v>0</v>
      </c>
      <c r="AD177" s="96">
        <f t="shared" si="77"/>
        <v>0</v>
      </c>
      <c r="AE177" s="95">
        <v>0</v>
      </c>
      <c r="AF177" s="86">
        <v>0</v>
      </c>
      <c r="AG177" s="86">
        <v>0</v>
      </c>
      <c r="AH177">
        <v>0.98</v>
      </c>
      <c r="AI177">
        <v>0.98</v>
      </c>
      <c r="AJ177">
        <v>0.98</v>
      </c>
      <c r="AK177">
        <f t="shared" si="54"/>
        <v>0</v>
      </c>
      <c r="AL177">
        <f t="shared" si="55"/>
        <v>0</v>
      </c>
      <c r="AM177">
        <f t="shared" si="56"/>
        <v>0</v>
      </c>
      <c r="AN177">
        <f t="shared" si="57"/>
        <v>0</v>
      </c>
      <c r="AO177">
        <f t="shared" si="58"/>
        <v>0</v>
      </c>
      <c r="AP177">
        <f t="shared" si="59"/>
        <v>0</v>
      </c>
      <c r="AQ177" s="97">
        <f>(AK177/(IF((237.3*LN(('Mini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7" s="97">
        <f>(AL177/(IF((237.3*LN(('Mini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7" s="97">
        <f>(AM177/(IF((237.3*LN(('Mini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7">
        <f t="shared" si="79"/>
        <v>0</v>
      </c>
      <c r="AU177">
        <v>0</v>
      </c>
      <c r="AV177" s="96">
        <v>0</v>
      </c>
      <c r="AW177" s="139">
        <f t="shared" si="78"/>
        <v>0.81666666666666676</v>
      </c>
      <c r="AX177" s="129">
        <v>0</v>
      </c>
      <c r="AY177" s="129">
        <v>0</v>
      </c>
      <c r="AZ177" s="129">
        <v>0</v>
      </c>
      <c r="BA177" s="86"/>
      <c r="BB177" s="86">
        <v>0</v>
      </c>
      <c r="BC177">
        <v>0</v>
      </c>
      <c r="BD177">
        <v>0</v>
      </c>
      <c r="BE177">
        <v>0</v>
      </c>
      <c r="BG177">
        <v>0</v>
      </c>
      <c r="BH177">
        <v>0</v>
      </c>
      <c r="BI177">
        <v>0</v>
      </c>
      <c r="BJ177">
        <v>0</v>
      </c>
      <c r="BM177">
        <f t="shared" si="80"/>
        <v>1.3823338826853E-3</v>
      </c>
      <c r="BN177">
        <f t="shared" si="81"/>
        <v>3.3290816326530999E-4</v>
      </c>
      <c r="BO177">
        <f t="shared" si="82"/>
        <v>1.723172227894</v>
      </c>
      <c r="BP177">
        <f t="shared" si="83"/>
        <v>1</v>
      </c>
    </row>
    <row r="178" spans="1:68" x14ac:dyDescent="0.25">
      <c r="A178" t="str">
        <f t="shared" si="45"/>
        <v>9490182</v>
      </c>
      <c r="B178">
        <v>9</v>
      </c>
      <c r="C178">
        <v>490</v>
      </c>
      <c r="D178">
        <v>2</v>
      </c>
      <c r="E178">
        <v>18</v>
      </c>
      <c r="F178" s="138">
        <f t="shared" si="74"/>
        <v>9</v>
      </c>
      <c r="G178">
        <v>0</v>
      </c>
      <c r="H178">
        <v>0</v>
      </c>
      <c r="I178">
        <v>0</v>
      </c>
      <c r="J178" s="94">
        <v>0</v>
      </c>
      <c r="K178" s="95">
        <v>1037</v>
      </c>
      <c r="L178" s="86">
        <v>0</v>
      </c>
      <c r="M178" s="86">
        <v>0</v>
      </c>
      <c r="N178" s="86">
        <v>0</v>
      </c>
      <c r="O178">
        <v>1.3620000000000001</v>
      </c>
      <c r="P178">
        <v>1.1000000000000001</v>
      </c>
      <c r="Q178">
        <v>1.1000000000000001</v>
      </c>
      <c r="R178">
        <v>1.1000000000000001</v>
      </c>
      <c r="S178">
        <f t="shared" si="84"/>
        <v>155</v>
      </c>
      <c r="T178">
        <f t="shared" si="47"/>
        <v>0</v>
      </c>
      <c r="U178">
        <f t="shared" si="48"/>
        <v>0</v>
      </c>
      <c r="V178">
        <f t="shared" si="49"/>
        <v>0</v>
      </c>
      <c r="W178">
        <f t="shared" si="85"/>
        <v>27</v>
      </c>
      <c r="X178">
        <f t="shared" si="86"/>
        <v>0</v>
      </c>
      <c r="Y178">
        <f t="shared" si="87"/>
        <v>0</v>
      </c>
      <c r="Z178">
        <f t="shared" si="88"/>
        <v>0</v>
      </c>
      <c r="AA178">
        <f t="shared" si="75"/>
        <v>2.9661725918760551</v>
      </c>
      <c r="AB178">
        <f t="shared" si="75"/>
        <v>0</v>
      </c>
      <c r="AC178">
        <f t="shared" si="76"/>
        <v>0</v>
      </c>
      <c r="AD178" s="96">
        <f t="shared" si="77"/>
        <v>0</v>
      </c>
      <c r="AE178" s="95">
        <v>0</v>
      </c>
      <c r="AF178" s="86">
        <v>0</v>
      </c>
      <c r="AG178" s="86">
        <v>0</v>
      </c>
      <c r="AH178">
        <v>0.98</v>
      </c>
      <c r="AI178">
        <v>0.98</v>
      </c>
      <c r="AJ178">
        <v>0.98</v>
      </c>
      <c r="AK178">
        <f t="shared" si="54"/>
        <v>0</v>
      </c>
      <c r="AL178">
        <f t="shared" si="55"/>
        <v>0</v>
      </c>
      <c r="AM178">
        <f t="shared" si="56"/>
        <v>0</v>
      </c>
      <c r="AN178">
        <f t="shared" si="57"/>
        <v>0</v>
      </c>
      <c r="AO178">
        <f t="shared" si="58"/>
        <v>0</v>
      </c>
      <c r="AP178">
        <f t="shared" si="59"/>
        <v>0</v>
      </c>
      <c r="AQ178" s="97">
        <f>(AK178/(IF((237.3*LN(('Mini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8" s="97">
        <f>(AL178/(IF((237.3*LN(('Mini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8" s="97">
        <f>(AM178/(IF((237.3*LN(('Mini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8">
        <f t="shared" si="79"/>
        <v>0</v>
      </c>
      <c r="AU178">
        <v>0</v>
      </c>
      <c r="AV178" s="96">
        <v>0</v>
      </c>
      <c r="AW178" s="139">
        <f t="shared" si="78"/>
        <v>1.6333333333333335</v>
      </c>
      <c r="AX178" s="129">
        <v>0</v>
      </c>
      <c r="AY178" s="129">
        <v>0</v>
      </c>
      <c r="AZ178" s="129">
        <v>0</v>
      </c>
      <c r="BA178" s="86"/>
      <c r="BB178" s="86">
        <v>0</v>
      </c>
      <c r="BC178">
        <v>0</v>
      </c>
      <c r="BD178">
        <v>0</v>
      </c>
      <c r="BE178">
        <v>0</v>
      </c>
      <c r="BG178">
        <v>0</v>
      </c>
      <c r="BH178">
        <v>0</v>
      </c>
      <c r="BI178">
        <v>0</v>
      </c>
      <c r="BJ178">
        <v>0</v>
      </c>
      <c r="BM178">
        <f t="shared" si="80"/>
        <v>8.0534470601597002E-4</v>
      </c>
      <c r="BN178">
        <f t="shared" si="81"/>
        <v>3.9795050474943999E-4</v>
      </c>
      <c r="BO178">
        <f t="shared" si="82"/>
        <v>1.8138647155180001</v>
      </c>
      <c r="BP178">
        <f t="shared" si="83"/>
        <v>2</v>
      </c>
    </row>
    <row r="179" spans="1:68" x14ac:dyDescent="0.25">
      <c r="A179" t="str">
        <f t="shared" si="45"/>
        <v>9490262</v>
      </c>
      <c r="B179">
        <v>9</v>
      </c>
      <c r="C179">
        <v>490</v>
      </c>
      <c r="D179">
        <v>2</v>
      </c>
      <c r="E179">
        <v>26</v>
      </c>
      <c r="F179" s="138">
        <f t="shared" si="74"/>
        <v>9</v>
      </c>
      <c r="G179">
        <v>0</v>
      </c>
      <c r="H179">
        <v>0</v>
      </c>
      <c r="I179">
        <v>0</v>
      </c>
      <c r="J179" s="94">
        <v>0</v>
      </c>
      <c r="K179" s="95">
        <v>1363</v>
      </c>
      <c r="L179" s="86">
        <v>0</v>
      </c>
      <c r="M179" s="86">
        <v>0</v>
      </c>
      <c r="N179" s="86">
        <v>0</v>
      </c>
      <c r="O179">
        <v>1.3620000000000001</v>
      </c>
      <c r="P179">
        <v>1.1000000000000001</v>
      </c>
      <c r="Q179">
        <v>1.1000000000000001</v>
      </c>
      <c r="R179">
        <v>1.1000000000000001</v>
      </c>
      <c r="S179">
        <f t="shared" si="84"/>
        <v>203</v>
      </c>
      <c r="T179">
        <f t="shared" si="47"/>
        <v>0</v>
      </c>
      <c r="U179">
        <f t="shared" si="48"/>
        <v>0</v>
      </c>
      <c r="V179">
        <f t="shared" si="49"/>
        <v>0</v>
      </c>
      <c r="W179">
        <f t="shared" si="85"/>
        <v>35</v>
      </c>
      <c r="X179">
        <f t="shared" si="86"/>
        <v>0</v>
      </c>
      <c r="Y179">
        <f t="shared" si="87"/>
        <v>0</v>
      </c>
      <c r="Z179">
        <f t="shared" si="88"/>
        <v>0</v>
      </c>
      <c r="AA179">
        <f t="shared" si="75"/>
        <v>4.7494939102731406</v>
      </c>
      <c r="AB179">
        <f t="shared" si="75"/>
        <v>0</v>
      </c>
      <c r="AC179">
        <f t="shared" si="76"/>
        <v>0</v>
      </c>
      <c r="AD179" s="96">
        <f t="shared" si="77"/>
        <v>0</v>
      </c>
      <c r="AE179" s="95">
        <v>0</v>
      </c>
      <c r="AF179" s="86">
        <v>0</v>
      </c>
      <c r="AG179" s="86">
        <v>0</v>
      </c>
      <c r="AH179">
        <v>0.98</v>
      </c>
      <c r="AI179">
        <v>0.98</v>
      </c>
      <c r="AJ179">
        <v>0.98</v>
      </c>
      <c r="AK179">
        <f t="shared" si="54"/>
        <v>0</v>
      </c>
      <c r="AL179">
        <f t="shared" si="55"/>
        <v>0</v>
      </c>
      <c r="AM179">
        <f t="shared" si="56"/>
        <v>0</v>
      </c>
      <c r="AN179">
        <f t="shared" si="57"/>
        <v>0</v>
      </c>
      <c r="AO179">
        <f t="shared" si="58"/>
        <v>0</v>
      </c>
      <c r="AP179">
        <f t="shared" si="59"/>
        <v>0</v>
      </c>
      <c r="AQ179" s="97">
        <f>(AK179/(IF((237.3*LN(('Mini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79" s="97">
        <f>(AL179/(IF((237.3*LN(('Mini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79" s="97">
        <f>(AM179/(IF((237.3*LN(('Mini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79">
        <f t="shared" si="79"/>
        <v>0</v>
      </c>
      <c r="AU179">
        <v>0</v>
      </c>
      <c r="AV179" s="96">
        <v>0</v>
      </c>
      <c r="AW179" s="139">
        <f t="shared" si="78"/>
        <v>1.6333333333333335</v>
      </c>
      <c r="AX179" s="129">
        <v>0</v>
      </c>
      <c r="AY179" s="129">
        <v>0</v>
      </c>
      <c r="AZ179" s="129">
        <v>0</v>
      </c>
      <c r="BA179" s="86"/>
      <c r="BB179" s="86">
        <v>0</v>
      </c>
      <c r="BC179">
        <v>0</v>
      </c>
      <c r="BD179">
        <v>0</v>
      </c>
      <c r="BE179">
        <v>0</v>
      </c>
      <c r="BG179">
        <v>0</v>
      </c>
      <c r="BH179">
        <v>0</v>
      </c>
      <c r="BI179">
        <v>0</v>
      </c>
      <c r="BJ179">
        <v>0</v>
      </c>
      <c r="BM179">
        <f t="shared" si="80"/>
        <v>8.0534470601597002E-4</v>
      </c>
      <c r="BN179">
        <f t="shared" si="81"/>
        <v>3.9795050474943999E-4</v>
      </c>
      <c r="BO179">
        <f t="shared" si="82"/>
        <v>1.8138647155180001</v>
      </c>
      <c r="BP179">
        <f t="shared" si="83"/>
        <v>2</v>
      </c>
    </row>
    <row r="180" spans="1:68" x14ac:dyDescent="0.25">
      <c r="A180" t="str">
        <f t="shared" si="45"/>
        <v>9490342</v>
      </c>
      <c r="B180">
        <v>9</v>
      </c>
      <c r="C180">
        <v>490</v>
      </c>
      <c r="D180">
        <v>2</v>
      </c>
      <c r="E180">
        <v>34</v>
      </c>
      <c r="F180" s="138">
        <f t="shared" si="74"/>
        <v>14</v>
      </c>
      <c r="G180">
        <v>0</v>
      </c>
      <c r="H180">
        <v>0</v>
      </c>
      <c r="I180">
        <v>0</v>
      </c>
      <c r="J180" s="94">
        <v>0</v>
      </c>
      <c r="K180" s="95">
        <v>1769</v>
      </c>
      <c r="L180" s="86">
        <v>0</v>
      </c>
      <c r="M180" s="86">
        <v>0</v>
      </c>
      <c r="N180" s="86">
        <v>0</v>
      </c>
      <c r="O180">
        <v>1.3620000000000001</v>
      </c>
      <c r="P180">
        <v>1.1000000000000001</v>
      </c>
      <c r="Q180">
        <v>1.1000000000000001</v>
      </c>
      <c r="R180">
        <v>1.1000000000000001</v>
      </c>
      <c r="S180">
        <f t="shared" si="84"/>
        <v>264</v>
      </c>
      <c r="T180">
        <f t="shared" si="47"/>
        <v>0</v>
      </c>
      <c r="U180">
        <f t="shared" si="48"/>
        <v>0</v>
      </c>
      <c r="V180">
        <f t="shared" si="49"/>
        <v>0</v>
      </c>
      <c r="W180">
        <f t="shared" si="85"/>
        <v>45</v>
      </c>
      <c r="X180">
        <f t="shared" si="86"/>
        <v>0</v>
      </c>
      <c r="Y180">
        <f t="shared" si="87"/>
        <v>0</v>
      </c>
      <c r="Z180">
        <f t="shared" si="88"/>
        <v>0</v>
      </c>
      <c r="AA180">
        <f t="shared" si="75"/>
        <v>10.576502469455393</v>
      </c>
      <c r="AB180">
        <f t="shared" si="75"/>
        <v>0</v>
      </c>
      <c r="AC180">
        <f t="shared" si="76"/>
        <v>0</v>
      </c>
      <c r="AD180" s="96">
        <f t="shared" si="77"/>
        <v>0</v>
      </c>
      <c r="AE180" s="95">
        <v>0</v>
      </c>
      <c r="AF180" s="86">
        <v>0</v>
      </c>
      <c r="AG180" s="86">
        <v>0</v>
      </c>
      <c r="AH180">
        <v>0.98</v>
      </c>
      <c r="AI180">
        <v>0.98</v>
      </c>
      <c r="AJ180">
        <v>0.98</v>
      </c>
      <c r="AK180">
        <f t="shared" si="54"/>
        <v>0</v>
      </c>
      <c r="AL180">
        <f t="shared" si="55"/>
        <v>0</v>
      </c>
      <c r="AM180">
        <f t="shared" si="56"/>
        <v>0</v>
      </c>
      <c r="AN180">
        <f t="shared" si="57"/>
        <v>0</v>
      </c>
      <c r="AO180">
        <f t="shared" si="58"/>
        <v>0</v>
      </c>
      <c r="AP180">
        <f t="shared" si="59"/>
        <v>0</v>
      </c>
      <c r="AQ180" s="97">
        <f>(AK180/(IF((237.3*LN(('Mini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0" s="97">
        <f>(AL180/(IF((237.3*LN(('Mini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0" s="97">
        <f>(AM180/(IF((237.3*LN(('Mini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0">
        <f t="shared" si="79"/>
        <v>0</v>
      </c>
      <c r="AU180">
        <v>0</v>
      </c>
      <c r="AV180" s="96">
        <v>0</v>
      </c>
      <c r="AW180" s="139">
        <f t="shared" si="78"/>
        <v>2.4500000000000002</v>
      </c>
      <c r="AX180" s="129">
        <v>0</v>
      </c>
      <c r="AY180" s="129">
        <v>0</v>
      </c>
      <c r="AZ180" s="129">
        <v>0</v>
      </c>
      <c r="BA180" s="86"/>
      <c r="BB180" s="86">
        <v>0</v>
      </c>
      <c r="BC180">
        <v>0</v>
      </c>
      <c r="BD180">
        <v>0</v>
      </c>
      <c r="BE180">
        <v>0</v>
      </c>
      <c r="BG180">
        <v>0</v>
      </c>
      <c r="BH180">
        <v>0</v>
      </c>
      <c r="BI180">
        <v>0</v>
      </c>
      <c r="BJ180">
        <v>0</v>
      </c>
      <c r="BM180">
        <f t="shared" si="80"/>
        <v>2.5582398288699999E-3</v>
      </c>
      <c r="BN180">
        <f t="shared" si="81"/>
        <v>5.6161694684148003E-4</v>
      </c>
      <c r="BO180">
        <f t="shared" si="82"/>
        <v>1.4942747715061999</v>
      </c>
      <c r="BP180">
        <f t="shared" si="83"/>
        <v>3</v>
      </c>
    </row>
    <row r="181" spans="1:68" x14ac:dyDescent="0.25">
      <c r="A181" t="str">
        <f t="shared" si="45"/>
        <v>9490422</v>
      </c>
      <c r="B181">
        <v>9</v>
      </c>
      <c r="C181">
        <v>490</v>
      </c>
      <c r="D181">
        <v>2</v>
      </c>
      <c r="E181">
        <v>42</v>
      </c>
      <c r="F181" s="138">
        <f t="shared" si="74"/>
        <v>19</v>
      </c>
      <c r="G181">
        <v>0</v>
      </c>
      <c r="H181">
        <v>0</v>
      </c>
      <c r="I181">
        <v>0</v>
      </c>
      <c r="J181" s="94">
        <v>0</v>
      </c>
      <c r="K181" s="95">
        <v>2555</v>
      </c>
      <c r="L181" s="86">
        <v>0</v>
      </c>
      <c r="M181" s="86">
        <v>0</v>
      </c>
      <c r="N181" s="86">
        <v>0</v>
      </c>
      <c r="O181">
        <v>1.3620000000000001</v>
      </c>
      <c r="P181">
        <v>1.1000000000000001</v>
      </c>
      <c r="Q181">
        <v>1.1000000000000001</v>
      </c>
      <c r="R181">
        <v>1.1000000000000001</v>
      </c>
      <c r="S181">
        <f t="shared" si="84"/>
        <v>381</v>
      </c>
      <c r="T181">
        <f t="shared" si="47"/>
        <v>0</v>
      </c>
      <c r="U181">
        <f t="shared" si="48"/>
        <v>0</v>
      </c>
      <c r="V181">
        <f t="shared" si="49"/>
        <v>0</v>
      </c>
      <c r="W181">
        <f t="shared" si="85"/>
        <v>66</v>
      </c>
      <c r="X181">
        <f t="shared" si="86"/>
        <v>0</v>
      </c>
      <c r="Y181">
        <f t="shared" si="87"/>
        <v>0</v>
      </c>
      <c r="Z181">
        <f t="shared" si="88"/>
        <v>0</v>
      </c>
      <c r="AA181">
        <f t="shared" si="75"/>
        <v>41.856861234550756</v>
      </c>
      <c r="AB181">
        <f t="shared" si="75"/>
        <v>0</v>
      </c>
      <c r="AC181">
        <f t="shared" si="76"/>
        <v>0</v>
      </c>
      <c r="AD181" s="96">
        <f t="shared" si="77"/>
        <v>0</v>
      </c>
      <c r="AE181" s="95">
        <v>0</v>
      </c>
      <c r="AF181" s="86">
        <v>0</v>
      </c>
      <c r="AG181" s="86">
        <v>0</v>
      </c>
      <c r="AH181">
        <v>0.98</v>
      </c>
      <c r="AI181">
        <v>0.98</v>
      </c>
      <c r="AJ181">
        <v>0.98</v>
      </c>
      <c r="AK181">
        <f t="shared" si="54"/>
        <v>0</v>
      </c>
      <c r="AL181">
        <f t="shared" si="55"/>
        <v>0</v>
      </c>
      <c r="AM181">
        <f t="shared" si="56"/>
        <v>0</v>
      </c>
      <c r="AN181">
        <f t="shared" si="57"/>
        <v>0</v>
      </c>
      <c r="AO181">
        <f t="shared" si="58"/>
        <v>0</v>
      </c>
      <c r="AP181">
        <f t="shared" si="59"/>
        <v>0</v>
      </c>
      <c r="AQ181" s="97">
        <f>(AK181/(IF((237.3*LN(('Mini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1" s="97">
        <f>(AL181/(IF((237.3*LN(('Mini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1" s="97">
        <f>(AM181/(IF((237.3*LN(('Mini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1">
        <f t="shared" si="79"/>
        <v>0</v>
      </c>
      <c r="AU181">
        <v>0</v>
      </c>
      <c r="AV181" s="96">
        <v>0</v>
      </c>
      <c r="AW181" s="139">
        <f t="shared" si="78"/>
        <v>3.2666666666666671</v>
      </c>
      <c r="AX181" s="129">
        <v>0</v>
      </c>
      <c r="AY181" s="129">
        <v>0</v>
      </c>
      <c r="AZ181" s="129">
        <v>0</v>
      </c>
      <c r="BA181" s="86"/>
      <c r="BB181" s="86">
        <v>0</v>
      </c>
      <c r="BC181">
        <v>0</v>
      </c>
      <c r="BD181">
        <v>0</v>
      </c>
      <c r="BE181">
        <v>0</v>
      </c>
      <c r="BG181">
        <v>0</v>
      </c>
      <c r="BH181">
        <v>0</v>
      </c>
      <c r="BI181">
        <v>0</v>
      </c>
      <c r="BJ181">
        <v>0</v>
      </c>
      <c r="BM181">
        <f t="shared" si="80"/>
        <v>1.1616292894075E-2</v>
      </c>
      <c r="BN181">
        <f t="shared" si="81"/>
        <v>1.6553227470231999E-3</v>
      </c>
      <c r="BO181">
        <f t="shared" si="82"/>
        <v>1.5869346821790999</v>
      </c>
      <c r="BP181">
        <f t="shared" si="83"/>
        <v>1</v>
      </c>
    </row>
    <row r="182" spans="1:68" x14ac:dyDescent="0.25">
      <c r="A182" t="str">
        <f t="shared" si="45"/>
        <v>1170142</v>
      </c>
      <c r="B182">
        <v>11</v>
      </c>
      <c r="C182">
        <v>70</v>
      </c>
      <c r="D182">
        <v>2</v>
      </c>
      <c r="E182">
        <v>14</v>
      </c>
      <c r="F182" s="138">
        <f t="shared" si="74"/>
        <v>4</v>
      </c>
      <c r="G182">
        <v>0</v>
      </c>
      <c r="H182">
        <v>0</v>
      </c>
      <c r="I182">
        <v>0</v>
      </c>
      <c r="J182" s="94">
        <v>0</v>
      </c>
      <c r="K182" s="95">
        <v>87</v>
      </c>
      <c r="L182" s="86">
        <v>0</v>
      </c>
      <c r="M182" s="86">
        <v>0</v>
      </c>
      <c r="N182" s="86">
        <v>0</v>
      </c>
      <c r="O182">
        <v>1.3620000000000001</v>
      </c>
      <c r="P182">
        <v>1.1000000000000001</v>
      </c>
      <c r="Q182">
        <v>1.1000000000000001</v>
      </c>
      <c r="R182">
        <v>1.1000000000000001</v>
      </c>
      <c r="S182">
        <f t="shared" si="84"/>
        <v>13</v>
      </c>
      <c r="T182">
        <f t="shared" si="47"/>
        <v>0</v>
      </c>
      <c r="U182">
        <f t="shared" si="48"/>
        <v>0</v>
      </c>
      <c r="V182">
        <f t="shared" si="49"/>
        <v>0</v>
      </c>
      <c r="W182">
        <f t="shared" si="85"/>
        <v>2</v>
      </c>
      <c r="X182">
        <f t="shared" si="86"/>
        <v>0</v>
      </c>
      <c r="Y182">
        <f t="shared" si="87"/>
        <v>0</v>
      </c>
      <c r="Z182">
        <f t="shared" si="88"/>
        <v>0</v>
      </c>
      <c r="AA182">
        <f t="shared" si="75"/>
        <v>2.4998470803170997E-3</v>
      </c>
      <c r="AB182">
        <f t="shared" si="75"/>
        <v>0</v>
      </c>
      <c r="AC182">
        <f t="shared" si="76"/>
        <v>0</v>
      </c>
      <c r="AD182" s="96">
        <f t="shared" si="77"/>
        <v>0</v>
      </c>
      <c r="AE182" s="95">
        <v>0</v>
      </c>
      <c r="AF182" s="86">
        <v>0</v>
      </c>
      <c r="AG182" s="86">
        <v>0</v>
      </c>
      <c r="AH182">
        <v>0.98</v>
      </c>
      <c r="AI182">
        <v>0.98</v>
      </c>
      <c r="AJ182">
        <v>0.98</v>
      </c>
      <c r="AK182">
        <f t="shared" si="54"/>
        <v>0</v>
      </c>
      <c r="AL182">
        <f t="shared" si="55"/>
        <v>0</v>
      </c>
      <c r="AM182">
        <f t="shared" si="56"/>
        <v>0</v>
      </c>
      <c r="AN182">
        <f t="shared" si="57"/>
        <v>0</v>
      </c>
      <c r="AO182">
        <f t="shared" si="58"/>
        <v>0</v>
      </c>
      <c r="AP182">
        <f t="shared" si="59"/>
        <v>0</v>
      </c>
      <c r="AQ182" s="97">
        <f>(AK182/(IF((237.3*LN(('Mini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2" s="97">
        <f>(AL182/(IF((237.3*LN(('Mini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2" s="97">
        <f>(AM182/(IF((237.3*LN(('Mini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2">
        <f t="shared" si="79"/>
        <v>0</v>
      </c>
      <c r="AU182">
        <v>0</v>
      </c>
      <c r="AV182" s="96">
        <v>0</v>
      </c>
      <c r="AW182" s="139">
        <f t="shared" si="78"/>
        <v>0.11666666666666667</v>
      </c>
      <c r="AX182" s="129">
        <v>0</v>
      </c>
      <c r="AY182" s="129">
        <v>0</v>
      </c>
      <c r="AZ182" s="129">
        <v>0</v>
      </c>
      <c r="BA182" s="86"/>
      <c r="BB182" s="86">
        <v>0</v>
      </c>
      <c r="BC182">
        <v>0</v>
      </c>
      <c r="BD182">
        <v>0</v>
      </c>
      <c r="BE182">
        <v>0</v>
      </c>
      <c r="BG182">
        <v>0</v>
      </c>
      <c r="BH182">
        <v>0</v>
      </c>
      <c r="BI182">
        <v>0</v>
      </c>
      <c r="BJ182">
        <v>0</v>
      </c>
      <c r="BM182">
        <f t="shared" si="80"/>
        <v>1.3823338826853E-3</v>
      </c>
      <c r="BN182">
        <f t="shared" si="81"/>
        <v>3.3290816326530999E-4</v>
      </c>
      <c r="BO182">
        <f t="shared" si="82"/>
        <v>1.723172227894</v>
      </c>
      <c r="BP182">
        <f t="shared" si="83"/>
        <v>1</v>
      </c>
    </row>
    <row r="183" spans="1:68" x14ac:dyDescent="0.25">
      <c r="A183" t="str">
        <f t="shared" si="45"/>
        <v>1170182</v>
      </c>
      <c r="B183">
        <v>11</v>
      </c>
      <c r="C183">
        <v>70</v>
      </c>
      <c r="D183">
        <v>2</v>
      </c>
      <c r="E183">
        <v>18</v>
      </c>
      <c r="F183" s="138">
        <f t="shared" si="74"/>
        <v>9</v>
      </c>
      <c r="G183">
        <v>0</v>
      </c>
      <c r="H183">
        <v>0</v>
      </c>
      <c r="I183">
        <v>0</v>
      </c>
      <c r="J183" s="94">
        <v>0</v>
      </c>
      <c r="K183" s="95">
        <v>104</v>
      </c>
      <c r="L183" s="86">
        <v>0</v>
      </c>
      <c r="M183" s="86">
        <v>0</v>
      </c>
      <c r="N183" s="86">
        <v>0</v>
      </c>
      <c r="O183">
        <v>1.3620000000000001</v>
      </c>
      <c r="P183">
        <v>1.1000000000000001</v>
      </c>
      <c r="Q183">
        <v>1.1000000000000001</v>
      </c>
      <c r="R183">
        <v>1.1000000000000001</v>
      </c>
      <c r="S183">
        <f t="shared" si="84"/>
        <v>16</v>
      </c>
      <c r="T183">
        <f t="shared" si="47"/>
        <v>0</v>
      </c>
      <c r="U183">
        <f t="shared" si="48"/>
        <v>0</v>
      </c>
      <c r="V183">
        <f t="shared" si="49"/>
        <v>0</v>
      </c>
      <c r="W183">
        <f t="shared" si="85"/>
        <v>3</v>
      </c>
      <c r="X183">
        <f t="shared" si="86"/>
        <v>0</v>
      </c>
      <c r="Y183">
        <f t="shared" si="87"/>
        <v>0</v>
      </c>
      <c r="Z183">
        <f t="shared" si="88"/>
        <v>0</v>
      </c>
      <c r="AA183">
        <f t="shared" si="75"/>
        <v>6.4730267114827406E-3</v>
      </c>
      <c r="AB183">
        <f t="shared" si="75"/>
        <v>0</v>
      </c>
      <c r="AC183">
        <f t="shared" si="76"/>
        <v>0</v>
      </c>
      <c r="AD183" s="96">
        <f t="shared" si="77"/>
        <v>0</v>
      </c>
      <c r="AE183" s="95">
        <v>0</v>
      </c>
      <c r="AF183" s="86">
        <v>0</v>
      </c>
      <c r="AG183" s="86">
        <v>0</v>
      </c>
      <c r="AH183">
        <v>0.98</v>
      </c>
      <c r="AI183">
        <v>0.98</v>
      </c>
      <c r="AJ183">
        <v>0.98</v>
      </c>
      <c r="AK183">
        <f t="shared" si="54"/>
        <v>0</v>
      </c>
      <c r="AL183">
        <f t="shared" si="55"/>
        <v>0</v>
      </c>
      <c r="AM183">
        <f t="shared" si="56"/>
        <v>0</v>
      </c>
      <c r="AN183">
        <f t="shared" si="57"/>
        <v>0</v>
      </c>
      <c r="AO183">
        <f t="shared" si="58"/>
        <v>0</v>
      </c>
      <c r="AP183">
        <f t="shared" si="59"/>
        <v>0</v>
      </c>
      <c r="AQ183" s="97">
        <f>(AK183/(IF((237.3*LN(('Mini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3" s="97">
        <f>(AL183/(IF((237.3*LN(('Mini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3" s="97">
        <f>(AM183/(IF((237.3*LN(('Mini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3">
        <f t="shared" si="79"/>
        <v>0</v>
      </c>
      <c r="AU183">
        <v>0</v>
      </c>
      <c r="AV183" s="96">
        <v>0</v>
      </c>
      <c r="AW183" s="139">
        <f t="shared" si="78"/>
        <v>0.23333333333333334</v>
      </c>
      <c r="AX183" s="129">
        <v>0</v>
      </c>
      <c r="AY183" s="129">
        <v>0</v>
      </c>
      <c r="AZ183" s="129">
        <v>0</v>
      </c>
      <c r="BA183" s="86"/>
      <c r="BB183" s="86">
        <v>0</v>
      </c>
      <c r="BC183">
        <v>0</v>
      </c>
      <c r="BD183">
        <v>0</v>
      </c>
      <c r="BE183">
        <v>0</v>
      </c>
      <c r="BG183">
        <v>0</v>
      </c>
      <c r="BH183">
        <v>0</v>
      </c>
      <c r="BI183">
        <v>0</v>
      </c>
      <c r="BJ183">
        <v>0</v>
      </c>
      <c r="BM183">
        <f t="shared" si="80"/>
        <v>8.0534470601597002E-4</v>
      </c>
      <c r="BN183">
        <f t="shared" si="81"/>
        <v>3.9795050474943999E-4</v>
      </c>
      <c r="BO183">
        <f t="shared" si="82"/>
        <v>1.8138647155180001</v>
      </c>
      <c r="BP183">
        <f t="shared" si="83"/>
        <v>2</v>
      </c>
    </row>
    <row r="184" spans="1:68" x14ac:dyDescent="0.25">
      <c r="A184" t="str">
        <f t="shared" si="45"/>
        <v>1170262</v>
      </c>
      <c r="B184">
        <v>11</v>
      </c>
      <c r="C184">
        <v>70</v>
      </c>
      <c r="D184">
        <v>2</v>
      </c>
      <c r="E184">
        <v>26</v>
      </c>
      <c r="F184" s="138">
        <f t="shared" si="74"/>
        <v>9</v>
      </c>
      <c r="G184">
        <v>0</v>
      </c>
      <c r="H184">
        <v>0</v>
      </c>
      <c r="I184">
        <v>0</v>
      </c>
      <c r="J184" s="94">
        <v>0</v>
      </c>
      <c r="K184" s="95">
        <v>140</v>
      </c>
      <c r="L184" s="86">
        <v>0</v>
      </c>
      <c r="M184" s="86">
        <v>0</v>
      </c>
      <c r="N184" s="86">
        <v>0</v>
      </c>
      <c r="O184">
        <v>1.3620000000000001</v>
      </c>
      <c r="P184">
        <v>1.1000000000000001</v>
      </c>
      <c r="Q184">
        <v>1.1000000000000001</v>
      </c>
      <c r="R184">
        <v>1.1000000000000001</v>
      </c>
      <c r="S184">
        <f t="shared" si="84"/>
        <v>21</v>
      </c>
      <c r="T184">
        <f t="shared" si="47"/>
        <v>0</v>
      </c>
      <c r="U184">
        <f t="shared" si="48"/>
        <v>0</v>
      </c>
      <c r="V184">
        <f t="shared" si="49"/>
        <v>0</v>
      </c>
      <c r="W184">
        <f t="shared" si="85"/>
        <v>4</v>
      </c>
      <c r="X184">
        <f t="shared" si="86"/>
        <v>0</v>
      </c>
      <c r="Y184">
        <f t="shared" si="87"/>
        <v>0</v>
      </c>
      <c r="Z184">
        <f t="shared" si="88"/>
        <v>0</v>
      </c>
      <c r="AA184">
        <f t="shared" si="75"/>
        <v>1.0910857489775673E-2</v>
      </c>
      <c r="AB184">
        <f t="shared" si="75"/>
        <v>0</v>
      </c>
      <c r="AC184">
        <f t="shared" si="76"/>
        <v>0</v>
      </c>
      <c r="AD184" s="96">
        <f t="shared" si="77"/>
        <v>0</v>
      </c>
      <c r="AE184" s="95">
        <v>0</v>
      </c>
      <c r="AF184" s="86">
        <v>0</v>
      </c>
      <c r="AG184" s="86">
        <v>0</v>
      </c>
      <c r="AH184">
        <v>0.98</v>
      </c>
      <c r="AI184">
        <v>0.98</v>
      </c>
      <c r="AJ184">
        <v>0.98</v>
      </c>
      <c r="AK184">
        <f t="shared" si="54"/>
        <v>0</v>
      </c>
      <c r="AL184">
        <f t="shared" si="55"/>
        <v>0</v>
      </c>
      <c r="AM184">
        <f t="shared" si="56"/>
        <v>0</v>
      </c>
      <c r="AN184">
        <f t="shared" si="57"/>
        <v>0</v>
      </c>
      <c r="AO184">
        <f t="shared" si="58"/>
        <v>0</v>
      </c>
      <c r="AP184">
        <f t="shared" si="59"/>
        <v>0</v>
      </c>
      <c r="AQ184" s="97">
        <f>(AK184/(IF((237.3*LN(('Mini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4" s="97">
        <f>(AL184/(IF((237.3*LN(('Mini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4" s="97">
        <f>(AM184/(IF((237.3*LN(('Mini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4">
        <f t="shared" si="79"/>
        <v>0</v>
      </c>
      <c r="AU184">
        <v>0</v>
      </c>
      <c r="AV184" s="96">
        <v>0</v>
      </c>
      <c r="AW184" s="139">
        <f t="shared" si="78"/>
        <v>0.23333333333333334</v>
      </c>
      <c r="AX184" s="129">
        <v>0</v>
      </c>
      <c r="AY184" s="129">
        <v>0</v>
      </c>
      <c r="AZ184" s="129">
        <v>0</v>
      </c>
      <c r="BA184" s="86"/>
      <c r="BB184" s="86">
        <v>0</v>
      </c>
      <c r="BC184">
        <v>0</v>
      </c>
      <c r="BD184">
        <v>0</v>
      </c>
      <c r="BE184">
        <v>0</v>
      </c>
      <c r="BG184">
        <v>0</v>
      </c>
      <c r="BH184">
        <v>0</v>
      </c>
      <c r="BI184">
        <v>0</v>
      </c>
      <c r="BJ184">
        <v>0</v>
      </c>
      <c r="BM184">
        <f t="shared" si="80"/>
        <v>8.0534470601597002E-4</v>
      </c>
      <c r="BN184">
        <f t="shared" si="81"/>
        <v>3.9795050474943999E-4</v>
      </c>
      <c r="BO184">
        <f t="shared" si="82"/>
        <v>1.8138647155180001</v>
      </c>
      <c r="BP184">
        <f t="shared" si="83"/>
        <v>2</v>
      </c>
    </row>
    <row r="185" spans="1:68" x14ac:dyDescent="0.25">
      <c r="A185" t="str">
        <f t="shared" si="45"/>
        <v>1170342</v>
      </c>
      <c r="B185">
        <v>11</v>
      </c>
      <c r="C185">
        <v>70</v>
      </c>
      <c r="D185">
        <v>2</v>
      </c>
      <c r="E185">
        <v>34</v>
      </c>
      <c r="F185" s="138">
        <f t="shared" si="74"/>
        <v>14</v>
      </c>
      <c r="G185">
        <v>0</v>
      </c>
      <c r="H185">
        <v>0</v>
      </c>
      <c r="I185">
        <v>0</v>
      </c>
      <c r="J185" s="94">
        <v>0</v>
      </c>
      <c r="K185" s="95">
        <v>182</v>
      </c>
      <c r="L185" s="86">
        <v>0</v>
      </c>
      <c r="M185" s="86">
        <v>0</v>
      </c>
      <c r="N185" s="86">
        <v>0</v>
      </c>
      <c r="O185">
        <v>1.3620000000000001</v>
      </c>
      <c r="P185">
        <v>1.1000000000000001</v>
      </c>
      <c r="Q185">
        <v>1.1000000000000001</v>
      </c>
      <c r="R185">
        <v>1.1000000000000001</v>
      </c>
      <c r="S185">
        <f t="shared" ref="S185:S216" si="89">ROUND(K185*POWER((($M$1-$M$2)/LN(($M$1-$M$3)/($M$2-$M$3)))/((75-65)/LN((75-20)/(65-20))),O185),0)</f>
        <v>27</v>
      </c>
      <c r="T185">
        <f t="shared" si="47"/>
        <v>0</v>
      </c>
      <c r="U185">
        <f t="shared" si="48"/>
        <v>0</v>
      </c>
      <c r="V185">
        <f t="shared" si="49"/>
        <v>0</v>
      </c>
      <c r="W185">
        <f t="shared" ref="W185:W209" si="90">ROUND(S185*3600/(4186*ABS($M$1-$M$2)),0)</f>
        <v>5</v>
      </c>
      <c r="X185">
        <f t="shared" si="86"/>
        <v>0</v>
      </c>
      <c r="Y185">
        <f t="shared" si="87"/>
        <v>0</v>
      </c>
      <c r="Z185">
        <f t="shared" si="88"/>
        <v>0</v>
      </c>
      <c r="AA185">
        <f t="shared" si="75"/>
        <v>4.6462723474783835E-2</v>
      </c>
      <c r="AB185">
        <f t="shared" si="75"/>
        <v>0</v>
      </c>
      <c r="AC185">
        <f t="shared" si="76"/>
        <v>0</v>
      </c>
      <c r="AD185" s="96">
        <f t="shared" si="77"/>
        <v>0</v>
      </c>
      <c r="AE185" s="95">
        <v>0</v>
      </c>
      <c r="AF185" s="86">
        <v>0</v>
      </c>
      <c r="AG185" s="86">
        <v>0</v>
      </c>
      <c r="AH185">
        <v>0.98</v>
      </c>
      <c r="AI185">
        <v>0.98</v>
      </c>
      <c r="AJ185">
        <v>0.98</v>
      </c>
      <c r="AK185">
        <f t="shared" si="54"/>
        <v>0</v>
      </c>
      <c r="AL185">
        <f t="shared" si="55"/>
        <v>0</v>
      </c>
      <c r="AM185">
        <f t="shared" si="56"/>
        <v>0</v>
      </c>
      <c r="AN185">
        <f t="shared" si="57"/>
        <v>0</v>
      </c>
      <c r="AO185">
        <f t="shared" si="58"/>
        <v>0</v>
      </c>
      <c r="AP185">
        <f t="shared" si="59"/>
        <v>0</v>
      </c>
      <c r="AQ185" s="97">
        <f>(AK185/(IF((237.3*LN(('Mini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5" s="97">
        <f>(AL185/(IF((237.3*LN(('Mini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5" s="97">
        <f>(AM185/(IF((237.3*LN(('Mini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5">
        <f t="shared" si="79"/>
        <v>0</v>
      </c>
      <c r="AU185">
        <v>0</v>
      </c>
      <c r="AV185" s="96">
        <v>0</v>
      </c>
      <c r="AW185" s="139">
        <f t="shared" si="78"/>
        <v>0.35000000000000003</v>
      </c>
      <c r="AX185" s="129">
        <v>0</v>
      </c>
      <c r="AY185" s="129">
        <v>0</v>
      </c>
      <c r="AZ185" s="129">
        <v>0</v>
      </c>
      <c r="BA185" s="86"/>
      <c r="BB185" s="86">
        <v>0</v>
      </c>
      <c r="BC185">
        <v>0</v>
      </c>
      <c r="BD185">
        <v>0</v>
      </c>
      <c r="BE185">
        <v>0</v>
      </c>
      <c r="BG185">
        <v>0</v>
      </c>
      <c r="BH185">
        <v>0</v>
      </c>
      <c r="BI185">
        <v>0</v>
      </c>
      <c r="BJ185">
        <v>0</v>
      </c>
      <c r="BM185">
        <f t="shared" si="80"/>
        <v>2.5582398288699999E-3</v>
      </c>
      <c r="BN185">
        <f t="shared" si="81"/>
        <v>5.6161694684148003E-4</v>
      </c>
      <c r="BO185">
        <f t="shared" si="82"/>
        <v>1.4942747715061999</v>
      </c>
      <c r="BP185">
        <f t="shared" si="83"/>
        <v>3</v>
      </c>
    </row>
    <row r="186" spans="1:68" x14ac:dyDescent="0.25">
      <c r="A186" t="str">
        <f t="shared" si="45"/>
        <v>1170422</v>
      </c>
      <c r="B186">
        <v>11</v>
      </c>
      <c r="C186">
        <v>70</v>
      </c>
      <c r="D186">
        <v>2</v>
      </c>
      <c r="E186">
        <v>42</v>
      </c>
      <c r="F186" s="138">
        <f t="shared" ref="F186:F249" si="91">IF($E186=14,4,IF($E186=18,9,IF($E186=26,9,IF($E186=34,14,IF($E186=42,19,)))))</f>
        <v>19</v>
      </c>
      <c r="G186">
        <v>0</v>
      </c>
      <c r="H186">
        <v>0</v>
      </c>
      <c r="I186">
        <v>0</v>
      </c>
      <c r="J186" s="94">
        <v>0</v>
      </c>
      <c r="K186" s="95">
        <v>255</v>
      </c>
      <c r="L186" s="86">
        <v>0</v>
      </c>
      <c r="M186" s="86">
        <v>0</v>
      </c>
      <c r="N186" s="86">
        <v>0</v>
      </c>
      <c r="O186">
        <v>1.3620000000000001</v>
      </c>
      <c r="P186">
        <v>1.1000000000000001</v>
      </c>
      <c r="Q186">
        <v>1.1000000000000001</v>
      </c>
      <c r="R186">
        <v>1.1000000000000001</v>
      </c>
      <c r="S186">
        <f t="shared" si="89"/>
        <v>38</v>
      </c>
      <c r="T186">
        <f t="shared" si="47"/>
        <v>0</v>
      </c>
      <c r="U186">
        <f t="shared" si="48"/>
        <v>0</v>
      </c>
      <c r="V186">
        <f t="shared" si="49"/>
        <v>0</v>
      </c>
      <c r="W186">
        <f t="shared" si="90"/>
        <v>7</v>
      </c>
      <c r="X186">
        <f t="shared" si="86"/>
        <v>0</v>
      </c>
      <c r="Y186">
        <f t="shared" si="87"/>
        <v>0</v>
      </c>
      <c r="Z186">
        <f t="shared" si="88"/>
        <v>0</v>
      </c>
      <c r="AA186">
        <f t="shared" ref="AA186:AB249" si="92">0.0098*(($BM186*(W186^$BO186)*($C186-14.4)*$BP186)+($BN186*W186*W186))</f>
        <v>0.1396250416559609</v>
      </c>
      <c r="AB186">
        <f t="shared" si="92"/>
        <v>0</v>
      </c>
      <c r="AC186">
        <f t="shared" ref="AC186:AC249" si="93">0.0098*(($BM186*(Y186^$BO186)*($C186-14.4)*$BP186)+($BN186*Y186*Y186))</f>
        <v>0</v>
      </c>
      <c r="AD186" s="96">
        <f t="shared" ref="AD186:AD249" si="94">0.0098*(($BM186*(Z186^$BO186)*($C186-14.4)*$BP186)+($BN186*Z186*Z186))</f>
        <v>0</v>
      </c>
      <c r="AE186" s="95">
        <v>0</v>
      </c>
      <c r="AF186" s="86">
        <v>0</v>
      </c>
      <c r="AG186" s="86">
        <v>0</v>
      </c>
      <c r="AH186">
        <v>0.98</v>
      </c>
      <c r="AI186">
        <v>0.98</v>
      </c>
      <c r="AJ186">
        <v>0.98</v>
      </c>
      <c r="AK186">
        <f t="shared" si="54"/>
        <v>0</v>
      </c>
      <c r="AL186">
        <f t="shared" si="55"/>
        <v>0</v>
      </c>
      <c r="AM186">
        <f t="shared" si="56"/>
        <v>0</v>
      </c>
      <c r="AN186">
        <f t="shared" si="57"/>
        <v>0</v>
      </c>
      <c r="AO186">
        <f t="shared" si="58"/>
        <v>0</v>
      </c>
      <c r="AP186">
        <f t="shared" si="59"/>
        <v>0</v>
      </c>
      <c r="AQ186" s="97">
        <f>(AK186/(IF((237.3*LN(('Mini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6" s="97">
        <f>(AL186/(IF((237.3*LN(('Mini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6" s="97">
        <f>(AM186/(IF((237.3*LN(('Mini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6">
        <f t="shared" si="79"/>
        <v>0</v>
      </c>
      <c r="AU186">
        <v>0</v>
      </c>
      <c r="AV186" s="96">
        <v>0</v>
      </c>
      <c r="AW186" s="139">
        <f t="shared" si="78"/>
        <v>0.46666666666666667</v>
      </c>
      <c r="AX186" s="129">
        <v>0</v>
      </c>
      <c r="AY186" s="129">
        <v>0</v>
      </c>
      <c r="AZ186" s="129">
        <v>0</v>
      </c>
      <c r="BA186" s="86"/>
      <c r="BB186" s="86">
        <v>0</v>
      </c>
      <c r="BC186">
        <v>0</v>
      </c>
      <c r="BD186">
        <v>0</v>
      </c>
      <c r="BE186">
        <v>0</v>
      </c>
      <c r="BG186">
        <v>0</v>
      </c>
      <c r="BH186">
        <v>0</v>
      </c>
      <c r="BI186">
        <v>0</v>
      </c>
      <c r="BJ186">
        <v>0</v>
      </c>
      <c r="BM186">
        <f t="shared" si="80"/>
        <v>1.1616292894075E-2</v>
      </c>
      <c r="BN186">
        <f t="shared" si="81"/>
        <v>1.6553227470231999E-3</v>
      </c>
      <c r="BO186">
        <f t="shared" si="82"/>
        <v>1.5869346821790999</v>
      </c>
      <c r="BP186">
        <f t="shared" si="83"/>
        <v>1</v>
      </c>
    </row>
    <row r="187" spans="1:68" x14ac:dyDescent="0.25">
      <c r="A187" t="str">
        <f t="shared" si="45"/>
        <v>1180142</v>
      </c>
      <c r="B187">
        <v>11</v>
      </c>
      <c r="C187">
        <v>80</v>
      </c>
      <c r="D187">
        <v>2</v>
      </c>
      <c r="E187">
        <v>14</v>
      </c>
      <c r="F187" s="138">
        <f t="shared" si="91"/>
        <v>4</v>
      </c>
      <c r="G187">
        <v>0</v>
      </c>
      <c r="H187">
        <v>0</v>
      </c>
      <c r="I187">
        <v>0</v>
      </c>
      <c r="J187" s="94">
        <v>0</v>
      </c>
      <c r="K187" s="95">
        <v>109</v>
      </c>
      <c r="L187" s="86">
        <v>0</v>
      </c>
      <c r="M187" s="86">
        <v>0</v>
      </c>
      <c r="N187" s="86">
        <v>0</v>
      </c>
      <c r="O187">
        <v>1.3620000000000001</v>
      </c>
      <c r="P187">
        <v>1.1000000000000001</v>
      </c>
      <c r="Q187">
        <v>1.1000000000000001</v>
      </c>
      <c r="R187">
        <v>1.1000000000000001</v>
      </c>
      <c r="S187">
        <f t="shared" si="89"/>
        <v>16</v>
      </c>
      <c r="T187">
        <f t="shared" si="47"/>
        <v>0</v>
      </c>
      <c r="U187">
        <f t="shared" si="48"/>
        <v>0</v>
      </c>
      <c r="V187">
        <f t="shared" si="49"/>
        <v>0</v>
      </c>
      <c r="W187">
        <f t="shared" si="90"/>
        <v>3</v>
      </c>
      <c r="X187">
        <f t="shared" si="86"/>
        <v>0</v>
      </c>
      <c r="Y187">
        <f t="shared" si="87"/>
        <v>0</v>
      </c>
      <c r="Z187">
        <f t="shared" si="88"/>
        <v>0</v>
      </c>
      <c r="AA187">
        <f t="shared" si="92"/>
        <v>5.9300819119412363E-3</v>
      </c>
      <c r="AB187">
        <f t="shared" si="92"/>
        <v>0</v>
      </c>
      <c r="AC187">
        <f t="shared" si="93"/>
        <v>0</v>
      </c>
      <c r="AD187" s="96">
        <f t="shared" si="94"/>
        <v>0</v>
      </c>
      <c r="AE187" s="95">
        <v>0</v>
      </c>
      <c r="AF187" s="86">
        <v>0</v>
      </c>
      <c r="AG187" s="86">
        <v>0</v>
      </c>
      <c r="AH187">
        <v>0.98</v>
      </c>
      <c r="AI187">
        <v>0.98</v>
      </c>
      <c r="AJ187">
        <v>0.98</v>
      </c>
      <c r="AK187">
        <f t="shared" si="54"/>
        <v>0</v>
      </c>
      <c r="AL187">
        <f t="shared" si="55"/>
        <v>0</v>
      </c>
      <c r="AM187">
        <f t="shared" si="56"/>
        <v>0</v>
      </c>
      <c r="AN187">
        <f t="shared" si="57"/>
        <v>0</v>
      </c>
      <c r="AO187">
        <f t="shared" si="58"/>
        <v>0</v>
      </c>
      <c r="AP187">
        <f t="shared" si="59"/>
        <v>0</v>
      </c>
      <c r="AQ187" s="97">
        <f>(AK187/(IF((237.3*LN(('Mini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7" s="97">
        <f>(AL187/(IF((237.3*LN(('Mini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7" s="97">
        <f>(AM187/(IF((237.3*LN(('Mini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7">
        <f t="shared" si="79"/>
        <v>0</v>
      </c>
      <c r="AU187">
        <v>0</v>
      </c>
      <c r="AV187" s="96">
        <v>0</v>
      </c>
      <c r="AW187" s="139">
        <f t="shared" si="78"/>
        <v>0.13333333333333333</v>
      </c>
      <c r="AX187" s="129">
        <v>0</v>
      </c>
      <c r="AY187" s="129">
        <v>0</v>
      </c>
      <c r="AZ187" s="129">
        <v>0</v>
      </c>
      <c r="BA187" s="86"/>
      <c r="BB187" s="86">
        <v>0</v>
      </c>
      <c r="BC187">
        <v>0</v>
      </c>
      <c r="BD187">
        <v>0</v>
      </c>
      <c r="BE187">
        <v>0</v>
      </c>
      <c r="BG187">
        <v>0</v>
      </c>
      <c r="BH187">
        <v>0</v>
      </c>
      <c r="BI187">
        <v>0</v>
      </c>
      <c r="BJ187">
        <v>0</v>
      </c>
      <c r="BM187">
        <f t="shared" si="80"/>
        <v>1.3823338826853E-3</v>
      </c>
      <c r="BN187">
        <f t="shared" si="81"/>
        <v>3.3290816326530999E-4</v>
      </c>
      <c r="BO187">
        <f t="shared" si="82"/>
        <v>1.723172227894</v>
      </c>
      <c r="BP187">
        <f t="shared" si="83"/>
        <v>1</v>
      </c>
    </row>
    <row r="188" spans="1:68" x14ac:dyDescent="0.25">
      <c r="A188" t="str">
        <f t="shared" si="45"/>
        <v>1180182</v>
      </c>
      <c r="B188">
        <v>11</v>
      </c>
      <c r="C188">
        <v>80</v>
      </c>
      <c r="D188">
        <v>2</v>
      </c>
      <c r="E188">
        <v>18</v>
      </c>
      <c r="F188" s="138">
        <f t="shared" si="91"/>
        <v>9</v>
      </c>
      <c r="G188">
        <v>0</v>
      </c>
      <c r="H188">
        <v>0</v>
      </c>
      <c r="I188">
        <v>0</v>
      </c>
      <c r="J188" s="94">
        <v>0</v>
      </c>
      <c r="K188" s="95">
        <v>129</v>
      </c>
      <c r="L188" s="86">
        <v>0</v>
      </c>
      <c r="M188" s="86">
        <v>0</v>
      </c>
      <c r="N188" s="86">
        <v>0</v>
      </c>
      <c r="O188">
        <v>1.3620000000000001</v>
      </c>
      <c r="P188">
        <v>1.1000000000000001</v>
      </c>
      <c r="Q188">
        <v>1.1000000000000001</v>
      </c>
      <c r="R188">
        <v>1.1000000000000001</v>
      </c>
      <c r="S188">
        <f t="shared" si="89"/>
        <v>19</v>
      </c>
      <c r="T188">
        <f t="shared" si="47"/>
        <v>0</v>
      </c>
      <c r="U188">
        <f t="shared" si="48"/>
        <v>0</v>
      </c>
      <c r="V188">
        <f t="shared" si="49"/>
        <v>0</v>
      </c>
      <c r="W188">
        <f t="shared" si="90"/>
        <v>3</v>
      </c>
      <c r="X188">
        <f t="shared" si="86"/>
        <v>0</v>
      </c>
      <c r="Y188">
        <f t="shared" si="87"/>
        <v>0</v>
      </c>
      <c r="Z188">
        <f t="shared" si="88"/>
        <v>0</v>
      </c>
      <c r="AA188">
        <f t="shared" si="92"/>
        <v>7.630927336835948E-3</v>
      </c>
      <c r="AB188">
        <f t="shared" si="92"/>
        <v>0</v>
      </c>
      <c r="AC188">
        <f t="shared" si="93"/>
        <v>0</v>
      </c>
      <c r="AD188" s="96">
        <f t="shared" si="94"/>
        <v>0</v>
      </c>
      <c r="AE188" s="95">
        <v>0</v>
      </c>
      <c r="AF188" s="86">
        <v>0</v>
      </c>
      <c r="AG188" s="86">
        <v>0</v>
      </c>
      <c r="AH188">
        <v>0.98</v>
      </c>
      <c r="AI188">
        <v>0.98</v>
      </c>
      <c r="AJ188">
        <v>0.98</v>
      </c>
      <c r="AK188">
        <f t="shared" si="54"/>
        <v>0</v>
      </c>
      <c r="AL188">
        <f t="shared" si="55"/>
        <v>0</v>
      </c>
      <c r="AM188">
        <f t="shared" si="56"/>
        <v>0</v>
      </c>
      <c r="AN188">
        <f t="shared" si="57"/>
        <v>0</v>
      </c>
      <c r="AO188">
        <f t="shared" si="58"/>
        <v>0</v>
      </c>
      <c r="AP188">
        <f t="shared" si="59"/>
        <v>0</v>
      </c>
      <c r="AQ188" s="97">
        <f>(AK188/(IF((237.3*LN(('Mini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8" s="97">
        <f>(AL188/(IF((237.3*LN(('Mini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8" s="97">
        <f>(AM188/(IF((237.3*LN(('Mini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8">
        <f t="shared" si="79"/>
        <v>0</v>
      </c>
      <c r="AU188">
        <v>0</v>
      </c>
      <c r="AV188" s="96">
        <v>0</v>
      </c>
      <c r="AW188" s="139">
        <f t="shared" si="78"/>
        <v>0.26666666666666666</v>
      </c>
      <c r="AX188" s="129">
        <v>0</v>
      </c>
      <c r="AY188" s="129">
        <v>0</v>
      </c>
      <c r="AZ188" s="129">
        <v>0</v>
      </c>
      <c r="BA188" s="86"/>
      <c r="BB188" s="86">
        <v>0</v>
      </c>
      <c r="BC188">
        <v>0</v>
      </c>
      <c r="BD188">
        <v>0</v>
      </c>
      <c r="BE188">
        <v>0</v>
      </c>
      <c r="BG188">
        <v>0</v>
      </c>
      <c r="BH188">
        <v>0</v>
      </c>
      <c r="BI188">
        <v>0</v>
      </c>
      <c r="BJ188">
        <v>0</v>
      </c>
      <c r="BM188">
        <f t="shared" si="80"/>
        <v>8.0534470601597002E-4</v>
      </c>
      <c r="BN188">
        <f t="shared" si="81"/>
        <v>3.9795050474943999E-4</v>
      </c>
      <c r="BO188">
        <f t="shared" si="82"/>
        <v>1.8138647155180001</v>
      </c>
      <c r="BP188">
        <f t="shared" si="83"/>
        <v>2</v>
      </c>
    </row>
    <row r="189" spans="1:68" x14ac:dyDescent="0.25">
      <c r="A189" t="str">
        <f t="shared" si="45"/>
        <v>1180262</v>
      </c>
      <c r="B189">
        <v>11</v>
      </c>
      <c r="C189">
        <v>80</v>
      </c>
      <c r="D189">
        <v>2</v>
      </c>
      <c r="E189">
        <v>26</v>
      </c>
      <c r="F189" s="138">
        <f t="shared" si="91"/>
        <v>9</v>
      </c>
      <c r="G189">
        <v>0</v>
      </c>
      <c r="H189">
        <v>0</v>
      </c>
      <c r="I189">
        <v>0</v>
      </c>
      <c r="J189" s="94">
        <v>0</v>
      </c>
      <c r="K189" s="95">
        <v>175</v>
      </c>
      <c r="L189" s="86">
        <v>0</v>
      </c>
      <c r="M189" s="86">
        <v>0</v>
      </c>
      <c r="N189" s="86">
        <v>0</v>
      </c>
      <c r="O189">
        <v>1.3620000000000001</v>
      </c>
      <c r="P189">
        <v>1.1000000000000001</v>
      </c>
      <c r="Q189">
        <v>1.1000000000000001</v>
      </c>
      <c r="R189">
        <v>1.1000000000000001</v>
      </c>
      <c r="S189">
        <f t="shared" si="89"/>
        <v>26</v>
      </c>
      <c r="T189">
        <f t="shared" si="47"/>
        <v>0</v>
      </c>
      <c r="U189">
        <f t="shared" si="48"/>
        <v>0</v>
      </c>
      <c r="V189">
        <f t="shared" si="49"/>
        <v>0</v>
      </c>
      <c r="W189">
        <f t="shared" si="90"/>
        <v>4</v>
      </c>
      <c r="X189">
        <f t="shared" si="86"/>
        <v>0</v>
      </c>
      <c r="Y189">
        <f t="shared" si="87"/>
        <v>0</v>
      </c>
      <c r="Z189">
        <f t="shared" si="88"/>
        <v>0</v>
      </c>
      <c r="AA189">
        <f t="shared" si="92"/>
        <v>1.2862019153558217E-2</v>
      </c>
      <c r="AB189">
        <f t="shared" si="92"/>
        <v>0</v>
      </c>
      <c r="AC189">
        <f t="shared" si="93"/>
        <v>0</v>
      </c>
      <c r="AD189" s="96">
        <f t="shared" si="94"/>
        <v>0</v>
      </c>
      <c r="AE189" s="95">
        <v>0</v>
      </c>
      <c r="AF189" s="86">
        <v>0</v>
      </c>
      <c r="AG189" s="86">
        <v>0</v>
      </c>
      <c r="AH189">
        <v>0.98</v>
      </c>
      <c r="AI189">
        <v>0.98</v>
      </c>
      <c r="AJ189">
        <v>0.98</v>
      </c>
      <c r="AK189">
        <f t="shared" si="54"/>
        <v>0</v>
      </c>
      <c r="AL189">
        <f t="shared" si="55"/>
        <v>0</v>
      </c>
      <c r="AM189">
        <f t="shared" si="56"/>
        <v>0</v>
      </c>
      <c r="AN189">
        <f t="shared" si="57"/>
        <v>0</v>
      </c>
      <c r="AO189">
        <f t="shared" si="58"/>
        <v>0</v>
      </c>
      <c r="AP189">
        <f t="shared" si="59"/>
        <v>0</v>
      </c>
      <c r="AQ189" s="97">
        <f>(AK189/(IF((237.3*LN(('Mini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89" s="97">
        <f>(AL189/(IF((237.3*LN(('Mini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89" s="97">
        <f>(AM189/(IF((237.3*LN(('Mini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89">
        <f t="shared" si="79"/>
        <v>0</v>
      </c>
      <c r="AU189">
        <v>0</v>
      </c>
      <c r="AV189" s="96">
        <v>0</v>
      </c>
      <c r="AW189" s="139">
        <f t="shared" si="78"/>
        <v>0.26666666666666666</v>
      </c>
      <c r="AX189" s="129">
        <v>0</v>
      </c>
      <c r="AY189" s="129">
        <v>0</v>
      </c>
      <c r="AZ189" s="129">
        <v>0</v>
      </c>
      <c r="BA189" s="86"/>
      <c r="BB189" s="86">
        <v>0</v>
      </c>
      <c r="BC189">
        <v>0</v>
      </c>
      <c r="BD189">
        <v>0</v>
      </c>
      <c r="BE189">
        <v>0</v>
      </c>
      <c r="BG189">
        <v>0</v>
      </c>
      <c r="BH189">
        <v>0</v>
      </c>
      <c r="BI189">
        <v>0</v>
      </c>
      <c r="BJ189">
        <v>0</v>
      </c>
      <c r="BM189">
        <f t="shared" si="80"/>
        <v>8.0534470601597002E-4</v>
      </c>
      <c r="BN189">
        <f t="shared" si="81"/>
        <v>3.9795050474943999E-4</v>
      </c>
      <c r="BO189">
        <f t="shared" si="82"/>
        <v>1.8138647155180001</v>
      </c>
      <c r="BP189">
        <f t="shared" si="83"/>
        <v>2</v>
      </c>
    </row>
    <row r="190" spans="1:68" x14ac:dyDescent="0.25">
      <c r="A190" t="str">
        <f t="shared" si="45"/>
        <v>1180342</v>
      </c>
      <c r="B190">
        <v>11</v>
      </c>
      <c r="C190">
        <v>80</v>
      </c>
      <c r="D190">
        <v>2</v>
      </c>
      <c r="E190">
        <v>34</v>
      </c>
      <c r="F190" s="138">
        <f t="shared" si="91"/>
        <v>14</v>
      </c>
      <c r="G190">
        <v>0</v>
      </c>
      <c r="H190">
        <v>0</v>
      </c>
      <c r="I190">
        <v>0</v>
      </c>
      <c r="J190" s="94">
        <v>0</v>
      </c>
      <c r="K190" s="95">
        <v>227</v>
      </c>
      <c r="L190" s="86">
        <v>0</v>
      </c>
      <c r="M190" s="86">
        <v>0</v>
      </c>
      <c r="N190" s="86">
        <v>0</v>
      </c>
      <c r="O190">
        <v>1.3620000000000001</v>
      </c>
      <c r="P190">
        <v>1.1000000000000001</v>
      </c>
      <c r="Q190">
        <v>1.1000000000000001</v>
      </c>
      <c r="R190">
        <v>1.1000000000000001</v>
      </c>
      <c r="S190">
        <f t="shared" si="89"/>
        <v>34</v>
      </c>
      <c r="T190">
        <f t="shared" si="47"/>
        <v>0</v>
      </c>
      <c r="U190">
        <f t="shared" si="48"/>
        <v>0</v>
      </c>
      <c r="V190">
        <f t="shared" si="49"/>
        <v>0</v>
      </c>
      <c r="W190">
        <f t="shared" si="90"/>
        <v>6</v>
      </c>
      <c r="X190">
        <f t="shared" si="86"/>
        <v>0</v>
      </c>
      <c r="Y190">
        <f t="shared" si="87"/>
        <v>0</v>
      </c>
      <c r="Z190">
        <f t="shared" si="88"/>
        <v>0</v>
      </c>
      <c r="AA190">
        <f t="shared" si="92"/>
        <v>7.197165215334056E-2</v>
      </c>
      <c r="AB190">
        <f t="shared" si="92"/>
        <v>0</v>
      </c>
      <c r="AC190">
        <f t="shared" si="93"/>
        <v>0</v>
      </c>
      <c r="AD190" s="96">
        <f t="shared" si="94"/>
        <v>0</v>
      </c>
      <c r="AE190" s="95">
        <v>0</v>
      </c>
      <c r="AF190" s="86">
        <v>0</v>
      </c>
      <c r="AG190" s="86">
        <v>0</v>
      </c>
      <c r="AH190">
        <v>0.98</v>
      </c>
      <c r="AI190">
        <v>0.98</v>
      </c>
      <c r="AJ190">
        <v>0.98</v>
      </c>
      <c r="AK190">
        <f t="shared" si="54"/>
        <v>0</v>
      </c>
      <c r="AL190">
        <f t="shared" si="55"/>
        <v>0</v>
      </c>
      <c r="AM190">
        <f t="shared" si="56"/>
        <v>0</v>
      </c>
      <c r="AN190">
        <f t="shared" si="57"/>
        <v>0</v>
      </c>
      <c r="AO190">
        <f t="shared" si="58"/>
        <v>0</v>
      </c>
      <c r="AP190">
        <f t="shared" si="59"/>
        <v>0</v>
      </c>
      <c r="AQ190" s="97">
        <f>(AK190/(IF((237.3*LN(('Mini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0" s="97">
        <f>(AL190/(IF((237.3*LN(('Mini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0" s="97">
        <f>(AM190/(IF((237.3*LN(('Mini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0">
        <f t="shared" si="79"/>
        <v>0</v>
      </c>
      <c r="AU190">
        <v>0</v>
      </c>
      <c r="AV190" s="96">
        <v>0</v>
      </c>
      <c r="AW190" s="139">
        <f t="shared" si="78"/>
        <v>0.4</v>
      </c>
      <c r="AX190" s="129">
        <v>0</v>
      </c>
      <c r="AY190" s="129">
        <v>0</v>
      </c>
      <c r="AZ190" s="129">
        <v>0</v>
      </c>
      <c r="BA190" s="86"/>
      <c r="BB190" s="86">
        <v>0</v>
      </c>
      <c r="BC190">
        <v>0</v>
      </c>
      <c r="BD190">
        <v>0</v>
      </c>
      <c r="BE190">
        <v>0</v>
      </c>
      <c r="BG190">
        <v>0</v>
      </c>
      <c r="BH190">
        <v>0</v>
      </c>
      <c r="BI190">
        <v>0</v>
      </c>
      <c r="BJ190">
        <v>0</v>
      </c>
      <c r="BM190">
        <f t="shared" si="80"/>
        <v>2.5582398288699999E-3</v>
      </c>
      <c r="BN190">
        <f t="shared" si="81"/>
        <v>5.6161694684148003E-4</v>
      </c>
      <c r="BO190">
        <f t="shared" si="82"/>
        <v>1.4942747715061999</v>
      </c>
      <c r="BP190">
        <f t="shared" si="83"/>
        <v>3</v>
      </c>
    </row>
    <row r="191" spans="1:68" x14ac:dyDescent="0.25">
      <c r="A191" t="str">
        <f t="shared" si="45"/>
        <v>1180422</v>
      </c>
      <c r="B191">
        <v>11</v>
      </c>
      <c r="C191">
        <v>80</v>
      </c>
      <c r="D191">
        <v>2</v>
      </c>
      <c r="E191">
        <v>42</v>
      </c>
      <c r="F191" s="138">
        <f t="shared" si="91"/>
        <v>19</v>
      </c>
      <c r="G191">
        <v>0</v>
      </c>
      <c r="H191">
        <v>0</v>
      </c>
      <c r="I191">
        <v>0</v>
      </c>
      <c r="J191" s="94">
        <v>0</v>
      </c>
      <c r="K191" s="95">
        <v>319</v>
      </c>
      <c r="L191" s="86">
        <v>0</v>
      </c>
      <c r="M191" s="86">
        <v>0</v>
      </c>
      <c r="N191" s="86">
        <v>0</v>
      </c>
      <c r="O191">
        <v>1.3620000000000001</v>
      </c>
      <c r="P191">
        <v>1.1000000000000001</v>
      </c>
      <c r="Q191">
        <v>1.1000000000000001</v>
      </c>
      <c r="R191">
        <v>1.1000000000000001</v>
      </c>
      <c r="S191">
        <f t="shared" si="89"/>
        <v>48</v>
      </c>
      <c r="T191">
        <f t="shared" si="47"/>
        <v>0</v>
      </c>
      <c r="U191">
        <f t="shared" si="48"/>
        <v>0</v>
      </c>
      <c r="V191">
        <f t="shared" si="49"/>
        <v>0</v>
      </c>
      <c r="W191">
        <f t="shared" si="90"/>
        <v>8</v>
      </c>
      <c r="X191">
        <f t="shared" si="86"/>
        <v>0</v>
      </c>
      <c r="Y191">
        <f t="shared" si="87"/>
        <v>0</v>
      </c>
      <c r="Z191">
        <f t="shared" si="88"/>
        <v>0</v>
      </c>
      <c r="AA191">
        <f t="shared" si="92"/>
        <v>0.20349964395370287</v>
      </c>
      <c r="AB191">
        <f t="shared" si="92"/>
        <v>0</v>
      </c>
      <c r="AC191">
        <f t="shared" si="93"/>
        <v>0</v>
      </c>
      <c r="AD191" s="96">
        <f t="shared" si="94"/>
        <v>0</v>
      </c>
      <c r="AE191" s="95">
        <v>0</v>
      </c>
      <c r="AF191" s="86">
        <v>0</v>
      </c>
      <c r="AG191" s="86">
        <v>0</v>
      </c>
      <c r="AH191">
        <v>0.98</v>
      </c>
      <c r="AI191">
        <v>0.98</v>
      </c>
      <c r="AJ191">
        <v>0.98</v>
      </c>
      <c r="AK191">
        <f t="shared" si="54"/>
        <v>0</v>
      </c>
      <c r="AL191">
        <f t="shared" si="55"/>
        <v>0</v>
      </c>
      <c r="AM191">
        <f t="shared" si="56"/>
        <v>0</v>
      </c>
      <c r="AN191">
        <f t="shared" si="57"/>
        <v>0</v>
      </c>
      <c r="AO191">
        <f t="shared" si="58"/>
        <v>0</v>
      </c>
      <c r="AP191">
        <f t="shared" si="59"/>
        <v>0</v>
      </c>
      <c r="AQ191" s="97">
        <f>(AK191/(IF((237.3*LN(('Mini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1" s="97">
        <f>(AL191/(IF((237.3*LN(('Mini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1" s="97">
        <f>(AM191/(IF((237.3*LN(('Mini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1">
        <f t="shared" si="79"/>
        <v>0</v>
      </c>
      <c r="AU191">
        <v>0</v>
      </c>
      <c r="AV191" s="96">
        <v>0</v>
      </c>
      <c r="AW191" s="139">
        <f t="shared" si="78"/>
        <v>0.53333333333333333</v>
      </c>
      <c r="AX191" s="129">
        <v>0</v>
      </c>
      <c r="AY191" s="129">
        <v>0</v>
      </c>
      <c r="AZ191" s="129">
        <v>0</v>
      </c>
      <c r="BA191" s="86"/>
      <c r="BB191" s="86">
        <v>0</v>
      </c>
      <c r="BC191">
        <v>0</v>
      </c>
      <c r="BD191">
        <v>0</v>
      </c>
      <c r="BE191">
        <v>0</v>
      </c>
      <c r="BG191">
        <v>0</v>
      </c>
      <c r="BH191">
        <v>0</v>
      </c>
      <c r="BI191">
        <v>0</v>
      </c>
      <c r="BJ191">
        <v>0</v>
      </c>
      <c r="BM191">
        <f t="shared" si="80"/>
        <v>1.1616292894075E-2</v>
      </c>
      <c r="BN191">
        <f t="shared" si="81"/>
        <v>1.6553227470231999E-3</v>
      </c>
      <c r="BO191">
        <f t="shared" si="82"/>
        <v>1.5869346821790999</v>
      </c>
      <c r="BP191">
        <f t="shared" si="83"/>
        <v>1</v>
      </c>
    </row>
    <row r="192" spans="1:68" x14ac:dyDescent="0.25">
      <c r="A192" t="str">
        <f t="shared" si="45"/>
        <v>1190142</v>
      </c>
      <c r="B192">
        <v>11</v>
      </c>
      <c r="C192">
        <v>90</v>
      </c>
      <c r="D192">
        <v>2</v>
      </c>
      <c r="E192">
        <v>14</v>
      </c>
      <c r="F192" s="138">
        <f t="shared" si="91"/>
        <v>4</v>
      </c>
      <c r="G192">
        <v>0</v>
      </c>
      <c r="H192">
        <v>0</v>
      </c>
      <c r="I192">
        <v>0</v>
      </c>
      <c r="J192" s="94">
        <v>0</v>
      </c>
      <c r="K192" s="95">
        <v>131</v>
      </c>
      <c r="L192" s="86">
        <v>0</v>
      </c>
      <c r="M192" s="86">
        <v>0</v>
      </c>
      <c r="N192" s="86">
        <v>0</v>
      </c>
      <c r="O192">
        <v>1.3620000000000001</v>
      </c>
      <c r="P192">
        <v>1.1000000000000001</v>
      </c>
      <c r="Q192">
        <v>1.1000000000000001</v>
      </c>
      <c r="R192">
        <v>1.1000000000000001</v>
      </c>
      <c r="S192">
        <f t="shared" si="89"/>
        <v>20</v>
      </c>
      <c r="T192">
        <f t="shared" si="47"/>
        <v>0</v>
      </c>
      <c r="U192">
        <f t="shared" si="48"/>
        <v>0</v>
      </c>
      <c r="V192">
        <f t="shared" si="49"/>
        <v>0</v>
      </c>
      <c r="W192">
        <f t="shared" si="90"/>
        <v>3</v>
      </c>
      <c r="X192">
        <f t="shared" si="86"/>
        <v>0</v>
      </c>
      <c r="Y192">
        <f t="shared" si="87"/>
        <v>0</v>
      </c>
      <c r="Z192">
        <f t="shared" si="88"/>
        <v>0</v>
      </c>
      <c r="AA192">
        <f t="shared" si="92"/>
        <v>6.8295818222981319E-3</v>
      </c>
      <c r="AB192">
        <f t="shared" si="92"/>
        <v>0</v>
      </c>
      <c r="AC192">
        <f t="shared" si="93"/>
        <v>0</v>
      </c>
      <c r="AD192" s="96">
        <f t="shared" si="94"/>
        <v>0</v>
      </c>
      <c r="AE192" s="95">
        <v>0</v>
      </c>
      <c r="AF192" s="86">
        <v>0</v>
      </c>
      <c r="AG192" s="86">
        <v>0</v>
      </c>
      <c r="AH192">
        <v>0.98</v>
      </c>
      <c r="AI192">
        <v>0.98</v>
      </c>
      <c r="AJ192">
        <v>0.98</v>
      </c>
      <c r="AK192">
        <f t="shared" si="54"/>
        <v>0</v>
      </c>
      <c r="AL192">
        <f t="shared" si="55"/>
        <v>0</v>
      </c>
      <c r="AM192">
        <f t="shared" si="56"/>
        <v>0</v>
      </c>
      <c r="AN192">
        <f t="shared" si="57"/>
        <v>0</v>
      </c>
      <c r="AO192">
        <f t="shared" si="58"/>
        <v>0</v>
      </c>
      <c r="AP192">
        <f t="shared" si="59"/>
        <v>0</v>
      </c>
      <c r="AQ192" s="97">
        <f>(AK192/(IF((237.3*LN(('Mini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2" s="97">
        <f>(AL192/(IF((237.3*LN(('Mini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2" s="97">
        <f>(AM192/(IF((237.3*LN(('Mini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2">
        <f t="shared" si="79"/>
        <v>0</v>
      </c>
      <c r="AU192">
        <v>0</v>
      </c>
      <c r="AV192" s="96">
        <v>0</v>
      </c>
      <c r="AW192" s="139">
        <f t="shared" si="78"/>
        <v>0.15000000000000002</v>
      </c>
      <c r="AX192" s="129">
        <v>0</v>
      </c>
      <c r="AY192" s="129">
        <v>0</v>
      </c>
      <c r="AZ192" s="129">
        <v>0</v>
      </c>
      <c r="BA192" s="86"/>
      <c r="BB192" s="86">
        <v>0</v>
      </c>
      <c r="BC192">
        <v>0</v>
      </c>
      <c r="BD192">
        <v>0</v>
      </c>
      <c r="BE192">
        <v>0</v>
      </c>
      <c r="BG192">
        <v>0</v>
      </c>
      <c r="BH192">
        <v>0</v>
      </c>
      <c r="BI192">
        <v>0</v>
      </c>
      <c r="BJ192">
        <v>0</v>
      </c>
      <c r="BM192">
        <f t="shared" si="80"/>
        <v>1.3823338826853E-3</v>
      </c>
      <c r="BN192">
        <f t="shared" si="81"/>
        <v>3.3290816326530999E-4</v>
      </c>
      <c r="BO192">
        <f t="shared" si="82"/>
        <v>1.723172227894</v>
      </c>
      <c r="BP192">
        <f t="shared" si="83"/>
        <v>1</v>
      </c>
    </row>
    <row r="193" spans="1:68" x14ac:dyDescent="0.25">
      <c r="A193" t="str">
        <f t="shared" si="45"/>
        <v>1190182</v>
      </c>
      <c r="B193">
        <v>11</v>
      </c>
      <c r="C193">
        <v>90</v>
      </c>
      <c r="D193">
        <v>2</v>
      </c>
      <c r="E193">
        <v>18</v>
      </c>
      <c r="F193" s="138">
        <f t="shared" si="91"/>
        <v>9</v>
      </c>
      <c r="G193">
        <v>0</v>
      </c>
      <c r="H193">
        <v>0</v>
      </c>
      <c r="I193">
        <v>0</v>
      </c>
      <c r="J193" s="94">
        <v>0</v>
      </c>
      <c r="K193" s="95">
        <v>155</v>
      </c>
      <c r="L193" s="86">
        <v>0</v>
      </c>
      <c r="M193" s="86">
        <v>0</v>
      </c>
      <c r="N193" s="86">
        <v>0</v>
      </c>
      <c r="O193">
        <v>1.3620000000000001</v>
      </c>
      <c r="P193">
        <v>1.1000000000000001</v>
      </c>
      <c r="Q193">
        <v>1.1000000000000001</v>
      </c>
      <c r="R193">
        <v>1.1000000000000001</v>
      </c>
      <c r="S193">
        <f t="shared" si="89"/>
        <v>23</v>
      </c>
      <c r="T193">
        <f t="shared" si="47"/>
        <v>0</v>
      </c>
      <c r="U193">
        <f t="shared" si="48"/>
        <v>0</v>
      </c>
      <c r="V193">
        <f t="shared" si="49"/>
        <v>0</v>
      </c>
      <c r="W193">
        <f t="shared" si="90"/>
        <v>4</v>
      </c>
      <c r="X193">
        <f t="shared" si="86"/>
        <v>0</v>
      </c>
      <c r="Y193">
        <f t="shared" si="87"/>
        <v>0</v>
      </c>
      <c r="Z193">
        <f t="shared" si="88"/>
        <v>0</v>
      </c>
      <c r="AA193">
        <f t="shared" si="92"/>
        <v>1.4813180817340765E-2</v>
      </c>
      <c r="AB193">
        <f t="shared" si="92"/>
        <v>0</v>
      </c>
      <c r="AC193">
        <f t="shared" si="93"/>
        <v>0</v>
      </c>
      <c r="AD193" s="96">
        <f t="shared" si="94"/>
        <v>0</v>
      </c>
      <c r="AE193" s="95">
        <v>0</v>
      </c>
      <c r="AF193" s="86">
        <v>0</v>
      </c>
      <c r="AG193" s="86">
        <v>0</v>
      </c>
      <c r="AH193">
        <v>0.98</v>
      </c>
      <c r="AI193">
        <v>0.98</v>
      </c>
      <c r="AJ193">
        <v>0.98</v>
      </c>
      <c r="AK193">
        <f t="shared" si="54"/>
        <v>0</v>
      </c>
      <c r="AL193">
        <f t="shared" si="55"/>
        <v>0</v>
      </c>
      <c r="AM193">
        <f t="shared" si="56"/>
        <v>0</v>
      </c>
      <c r="AN193">
        <f t="shared" si="57"/>
        <v>0</v>
      </c>
      <c r="AO193">
        <f t="shared" si="58"/>
        <v>0</v>
      </c>
      <c r="AP193">
        <f t="shared" si="59"/>
        <v>0</v>
      </c>
      <c r="AQ193" s="97">
        <f>(AK193/(IF((237.3*LN(('Mini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3" s="97">
        <f>(AL193/(IF((237.3*LN(('Mini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3" s="97">
        <f>(AM193/(IF((237.3*LN(('Mini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3">
        <f t="shared" si="79"/>
        <v>0</v>
      </c>
      <c r="AU193">
        <v>0</v>
      </c>
      <c r="AV193" s="96">
        <v>0</v>
      </c>
      <c r="AW193" s="139">
        <f t="shared" si="78"/>
        <v>0.30000000000000004</v>
      </c>
      <c r="AX193" s="129">
        <v>0</v>
      </c>
      <c r="AY193" s="129">
        <v>0</v>
      </c>
      <c r="AZ193" s="129">
        <v>0</v>
      </c>
      <c r="BA193" s="86"/>
      <c r="BB193" s="86">
        <v>0</v>
      </c>
      <c r="BC193">
        <v>0</v>
      </c>
      <c r="BD193">
        <v>0</v>
      </c>
      <c r="BE193">
        <v>0</v>
      </c>
      <c r="BG193">
        <v>0</v>
      </c>
      <c r="BH193">
        <v>0</v>
      </c>
      <c r="BI193">
        <v>0</v>
      </c>
      <c r="BJ193">
        <v>0</v>
      </c>
      <c r="BM193">
        <f t="shared" si="80"/>
        <v>8.0534470601597002E-4</v>
      </c>
      <c r="BN193">
        <f t="shared" si="81"/>
        <v>3.9795050474943999E-4</v>
      </c>
      <c r="BO193">
        <f t="shared" si="82"/>
        <v>1.8138647155180001</v>
      </c>
      <c r="BP193">
        <f t="shared" si="83"/>
        <v>2</v>
      </c>
    </row>
    <row r="194" spans="1:68" x14ac:dyDescent="0.25">
      <c r="A194" t="str">
        <f t="shared" si="45"/>
        <v>1190262</v>
      </c>
      <c r="B194">
        <v>11</v>
      </c>
      <c r="C194">
        <v>90</v>
      </c>
      <c r="D194">
        <v>2</v>
      </c>
      <c r="E194">
        <v>26</v>
      </c>
      <c r="F194" s="138">
        <f t="shared" si="91"/>
        <v>9</v>
      </c>
      <c r="G194">
        <v>0</v>
      </c>
      <c r="H194">
        <v>0</v>
      </c>
      <c r="I194">
        <v>0</v>
      </c>
      <c r="J194" s="94">
        <v>0</v>
      </c>
      <c r="K194" s="95">
        <v>210</v>
      </c>
      <c r="L194" s="86">
        <v>0</v>
      </c>
      <c r="M194" s="86">
        <v>0</v>
      </c>
      <c r="N194" s="86">
        <v>0</v>
      </c>
      <c r="O194">
        <v>1.3620000000000001</v>
      </c>
      <c r="P194">
        <v>1.1000000000000001</v>
      </c>
      <c r="Q194">
        <v>1.1000000000000001</v>
      </c>
      <c r="R194">
        <v>1.1000000000000001</v>
      </c>
      <c r="S194">
        <f t="shared" si="89"/>
        <v>31</v>
      </c>
      <c r="T194">
        <f t="shared" si="47"/>
        <v>0</v>
      </c>
      <c r="U194">
        <f t="shared" si="48"/>
        <v>0</v>
      </c>
      <c r="V194">
        <f t="shared" si="49"/>
        <v>0</v>
      </c>
      <c r="W194">
        <f t="shared" si="90"/>
        <v>5</v>
      </c>
      <c r="X194">
        <f t="shared" si="86"/>
        <v>0</v>
      </c>
      <c r="Y194">
        <f t="shared" si="87"/>
        <v>0</v>
      </c>
      <c r="Z194">
        <f t="shared" si="88"/>
        <v>0</v>
      </c>
      <c r="AA194">
        <f t="shared" si="92"/>
        <v>2.2207903148480951E-2</v>
      </c>
      <c r="AB194">
        <f t="shared" si="92"/>
        <v>0</v>
      </c>
      <c r="AC194">
        <f t="shared" si="93"/>
        <v>0</v>
      </c>
      <c r="AD194" s="96">
        <f t="shared" si="94"/>
        <v>0</v>
      </c>
      <c r="AE194" s="95">
        <v>0</v>
      </c>
      <c r="AF194" s="86">
        <v>0</v>
      </c>
      <c r="AG194" s="86">
        <v>0</v>
      </c>
      <c r="AH194">
        <v>0.98</v>
      </c>
      <c r="AI194">
        <v>0.98</v>
      </c>
      <c r="AJ194">
        <v>0.98</v>
      </c>
      <c r="AK194">
        <f t="shared" si="54"/>
        <v>0</v>
      </c>
      <c r="AL194">
        <f t="shared" si="55"/>
        <v>0</v>
      </c>
      <c r="AM194">
        <f t="shared" si="56"/>
        <v>0</v>
      </c>
      <c r="AN194">
        <f t="shared" si="57"/>
        <v>0</v>
      </c>
      <c r="AO194">
        <f t="shared" si="58"/>
        <v>0</v>
      </c>
      <c r="AP194">
        <f t="shared" si="59"/>
        <v>0</v>
      </c>
      <c r="AQ194" s="97">
        <f>(AK194/(IF((237.3*LN(('Mini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4" s="97">
        <f>(AL194/(IF((237.3*LN(('Mini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4" s="97">
        <f>(AM194/(IF((237.3*LN(('Mini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4">
        <f t="shared" si="79"/>
        <v>0</v>
      </c>
      <c r="AU194">
        <v>0</v>
      </c>
      <c r="AV194" s="96">
        <v>0</v>
      </c>
      <c r="AW194" s="139">
        <f t="shared" si="78"/>
        <v>0.30000000000000004</v>
      </c>
      <c r="AX194" s="129">
        <v>0</v>
      </c>
      <c r="AY194" s="129">
        <v>0</v>
      </c>
      <c r="AZ194" s="129">
        <v>0</v>
      </c>
      <c r="BA194" s="86"/>
      <c r="BB194" s="86">
        <v>0</v>
      </c>
      <c r="BC194">
        <v>0</v>
      </c>
      <c r="BD194">
        <v>0</v>
      </c>
      <c r="BE194">
        <v>0</v>
      </c>
      <c r="BG194">
        <v>0</v>
      </c>
      <c r="BH194">
        <v>0</v>
      </c>
      <c r="BI194">
        <v>0</v>
      </c>
      <c r="BJ194">
        <v>0</v>
      </c>
      <c r="BM194">
        <f t="shared" si="80"/>
        <v>8.0534470601597002E-4</v>
      </c>
      <c r="BN194">
        <f t="shared" si="81"/>
        <v>3.9795050474943999E-4</v>
      </c>
      <c r="BO194">
        <f t="shared" si="82"/>
        <v>1.8138647155180001</v>
      </c>
      <c r="BP194">
        <f t="shared" si="83"/>
        <v>2</v>
      </c>
    </row>
    <row r="195" spans="1:68" x14ac:dyDescent="0.25">
      <c r="A195" t="str">
        <f t="shared" si="45"/>
        <v>1190342</v>
      </c>
      <c r="B195">
        <v>11</v>
      </c>
      <c r="C195">
        <v>90</v>
      </c>
      <c r="D195">
        <v>2</v>
      </c>
      <c r="E195">
        <v>34</v>
      </c>
      <c r="F195" s="138">
        <f t="shared" si="91"/>
        <v>14</v>
      </c>
      <c r="G195">
        <v>0</v>
      </c>
      <c r="H195">
        <v>0</v>
      </c>
      <c r="I195">
        <v>0</v>
      </c>
      <c r="J195" s="94">
        <v>0</v>
      </c>
      <c r="K195" s="95">
        <v>272</v>
      </c>
      <c r="L195" s="86">
        <v>0</v>
      </c>
      <c r="M195" s="86">
        <v>0</v>
      </c>
      <c r="N195" s="86">
        <v>0</v>
      </c>
      <c r="O195">
        <v>1.3620000000000001</v>
      </c>
      <c r="P195">
        <v>1.1000000000000001</v>
      </c>
      <c r="Q195">
        <v>1.1000000000000001</v>
      </c>
      <c r="R195">
        <v>1.1000000000000001</v>
      </c>
      <c r="S195">
        <f t="shared" si="89"/>
        <v>41</v>
      </c>
      <c r="T195">
        <f t="shared" si="47"/>
        <v>0</v>
      </c>
      <c r="U195">
        <f t="shared" si="48"/>
        <v>0</v>
      </c>
      <c r="V195">
        <f t="shared" si="49"/>
        <v>0</v>
      </c>
      <c r="W195">
        <f t="shared" si="90"/>
        <v>7</v>
      </c>
      <c r="X195">
        <f t="shared" si="86"/>
        <v>0</v>
      </c>
      <c r="Y195">
        <f t="shared" si="87"/>
        <v>0</v>
      </c>
      <c r="Z195">
        <f t="shared" si="88"/>
        <v>0</v>
      </c>
      <c r="AA195">
        <f t="shared" si="92"/>
        <v>0.10441004558847257</v>
      </c>
      <c r="AB195">
        <f t="shared" si="92"/>
        <v>0</v>
      </c>
      <c r="AC195">
        <f t="shared" si="93"/>
        <v>0</v>
      </c>
      <c r="AD195" s="96">
        <f t="shared" si="94"/>
        <v>0</v>
      </c>
      <c r="AE195" s="95">
        <v>0</v>
      </c>
      <c r="AF195" s="86">
        <v>0</v>
      </c>
      <c r="AG195" s="86">
        <v>0</v>
      </c>
      <c r="AH195">
        <v>0.98</v>
      </c>
      <c r="AI195">
        <v>0.98</v>
      </c>
      <c r="AJ195">
        <v>0.98</v>
      </c>
      <c r="AK195">
        <f t="shared" si="54"/>
        <v>0</v>
      </c>
      <c r="AL195">
        <f t="shared" si="55"/>
        <v>0</v>
      </c>
      <c r="AM195">
        <f t="shared" si="56"/>
        <v>0</v>
      </c>
      <c r="AN195">
        <f t="shared" si="57"/>
        <v>0</v>
      </c>
      <c r="AO195">
        <f t="shared" si="58"/>
        <v>0</v>
      </c>
      <c r="AP195">
        <f t="shared" si="59"/>
        <v>0</v>
      </c>
      <c r="AQ195" s="97">
        <f>(AK195/(IF((237.3*LN(('Mini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5" s="97">
        <f>(AL195/(IF((237.3*LN(('Mini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5" s="97">
        <f>(AM195/(IF((237.3*LN(('Mini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5">
        <f t="shared" si="79"/>
        <v>0</v>
      </c>
      <c r="AU195">
        <v>0</v>
      </c>
      <c r="AV195" s="96">
        <v>0</v>
      </c>
      <c r="AW195" s="139">
        <f t="shared" si="78"/>
        <v>0.45</v>
      </c>
      <c r="AX195" s="129">
        <v>0</v>
      </c>
      <c r="AY195" s="129">
        <v>0</v>
      </c>
      <c r="AZ195" s="129">
        <v>0</v>
      </c>
      <c r="BA195" s="86"/>
      <c r="BB195" s="86">
        <v>0</v>
      </c>
      <c r="BC195">
        <v>0</v>
      </c>
      <c r="BD195">
        <v>0</v>
      </c>
      <c r="BE195">
        <v>0</v>
      </c>
      <c r="BG195">
        <v>0</v>
      </c>
      <c r="BH195">
        <v>0</v>
      </c>
      <c r="BI195">
        <v>0</v>
      </c>
      <c r="BJ195">
        <v>0</v>
      </c>
      <c r="BM195">
        <f t="shared" si="80"/>
        <v>2.5582398288699999E-3</v>
      </c>
      <c r="BN195">
        <f t="shared" si="81"/>
        <v>5.6161694684148003E-4</v>
      </c>
      <c r="BO195">
        <f t="shared" si="82"/>
        <v>1.4942747715061999</v>
      </c>
      <c r="BP195">
        <f t="shared" si="83"/>
        <v>3</v>
      </c>
    </row>
    <row r="196" spans="1:68" x14ac:dyDescent="0.25">
      <c r="A196" t="str">
        <f t="shared" si="45"/>
        <v>1190422</v>
      </c>
      <c r="B196">
        <v>11</v>
      </c>
      <c r="C196">
        <v>90</v>
      </c>
      <c r="D196">
        <v>2</v>
      </c>
      <c r="E196">
        <v>42</v>
      </c>
      <c r="F196" s="138">
        <f t="shared" si="91"/>
        <v>19</v>
      </c>
      <c r="G196">
        <v>0</v>
      </c>
      <c r="H196">
        <v>0</v>
      </c>
      <c r="I196">
        <v>0</v>
      </c>
      <c r="J196" s="94">
        <v>0</v>
      </c>
      <c r="K196" s="95">
        <v>383</v>
      </c>
      <c r="L196" s="86">
        <v>0</v>
      </c>
      <c r="M196" s="86">
        <v>0</v>
      </c>
      <c r="N196" s="86">
        <v>0</v>
      </c>
      <c r="O196">
        <v>1.3620000000000001</v>
      </c>
      <c r="P196">
        <v>1.1000000000000001</v>
      </c>
      <c r="Q196">
        <v>1.1000000000000001</v>
      </c>
      <c r="R196">
        <v>1.1000000000000001</v>
      </c>
      <c r="S196">
        <f t="shared" si="89"/>
        <v>57</v>
      </c>
      <c r="T196">
        <f t="shared" si="47"/>
        <v>0</v>
      </c>
      <c r="U196">
        <f t="shared" si="48"/>
        <v>0</v>
      </c>
      <c r="V196">
        <f t="shared" si="49"/>
        <v>0</v>
      </c>
      <c r="W196">
        <f t="shared" si="90"/>
        <v>10</v>
      </c>
      <c r="X196">
        <f t="shared" si="86"/>
        <v>0</v>
      </c>
      <c r="Y196">
        <f t="shared" si="87"/>
        <v>0</v>
      </c>
      <c r="Z196">
        <f t="shared" si="88"/>
        <v>0</v>
      </c>
      <c r="AA196">
        <f t="shared" si="92"/>
        <v>0.33409041252559374</v>
      </c>
      <c r="AB196">
        <f t="shared" si="92"/>
        <v>0</v>
      </c>
      <c r="AC196">
        <f t="shared" si="93"/>
        <v>0</v>
      </c>
      <c r="AD196" s="96">
        <f t="shared" si="94"/>
        <v>0</v>
      </c>
      <c r="AE196" s="95">
        <v>0</v>
      </c>
      <c r="AF196" s="86">
        <v>0</v>
      </c>
      <c r="AG196" s="86">
        <v>0</v>
      </c>
      <c r="AH196">
        <v>0.98</v>
      </c>
      <c r="AI196">
        <v>0.98</v>
      </c>
      <c r="AJ196">
        <v>0.98</v>
      </c>
      <c r="AK196">
        <f t="shared" si="54"/>
        <v>0</v>
      </c>
      <c r="AL196">
        <f t="shared" si="55"/>
        <v>0</v>
      </c>
      <c r="AM196">
        <f t="shared" si="56"/>
        <v>0</v>
      </c>
      <c r="AN196">
        <f t="shared" si="57"/>
        <v>0</v>
      </c>
      <c r="AO196">
        <f t="shared" si="58"/>
        <v>0</v>
      </c>
      <c r="AP196">
        <f t="shared" si="59"/>
        <v>0</v>
      </c>
      <c r="AQ196" s="97">
        <f>(AK196/(IF((237.3*LN(('Mini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6" s="97">
        <f>(AL196/(IF((237.3*LN(('Mini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6" s="97">
        <f>(AM196/(IF((237.3*LN(('Mini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6">
        <f t="shared" si="79"/>
        <v>0</v>
      </c>
      <c r="AU196">
        <v>0</v>
      </c>
      <c r="AV196" s="96">
        <v>0</v>
      </c>
      <c r="AW196" s="139">
        <f t="shared" si="78"/>
        <v>0.60000000000000009</v>
      </c>
      <c r="AX196" s="129">
        <v>0</v>
      </c>
      <c r="AY196" s="129">
        <v>0</v>
      </c>
      <c r="AZ196" s="129">
        <v>0</v>
      </c>
      <c r="BA196" s="86"/>
      <c r="BB196" s="86">
        <v>0</v>
      </c>
      <c r="BC196">
        <v>0</v>
      </c>
      <c r="BD196">
        <v>0</v>
      </c>
      <c r="BE196">
        <v>0</v>
      </c>
      <c r="BG196">
        <v>0</v>
      </c>
      <c r="BH196">
        <v>0</v>
      </c>
      <c r="BI196">
        <v>0</v>
      </c>
      <c r="BJ196">
        <v>0</v>
      </c>
      <c r="BM196">
        <f t="shared" si="80"/>
        <v>1.1616292894075E-2</v>
      </c>
      <c r="BN196">
        <f t="shared" si="81"/>
        <v>1.6553227470231999E-3</v>
      </c>
      <c r="BO196">
        <f t="shared" si="82"/>
        <v>1.5869346821790999</v>
      </c>
      <c r="BP196">
        <f t="shared" si="83"/>
        <v>1</v>
      </c>
    </row>
    <row r="197" spans="1:68" x14ac:dyDescent="0.25">
      <c r="A197" t="str">
        <f t="shared" si="45"/>
        <v>11100142</v>
      </c>
      <c r="B197">
        <v>11</v>
      </c>
      <c r="C197">
        <v>100</v>
      </c>
      <c r="D197">
        <v>2</v>
      </c>
      <c r="E197">
        <v>14</v>
      </c>
      <c r="F197" s="138">
        <f t="shared" si="91"/>
        <v>4</v>
      </c>
      <c r="G197">
        <v>0</v>
      </c>
      <c r="H197">
        <v>0</v>
      </c>
      <c r="I197">
        <v>0</v>
      </c>
      <c r="J197" s="94">
        <v>0</v>
      </c>
      <c r="K197" s="95">
        <v>153</v>
      </c>
      <c r="L197" s="86">
        <v>0</v>
      </c>
      <c r="M197" s="86">
        <v>0</v>
      </c>
      <c r="N197" s="86">
        <v>0</v>
      </c>
      <c r="O197">
        <v>1.3620000000000001</v>
      </c>
      <c r="P197">
        <v>1.1000000000000001</v>
      </c>
      <c r="Q197">
        <v>1.1000000000000001</v>
      </c>
      <c r="R197">
        <v>1.1000000000000001</v>
      </c>
      <c r="S197">
        <f t="shared" si="89"/>
        <v>23</v>
      </c>
      <c r="T197">
        <f t="shared" si="47"/>
        <v>0</v>
      </c>
      <c r="U197">
        <f t="shared" si="48"/>
        <v>0</v>
      </c>
      <c r="V197">
        <f t="shared" si="49"/>
        <v>0</v>
      </c>
      <c r="W197">
        <f t="shared" si="90"/>
        <v>4</v>
      </c>
      <c r="X197">
        <f t="shared" si="86"/>
        <v>0</v>
      </c>
      <c r="Y197">
        <f t="shared" si="87"/>
        <v>0</v>
      </c>
      <c r="Z197">
        <f t="shared" si="88"/>
        <v>0</v>
      </c>
      <c r="AA197">
        <f t="shared" si="92"/>
        <v>1.2692746488264683E-2</v>
      </c>
      <c r="AB197">
        <f t="shared" si="92"/>
        <v>0</v>
      </c>
      <c r="AC197">
        <f t="shared" si="93"/>
        <v>0</v>
      </c>
      <c r="AD197" s="96">
        <f t="shared" si="94"/>
        <v>0</v>
      </c>
      <c r="AE197" s="95">
        <v>0</v>
      </c>
      <c r="AF197" s="86">
        <v>0</v>
      </c>
      <c r="AG197" s="86">
        <v>0</v>
      </c>
      <c r="AH197">
        <v>0.98</v>
      </c>
      <c r="AI197">
        <v>0.98</v>
      </c>
      <c r="AJ197">
        <v>0.98</v>
      </c>
      <c r="AK197">
        <f t="shared" si="54"/>
        <v>0</v>
      </c>
      <c r="AL197">
        <f t="shared" si="55"/>
        <v>0</v>
      </c>
      <c r="AM197">
        <f t="shared" si="56"/>
        <v>0</v>
      </c>
      <c r="AN197">
        <f t="shared" si="57"/>
        <v>0</v>
      </c>
      <c r="AO197">
        <f t="shared" si="58"/>
        <v>0</v>
      </c>
      <c r="AP197">
        <f t="shared" si="59"/>
        <v>0</v>
      </c>
      <c r="AQ197" s="97">
        <f>(AK197/(IF((237.3*LN(('Mini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7" s="97">
        <f>(AL197/(IF((237.3*LN(('Mini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7" s="97">
        <f>(AM197/(IF((237.3*LN(('Mini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7">
        <f t="shared" si="79"/>
        <v>0</v>
      </c>
      <c r="AU197">
        <v>0</v>
      </c>
      <c r="AV197" s="96">
        <v>0</v>
      </c>
      <c r="AW197" s="139">
        <f t="shared" si="78"/>
        <v>0.16666666666666669</v>
      </c>
      <c r="AX197" s="129">
        <v>0</v>
      </c>
      <c r="AY197" s="129">
        <v>0</v>
      </c>
      <c r="AZ197" s="129">
        <v>0</v>
      </c>
      <c r="BA197" s="86"/>
      <c r="BB197" s="86">
        <v>0</v>
      </c>
      <c r="BC197">
        <v>0</v>
      </c>
      <c r="BD197">
        <v>0</v>
      </c>
      <c r="BE197">
        <v>0</v>
      </c>
      <c r="BG197">
        <v>0</v>
      </c>
      <c r="BH197">
        <v>0</v>
      </c>
      <c r="BI197">
        <v>0</v>
      </c>
      <c r="BJ197">
        <v>0</v>
      </c>
      <c r="BM197">
        <f t="shared" si="80"/>
        <v>1.3823338826853E-3</v>
      </c>
      <c r="BN197">
        <f t="shared" si="81"/>
        <v>3.3290816326530999E-4</v>
      </c>
      <c r="BO197">
        <f t="shared" si="82"/>
        <v>1.723172227894</v>
      </c>
      <c r="BP197">
        <f t="shared" si="83"/>
        <v>1</v>
      </c>
    </row>
    <row r="198" spans="1:68" x14ac:dyDescent="0.25">
      <c r="A198" t="str">
        <f t="shared" si="45"/>
        <v>11100182</v>
      </c>
      <c r="B198">
        <v>11</v>
      </c>
      <c r="C198">
        <v>100</v>
      </c>
      <c r="D198">
        <v>2</v>
      </c>
      <c r="E198">
        <v>18</v>
      </c>
      <c r="F198" s="138">
        <f t="shared" si="91"/>
        <v>9</v>
      </c>
      <c r="G198">
        <v>0</v>
      </c>
      <c r="H198">
        <v>0</v>
      </c>
      <c r="I198">
        <v>0</v>
      </c>
      <c r="J198" s="94">
        <v>0</v>
      </c>
      <c r="K198" s="95">
        <v>181</v>
      </c>
      <c r="L198" s="86">
        <v>0</v>
      </c>
      <c r="M198" s="86">
        <v>0</v>
      </c>
      <c r="N198" s="86">
        <v>0</v>
      </c>
      <c r="O198">
        <v>1.3620000000000001</v>
      </c>
      <c r="P198">
        <v>1.1000000000000001</v>
      </c>
      <c r="Q198">
        <v>1.1000000000000001</v>
      </c>
      <c r="R198">
        <v>1.1000000000000001</v>
      </c>
      <c r="S198">
        <f t="shared" si="89"/>
        <v>27</v>
      </c>
      <c r="T198">
        <f t="shared" si="47"/>
        <v>0</v>
      </c>
      <c r="U198">
        <f t="shared" si="48"/>
        <v>0</v>
      </c>
      <c r="V198">
        <f t="shared" si="49"/>
        <v>0</v>
      </c>
      <c r="W198">
        <f t="shared" si="90"/>
        <v>5</v>
      </c>
      <c r="X198">
        <f t="shared" si="86"/>
        <v>0</v>
      </c>
      <c r="Y198">
        <f t="shared" si="87"/>
        <v>0</v>
      </c>
      <c r="Z198">
        <f t="shared" si="88"/>
        <v>0</v>
      </c>
      <c r="AA198">
        <f t="shared" si="92"/>
        <v>2.51325599308642E-2</v>
      </c>
      <c r="AB198">
        <f t="shared" si="92"/>
        <v>0</v>
      </c>
      <c r="AC198">
        <f t="shared" si="93"/>
        <v>0</v>
      </c>
      <c r="AD198" s="96">
        <f t="shared" si="94"/>
        <v>0</v>
      </c>
      <c r="AE198" s="95">
        <v>0</v>
      </c>
      <c r="AF198" s="86">
        <v>0</v>
      </c>
      <c r="AG198" s="86">
        <v>0</v>
      </c>
      <c r="AH198">
        <v>0.98</v>
      </c>
      <c r="AI198">
        <v>0.98</v>
      </c>
      <c r="AJ198">
        <v>0.98</v>
      </c>
      <c r="AK198">
        <f t="shared" si="54"/>
        <v>0</v>
      </c>
      <c r="AL198">
        <f t="shared" si="55"/>
        <v>0</v>
      </c>
      <c r="AM198">
        <f t="shared" si="56"/>
        <v>0</v>
      </c>
      <c r="AN198">
        <f t="shared" si="57"/>
        <v>0</v>
      </c>
      <c r="AO198">
        <f t="shared" si="58"/>
        <v>0</v>
      </c>
      <c r="AP198">
        <f t="shared" si="59"/>
        <v>0</v>
      </c>
      <c r="AQ198" s="97">
        <f>(AK198/(IF((237.3*LN(('Mini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8" s="97">
        <f>(AL198/(IF((237.3*LN(('Mini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8" s="97">
        <f>(AM198/(IF((237.3*LN(('Mini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8">
        <f t="shared" si="79"/>
        <v>0</v>
      </c>
      <c r="AU198">
        <v>0</v>
      </c>
      <c r="AV198" s="96">
        <v>0</v>
      </c>
      <c r="AW198" s="139">
        <f t="shared" si="78"/>
        <v>0.33333333333333337</v>
      </c>
      <c r="AX198" s="129">
        <v>0</v>
      </c>
      <c r="AY198" s="129">
        <v>0</v>
      </c>
      <c r="AZ198" s="129">
        <v>0</v>
      </c>
      <c r="BA198" s="86"/>
      <c r="BB198" s="86">
        <v>0</v>
      </c>
      <c r="BC198">
        <v>0</v>
      </c>
      <c r="BD198">
        <v>0</v>
      </c>
      <c r="BE198">
        <v>0</v>
      </c>
      <c r="BG198">
        <v>0</v>
      </c>
      <c r="BH198">
        <v>0</v>
      </c>
      <c r="BI198">
        <v>0</v>
      </c>
      <c r="BJ198">
        <v>0</v>
      </c>
      <c r="BM198">
        <f t="shared" si="80"/>
        <v>8.0534470601597002E-4</v>
      </c>
      <c r="BN198">
        <f t="shared" si="81"/>
        <v>3.9795050474943999E-4</v>
      </c>
      <c r="BO198">
        <f t="shared" si="82"/>
        <v>1.8138647155180001</v>
      </c>
      <c r="BP198">
        <f t="shared" si="83"/>
        <v>2</v>
      </c>
    </row>
    <row r="199" spans="1:68" x14ac:dyDescent="0.25">
      <c r="A199" t="str">
        <f t="shared" si="45"/>
        <v>11100262</v>
      </c>
      <c r="B199">
        <v>11</v>
      </c>
      <c r="C199">
        <v>100</v>
      </c>
      <c r="D199">
        <v>2</v>
      </c>
      <c r="E199">
        <v>26</v>
      </c>
      <c r="F199" s="138">
        <f t="shared" si="91"/>
        <v>9</v>
      </c>
      <c r="G199">
        <v>0</v>
      </c>
      <c r="H199">
        <v>0</v>
      </c>
      <c r="I199">
        <v>0</v>
      </c>
      <c r="J199" s="94">
        <v>0</v>
      </c>
      <c r="K199" s="95">
        <v>245</v>
      </c>
      <c r="L199" s="86">
        <v>0</v>
      </c>
      <c r="M199" s="86">
        <v>0</v>
      </c>
      <c r="N199" s="86">
        <v>0</v>
      </c>
      <c r="O199">
        <v>1.3620000000000001</v>
      </c>
      <c r="P199">
        <v>1.1000000000000001</v>
      </c>
      <c r="Q199">
        <v>1.1000000000000001</v>
      </c>
      <c r="R199">
        <v>1.1000000000000001</v>
      </c>
      <c r="S199">
        <f t="shared" si="89"/>
        <v>37</v>
      </c>
      <c r="T199">
        <f t="shared" si="47"/>
        <v>0</v>
      </c>
      <c r="U199">
        <f t="shared" si="48"/>
        <v>0</v>
      </c>
      <c r="V199">
        <f t="shared" si="49"/>
        <v>0</v>
      </c>
      <c r="W199">
        <f t="shared" si="90"/>
        <v>6</v>
      </c>
      <c r="X199">
        <f t="shared" si="86"/>
        <v>0</v>
      </c>
      <c r="Y199">
        <f t="shared" si="87"/>
        <v>0</v>
      </c>
      <c r="Z199">
        <f t="shared" si="88"/>
        <v>0</v>
      </c>
      <c r="AA199">
        <f t="shared" si="92"/>
        <v>3.4987986312321834E-2</v>
      </c>
      <c r="AB199">
        <f t="shared" si="92"/>
        <v>0</v>
      </c>
      <c r="AC199">
        <f t="shared" si="93"/>
        <v>0</v>
      </c>
      <c r="AD199" s="96">
        <f t="shared" si="94"/>
        <v>0</v>
      </c>
      <c r="AE199" s="95">
        <v>0</v>
      </c>
      <c r="AF199" s="86">
        <v>0</v>
      </c>
      <c r="AG199" s="86">
        <v>0</v>
      </c>
      <c r="AH199">
        <v>0.98</v>
      </c>
      <c r="AI199">
        <v>0.98</v>
      </c>
      <c r="AJ199">
        <v>0.98</v>
      </c>
      <c r="AK199">
        <f t="shared" si="54"/>
        <v>0</v>
      </c>
      <c r="AL199">
        <f t="shared" si="55"/>
        <v>0</v>
      </c>
      <c r="AM199">
        <f t="shared" si="56"/>
        <v>0</v>
      </c>
      <c r="AN199">
        <f t="shared" si="57"/>
        <v>0</v>
      </c>
      <c r="AO199">
        <f t="shared" si="58"/>
        <v>0</v>
      </c>
      <c r="AP199">
        <f t="shared" si="59"/>
        <v>0</v>
      </c>
      <c r="AQ199" s="97">
        <f>(AK199/(IF((237.3*LN(('Mini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199" s="97">
        <f>(AL199/(IF((237.3*LN(('Mini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199" s="97">
        <f>(AM199/(IF((237.3*LN(('Mini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199">
        <f t="shared" si="79"/>
        <v>0</v>
      </c>
      <c r="AU199">
        <v>0</v>
      </c>
      <c r="AV199" s="96">
        <v>0</v>
      </c>
      <c r="AW199" s="139">
        <f t="shared" si="78"/>
        <v>0.33333333333333337</v>
      </c>
      <c r="AX199" s="129">
        <v>0</v>
      </c>
      <c r="AY199" s="129">
        <v>0</v>
      </c>
      <c r="AZ199" s="129">
        <v>0</v>
      </c>
      <c r="BA199" s="86"/>
      <c r="BB199" s="86">
        <v>0</v>
      </c>
      <c r="BC199">
        <v>0</v>
      </c>
      <c r="BD199">
        <v>0</v>
      </c>
      <c r="BE199">
        <v>0</v>
      </c>
      <c r="BG199">
        <v>0</v>
      </c>
      <c r="BH199">
        <v>0</v>
      </c>
      <c r="BI199">
        <v>0</v>
      </c>
      <c r="BJ199">
        <v>0</v>
      </c>
      <c r="BM199">
        <f t="shared" si="80"/>
        <v>8.0534470601597002E-4</v>
      </c>
      <c r="BN199">
        <f t="shared" si="81"/>
        <v>3.9795050474943999E-4</v>
      </c>
      <c r="BO199">
        <f t="shared" si="82"/>
        <v>1.8138647155180001</v>
      </c>
      <c r="BP199">
        <f t="shared" si="83"/>
        <v>2</v>
      </c>
    </row>
    <row r="200" spans="1:68" x14ac:dyDescent="0.25">
      <c r="A200" t="str">
        <f t="shared" si="45"/>
        <v>11100342</v>
      </c>
      <c r="B200">
        <v>11</v>
      </c>
      <c r="C200">
        <v>100</v>
      </c>
      <c r="D200">
        <v>2</v>
      </c>
      <c r="E200">
        <v>34</v>
      </c>
      <c r="F200" s="138">
        <f t="shared" si="91"/>
        <v>14</v>
      </c>
      <c r="G200">
        <v>0</v>
      </c>
      <c r="H200">
        <v>0</v>
      </c>
      <c r="I200">
        <v>0</v>
      </c>
      <c r="J200" s="94">
        <v>0</v>
      </c>
      <c r="K200" s="95">
        <v>317</v>
      </c>
      <c r="L200" s="86">
        <v>0</v>
      </c>
      <c r="M200" s="86">
        <v>0</v>
      </c>
      <c r="N200" s="86">
        <v>0</v>
      </c>
      <c r="O200">
        <v>1.3620000000000001</v>
      </c>
      <c r="P200">
        <v>1.1000000000000001</v>
      </c>
      <c r="Q200">
        <v>1.1000000000000001</v>
      </c>
      <c r="R200">
        <v>1.1000000000000001</v>
      </c>
      <c r="S200">
        <f t="shared" si="89"/>
        <v>47</v>
      </c>
      <c r="T200">
        <f t="shared" si="47"/>
        <v>0</v>
      </c>
      <c r="U200">
        <f t="shared" si="48"/>
        <v>0</v>
      </c>
      <c r="V200">
        <f t="shared" si="49"/>
        <v>0</v>
      </c>
      <c r="W200">
        <f t="shared" si="90"/>
        <v>8</v>
      </c>
      <c r="X200">
        <f t="shared" si="86"/>
        <v>0</v>
      </c>
      <c r="Y200">
        <f t="shared" si="87"/>
        <v>0</v>
      </c>
      <c r="Z200">
        <f t="shared" si="88"/>
        <v>0</v>
      </c>
      <c r="AA200">
        <f t="shared" si="92"/>
        <v>0.14430730624855029</v>
      </c>
      <c r="AB200">
        <f t="shared" si="92"/>
        <v>0</v>
      </c>
      <c r="AC200">
        <f t="shared" si="93"/>
        <v>0</v>
      </c>
      <c r="AD200" s="96">
        <f t="shared" si="94"/>
        <v>0</v>
      </c>
      <c r="AE200" s="95">
        <v>0</v>
      </c>
      <c r="AF200" s="86">
        <v>0</v>
      </c>
      <c r="AG200" s="86">
        <v>0</v>
      </c>
      <c r="AH200">
        <v>0.98</v>
      </c>
      <c r="AI200">
        <v>0.98</v>
      </c>
      <c r="AJ200">
        <v>0.98</v>
      </c>
      <c r="AK200">
        <f t="shared" si="54"/>
        <v>0</v>
      </c>
      <c r="AL200">
        <f t="shared" si="55"/>
        <v>0</v>
      </c>
      <c r="AM200">
        <f t="shared" si="56"/>
        <v>0</v>
      </c>
      <c r="AN200">
        <f t="shared" si="57"/>
        <v>0</v>
      </c>
      <c r="AO200">
        <f t="shared" si="58"/>
        <v>0</v>
      </c>
      <c r="AP200">
        <f t="shared" si="59"/>
        <v>0</v>
      </c>
      <c r="AQ200" s="97">
        <f>(AK200/(IF((237.3*LN(('Mini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0" s="97">
        <f>(AL200/(IF((237.3*LN(('Mini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0" s="97">
        <f>(AM200/(IF((237.3*LN(('Mini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0">
        <f t="shared" si="79"/>
        <v>0</v>
      </c>
      <c r="AU200">
        <v>0</v>
      </c>
      <c r="AV200" s="96">
        <v>0</v>
      </c>
      <c r="AW200" s="139">
        <f t="shared" si="78"/>
        <v>0.5</v>
      </c>
      <c r="AX200" s="129">
        <v>0</v>
      </c>
      <c r="AY200" s="129">
        <v>0</v>
      </c>
      <c r="AZ200" s="129">
        <v>0</v>
      </c>
      <c r="BA200" s="86"/>
      <c r="BB200" s="86">
        <v>0</v>
      </c>
      <c r="BC200">
        <v>0</v>
      </c>
      <c r="BD200">
        <v>0</v>
      </c>
      <c r="BE200">
        <v>0</v>
      </c>
      <c r="BG200">
        <v>0</v>
      </c>
      <c r="BH200">
        <v>0</v>
      </c>
      <c r="BI200">
        <v>0</v>
      </c>
      <c r="BJ200">
        <v>0</v>
      </c>
      <c r="BM200">
        <f t="shared" si="80"/>
        <v>2.5582398288699999E-3</v>
      </c>
      <c r="BN200">
        <f t="shared" si="81"/>
        <v>5.6161694684148003E-4</v>
      </c>
      <c r="BO200">
        <f t="shared" si="82"/>
        <v>1.4942747715061999</v>
      </c>
      <c r="BP200">
        <f t="shared" si="83"/>
        <v>3</v>
      </c>
    </row>
    <row r="201" spans="1:68" x14ac:dyDescent="0.25">
      <c r="A201" t="str">
        <f t="shared" si="45"/>
        <v>11100422</v>
      </c>
      <c r="B201">
        <v>11</v>
      </c>
      <c r="C201">
        <v>100</v>
      </c>
      <c r="D201">
        <v>2</v>
      </c>
      <c r="E201">
        <v>42</v>
      </c>
      <c r="F201" s="138">
        <f t="shared" si="91"/>
        <v>19</v>
      </c>
      <c r="G201">
        <v>0</v>
      </c>
      <c r="H201">
        <v>0</v>
      </c>
      <c r="I201">
        <v>0</v>
      </c>
      <c r="J201" s="94">
        <v>0</v>
      </c>
      <c r="K201" s="95">
        <v>447</v>
      </c>
      <c r="L201" s="86">
        <v>0</v>
      </c>
      <c r="M201" s="86">
        <v>0</v>
      </c>
      <c r="N201" s="86">
        <v>0</v>
      </c>
      <c r="O201">
        <v>1.3620000000000001</v>
      </c>
      <c r="P201">
        <v>1.1000000000000001</v>
      </c>
      <c r="Q201">
        <v>1.1000000000000001</v>
      </c>
      <c r="R201">
        <v>1.1000000000000001</v>
      </c>
      <c r="S201">
        <f t="shared" si="89"/>
        <v>67</v>
      </c>
      <c r="T201">
        <f t="shared" si="47"/>
        <v>0</v>
      </c>
      <c r="U201">
        <f t="shared" si="48"/>
        <v>0</v>
      </c>
      <c r="V201">
        <f t="shared" si="49"/>
        <v>0</v>
      </c>
      <c r="W201">
        <f t="shared" si="90"/>
        <v>12</v>
      </c>
      <c r="X201">
        <f t="shared" si="86"/>
        <v>0</v>
      </c>
      <c r="Y201">
        <f t="shared" si="87"/>
        <v>0</v>
      </c>
      <c r="Z201">
        <f t="shared" si="88"/>
        <v>0</v>
      </c>
      <c r="AA201">
        <f t="shared" si="92"/>
        <v>0.50509231518551501</v>
      </c>
      <c r="AB201">
        <f t="shared" si="92"/>
        <v>0</v>
      </c>
      <c r="AC201">
        <f t="shared" si="93"/>
        <v>0</v>
      </c>
      <c r="AD201" s="96">
        <f t="shared" si="94"/>
        <v>0</v>
      </c>
      <c r="AE201" s="95">
        <v>0</v>
      </c>
      <c r="AF201" s="86">
        <v>0</v>
      </c>
      <c r="AG201" s="86">
        <v>0</v>
      </c>
      <c r="AH201">
        <v>0.98</v>
      </c>
      <c r="AI201">
        <v>0.98</v>
      </c>
      <c r="AJ201">
        <v>0.98</v>
      </c>
      <c r="AK201">
        <f t="shared" si="54"/>
        <v>0</v>
      </c>
      <c r="AL201">
        <f t="shared" si="55"/>
        <v>0</v>
      </c>
      <c r="AM201">
        <f t="shared" si="56"/>
        <v>0</v>
      </c>
      <c r="AN201">
        <f t="shared" si="57"/>
        <v>0</v>
      </c>
      <c r="AO201">
        <f t="shared" si="58"/>
        <v>0</v>
      </c>
      <c r="AP201">
        <f t="shared" si="59"/>
        <v>0</v>
      </c>
      <c r="AQ201" s="97">
        <f>(AK201/(IF((237.3*LN(('Mini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1" s="97">
        <f>(AL201/(IF((237.3*LN(('Mini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1" s="97">
        <f>(AM201/(IF((237.3*LN(('Mini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1">
        <f t="shared" si="79"/>
        <v>0</v>
      </c>
      <c r="AU201">
        <v>0</v>
      </c>
      <c r="AV201" s="96">
        <v>0</v>
      </c>
      <c r="AW201" s="139">
        <f t="shared" ref="AW201:AW264" si="95">IF($F201=$BR$70,$C201*$BS$70,IF($F201=$BR$71,$C201*$BS$71,IF($F201=$BR$72,$C201*$BS$72,IF($F201=$BR$73,$C201*$BS$73,IF($F201=$BR$74,$C201*$BS$74,IF($F201=$BR$75,$C201*$BS$75,IF($F201=$BR$76,$C201*$BS$76,IF($F201=$BR$77,$C201*$BS$77,IF($F201=$BR$78,$C201*$BS$78,IF($F201=$BR$79,$C201*$BS$79,IF($F201=$BR$80,$C201*$BS$80,)))))))))))</f>
        <v>0.66666666666666674</v>
      </c>
      <c r="AX201" s="129">
        <v>0</v>
      </c>
      <c r="AY201" s="129">
        <v>0</v>
      </c>
      <c r="AZ201" s="129">
        <v>0</v>
      </c>
      <c r="BA201" s="86"/>
      <c r="BB201" s="86">
        <v>0</v>
      </c>
      <c r="BC201">
        <v>0</v>
      </c>
      <c r="BD201">
        <v>0</v>
      </c>
      <c r="BE201">
        <v>0</v>
      </c>
      <c r="BG201">
        <v>0</v>
      </c>
      <c r="BH201">
        <v>0</v>
      </c>
      <c r="BI201">
        <v>0</v>
      </c>
      <c r="BJ201">
        <v>0</v>
      </c>
      <c r="BM201">
        <f t="shared" si="80"/>
        <v>1.1616292894075E-2</v>
      </c>
      <c r="BN201">
        <f t="shared" si="81"/>
        <v>1.6553227470231999E-3</v>
      </c>
      <c r="BO201">
        <f t="shared" si="82"/>
        <v>1.5869346821790999</v>
      </c>
      <c r="BP201">
        <f t="shared" si="83"/>
        <v>1</v>
      </c>
    </row>
    <row r="202" spans="1:68" x14ac:dyDescent="0.25">
      <c r="A202" t="str">
        <f t="shared" si="45"/>
        <v>11110142</v>
      </c>
      <c r="B202">
        <v>11</v>
      </c>
      <c r="C202">
        <v>110</v>
      </c>
      <c r="D202">
        <v>2</v>
      </c>
      <c r="E202">
        <v>14</v>
      </c>
      <c r="F202" s="138">
        <f t="shared" si="91"/>
        <v>4</v>
      </c>
      <c r="G202">
        <v>0</v>
      </c>
      <c r="H202">
        <v>0</v>
      </c>
      <c r="I202">
        <v>0</v>
      </c>
      <c r="J202" s="94">
        <v>0</v>
      </c>
      <c r="K202" s="95">
        <v>175</v>
      </c>
      <c r="L202" s="86">
        <v>0</v>
      </c>
      <c r="M202" s="86">
        <v>0</v>
      </c>
      <c r="N202" s="86">
        <v>0</v>
      </c>
      <c r="O202">
        <v>1.3620000000000001</v>
      </c>
      <c r="P202">
        <v>1.1000000000000001</v>
      </c>
      <c r="Q202">
        <v>1.1000000000000001</v>
      </c>
      <c r="R202">
        <v>1.1000000000000001</v>
      </c>
      <c r="S202">
        <f t="shared" si="89"/>
        <v>26</v>
      </c>
      <c r="T202">
        <f t="shared" si="47"/>
        <v>0</v>
      </c>
      <c r="U202">
        <f t="shared" si="48"/>
        <v>0</v>
      </c>
      <c r="V202">
        <f t="shared" si="49"/>
        <v>0</v>
      </c>
      <c r="W202">
        <f t="shared" si="90"/>
        <v>4</v>
      </c>
      <c r="X202">
        <f t="shared" si="86"/>
        <v>0</v>
      </c>
      <c r="Y202">
        <f t="shared" si="87"/>
        <v>0</v>
      </c>
      <c r="Z202">
        <f t="shared" si="88"/>
        <v>0</v>
      </c>
      <c r="AA202">
        <f t="shared" si="92"/>
        <v>1.4169445844370371E-2</v>
      </c>
      <c r="AB202">
        <f t="shared" si="92"/>
        <v>0</v>
      </c>
      <c r="AC202">
        <f t="shared" si="93"/>
        <v>0</v>
      </c>
      <c r="AD202" s="96">
        <f t="shared" si="94"/>
        <v>0</v>
      </c>
      <c r="AE202" s="95">
        <v>0</v>
      </c>
      <c r="AF202" s="86">
        <v>0</v>
      </c>
      <c r="AG202" s="86">
        <v>0</v>
      </c>
      <c r="AH202">
        <v>0.98</v>
      </c>
      <c r="AI202">
        <v>0.98</v>
      </c>
      <c r="AJ202">
        <v>0.98</v>
      </c>
      <c r="AK202">
        <f t="shared" si="54"/>
        <v>0</v>
      </c>
      <c r="AL202">
        <f t="shared" si="55"/>
        <v>0</v>
      </c>
      <c r="AM202">
        <f t="shared" si="56"/>
        <v>0</v>
      </c>
      <c r="AN202">
        <f t="shared" si="57"/>
        <v>0</v>
      </c>
      <c r="AO202">
        <f t="shared" si="58"/>
        <v>0</v>
      </c>
      <c r="AP202">
        <f t="shared" si="59"/>
        <v>0</v>
      </c>
      <c r="AQ202" s="97">
        <f>(AK202/(IF((237.3*LN(('Mini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2" s="97">
        <f>(AL202/(IF((237.3*LN(('Mini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2" s="97">
        <f>(AM202/(IF((237.3*LN(('Mini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2">
        <f t="shared" ref="AT202:AT265" si="96">0.0098*(($BM202*(AN202^$BO202)*($C202-14.4)*$BP202)+($BN202*AN202*AN202))</f>
        <v>0</v>
      </c>
      <c r="AU202">
        <v>0</v>
      </c>
      <c r="AV202" s="96">
        <v>0</v>
      </c>
      <c r="AW202" s="139">
        <f t="shared" si="95"/>
        <v>0.18333333333333335</v>
      </c>
      <c r="AX202" s="129">
        <v>0</v>
      </c>
      <c r="AY202" s="129">
        <v>0</v>
      </c>
      <c r="AZ202" s="129">
        <v>0</v>
      </c>
      <c r="BA202" s="86"/>
      <c r="BB202" s="86">
        <v>0</v>
      </c>
      <c r="BC202">
        <v>0</v>
      </c>
      <c r="BD202">
        <v>0</v>
      </c>
      <c r="BE202">
        <v>0</v>
      </c>
      <c r="BG202">
        <v>0</v>
      </c>
      <c r="BH202">
        <v>0</v>
      </c>
      <c r="BI202">
        <v>0</v>
      </c>
      <c r="BJ202">
        <v>0</v>
      </c>
      <c r="BM202">
        <f t="shared" ref="BM202:BM265" si="97">IF($F202=$BR$70,$BT$70,IF($F202=$BR$71,$BT$71,IF($F202=$BR$72,$BT$72,IF($F202=$BR$73,$BT$73,IF($F202=$BR$74,$BT$74,IF($F202=$BR$75,$BT$75,IF($F202=$BR$76,$BT$76,IF($F202=$BR$77,$BT$77,IF($F202=$BR$78,$BT$78,IF($F202=$BR$79,$BT$79,IF($F202=$BR$80,$BT$80,)))))))))))</f>
        <v>1.3823338826853E-3</v>
      </c>
      <c r="BN202">
        <f t="shared" ref="BN202:BN265" si="98">IF($F202=$BR$70,$BU$70,IF($F202=$BR$71,$BU$71,IF($F202=$BR$72,$BU$72,IF($F202=$BR$73,$BU$73,IF($F202=$BR$74,$BU$74,IF($F202=$BR$75,$BU$75,IF($F202=$BR$76,$BU$76,IF($F202=$BR$77,$BU$77,IF($F202=$BR$78,$BU$78,IF($F202=$BR$79,$BU$79,IF($F202=$BR$80,$BU$80,)))))))))))</f>
        <v>3.3290816326530999E-4</v>
      </c>
      <c r="BO202">
        <f t="shared" ref="BO202:BO265" si="99">IF($F202=$BR$70,$BV$70,IF($F202=$BR$71,$BV$71,IF($F202=$BR$72,$BV$72,IF($F202=$BR$73,$BV$73,IF($F202=$BR$74,$BV$74,IF($F202=$BR$75,$BV$75,IF($F202=$BR$76,$BV$76,IF($F202=$BR$77,$BV$77,IF($F202=$BR$78,$BV$78,IF($F202=$BR$79,$BV$79,IF($F202=$BR$80,$BV$80,)))))))))))</f>
        <v>1.723172227894</v>
      </c>
      <c r="BP202">
        <f t="shared" ref="BP202:BP265" si="100">IF($F202=$BR$70,$BW$70,IF($F202=$BR$71,$BW$71,IF($F202=$BR$72,$BW$72,IF($F202=$BR$73,$BW$73,IF($F202=$BR$74,$BW$74,IF($F202=$BR$75,$BW$75,IF($F202=$BR$76,$BW$76,IF($F202=$BR$77,$BW$77,IF($F202=$BR$78,$BW$78,IF($F202=$BR$79,$BW$79,IF($F202=$BR$80,$BW$80,)))))))))))</f>
        <v>1</v>
      </c>
    </row>
    <row r="203" spans="1:68" x14ac:dyDescent="0.25">
      <c r="A203" t="str">
        <f t="shared" si="45"/>
        <v>11110182</v>
      </c>
      <c r="B203">
        <v>11</v>
      </c>
      <c r="C203">
        <v>110</v>
      </c>
      <c r="D203">
        <v>2</v>
      </c>
      <c r="E203">
        <v>18</v>
      </c>
      <c r="F203" s="138">
        <f t="shared" si="91"/>
        <v>9</v>
      </c>
      <c r="G203">
        <v>0</v>
      </c>
      <c r="H203">
        <v>0</v>
      </c>
      <c r="I203">
        <v>0</v>
      </c>
      <c r="J203" s="94">
        <v>0</v>
      </c>
      <c r="K203" s="95">
        <v>207</v>
      </c>
      <c r="L203" s="86">
        <v>0</v>
      </c>
      <c r="M203" s="86">
        <v>0</v>
      </c>
      <c r="N203" s="86">
        <v>0</v>
      </c>
      <c r="O203">
        <v>1.3620000000000001</v>
      </c>
      <c r="P203">
        <v>1.1000000000000001</v>
      </c>
      <c r="Q203">
        <v>1.1000000000000001</v>
      </c>
      <c r="R203">
        <v>1.1000000000000001</v>
      </c>
      <c r="S203">
        <f t="shared" si="89"/>
        <v>31</v>
      </c>
      <c r="T203">
        <f t="shared" si="47"/>
        <v>0</v>
      </c>
      <c r="U203">
        <f t="shared" si="48"/>
        <v>0</v>
      </c>
      <c r="V203">
        <f t="shared" si="49"/>
        <v>0</v>
      </c>
      <c r="W203">
        <f t="shared" si="90"/>
        <v>5</v>
      </c>
      <c r="X203">
        <f t="shared" si="86"/>
        <v>0</v>
      </c>
      <c r="Y203">
        <f t="shared" si="87"/>
        <v>0</v>
      </c>
      <c r="Z203">
        <f t="shared" si="88"/>
        <v>0</v>
      </c>
      <c r="AA203">
        <f t="shared" si="92"/>
        <v>2.8057216713247447E-2</v>
      </c>
      <c r="AB203">
        <f t="shared" si="92"/>
        <v>0</v>
      </c>
      <c r="AC203">
        <f t="shared" si="93"/>
        <v>0</v>
      </c>
      <c r="AD203" s="96">
        <f t="shared" si="94"/>
        <v>0</v>
      </c>
      <c r="AE203" s="95">
        <v>0</v>
      </c>
      <c r="AF203" s="86">
        <v>0</v>
      </c>
      <c r="AG203" s="86">
        <v>0</v>
      </c>
      <c r="AH203">
        <v>0.98</v>
      </c>
      <c r="AI203">
        <v>0.98</v>
      </c>
      <c r="AJ203">
        <v>0.98</v>
      </c>
      <c r="AK203">
        <f t="shared" si="54"/>
        <v>0</v>
      </c>
      <c r="AL203">
        <f t="shared" si="55"/>
        <v>0</v>
      </c>
      <c r="AM203">
        <f t="shared" si="56"/>
        <v>0</v>
      </c>
      <c r="AN203">
        <f t="shared" si="57"/>
        <v>0</v>
      </c>
      <c r="AO203">
        <f t="shared" si="58"/>
        <v>0</v>
      </c>
      <c r="AP203">
        <f t="shared" si="59"/>
        <v>0</v>
      </c>
      <c r="AQ203" s="97">
        <f>(AK203/(IF((237.3*LN(('Mini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3" s="97">
        <f>(AL203/(IF((237.3*LN(('Mini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3" s="97">
        <f>(AM203/(IF((237.3*LN(('Mini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3">
        <f t="shared" si="96"/>
        <v>0</v>
      </c>
      <c r="AU203">
        <v>0</v>
      </c>
      <c r="AV203" s="96">
        <v>0</v>
      </c>
      <c r="AW203" s="139">
        <f t="shared" si="95"/>
        <v>0.3666666666666667</v>
      </c>
      <c r="AX203" s="129">
        <v>0</v>
      </c>
      <c r="AY203" s="129">
        <v>0</v>
      </c>
      <c r="AZ203" s="129">
        <v>0</v>
      </c>
      <c r="BA203" s="86"/>
      <c r="BB203" s="86">
        <v>0</v>
      </c>
      <c r="BC203">
        <v>0</v>
      </c>
      <c r="BD203">
        <v>0</v>
      </c>
      <c r="BE203">
        <v>0</v>
      </c>
      <c r="BG203">
        <v>0</v>
      </c>
      <c r="BH203">
        <v>0</v>
      </c>
      <c r="BI203">
        <v>0</v>
      </c>
      <c r="BJ203">
        <v>0</v>
      </c>
      <c r="BM203">
        <f t="shared" si="97"/>
        <v>8.0534470601597002E-4</v>
      </c>
      <c r="BN203">
        <f t="shared" si="98"/>
        <v>3.9795050474943999E-4</v>
      </c>
      <c r="BO203">
        <f t="shared" si="99"/>
        <v>1.8138647155180001</v>
      </c>
      <c r="BP203">
        <f t="shared" si="100"/>
        <v>2</v>
      </c>
    </row>
    <row r="204" spans="1:68" x14ac:dyDescent="0.25">
      <c r="A204" t="str">
        <f t="shared" si="45"/>
        <v>11110262</v>
      </c>
      <c r="B204">
        <v>11</v>
      </c>
      <c r="C204">
        <v>110</v>
      </c>
      <c r="D204">
        <v>2</v>
      </c>
      <c r="E204">
        <v>26</v>
      </c>
      <c r="F204" s="138">
        <f t="shared" si="91"/>
        <v>9</v>
      </c>
      <c r="G204">
        <v>0</v>
      </c>
      <c r="H204">
        <v>0</v>
      </c>
      <c r="I204">
        <v>0</v>
      </c>
      <c r="J204" s="94">
        <v>0</v>
      </c>
      <c r="K204" s="95">
        <v>279</v>
      </c>
      <c r="L204" s="86">
        <v>0</v>
      </c>
      <c r="M204" s="86">
        <v>0</v>
      </c>
      <c r="N204" s="86">
        <v>0</v>
      </c>
      <c r="O204">
        <v>1.3620000000000001</v>
      </c>
      <c r="P204">
        <v>1.1000000000000001</v>
      </c>
      <c r="Q204">
        <v>1.1000000000000001</v>
      </c>
      <c r="R204">
        <v>1.1000000000000001</v>
      </c>
      <c r="S204">
        <f t="shared" si="89"/>
        <v>42</v>
      </c>
      <c r="T204">
        <f t="shared" si="47"/>
        <v>0</v>
      </c>
      <c r="U204">
        <f t="shared" si="48"/>
        <v>0</v>
      </c>
      <c r="V204">
        <f t="shared" si="49"/>
        <v>0</v>
      </c>
      <c r="W204">
        <f t="shared" si="90"/>
        <v>7</v>
      </c>
      <c r="X204">
        <f t="shared" si="86"/>
        <v>0</v>
      </c>
      <c r="Y204">
        <f t="shared" si="87"/>
        <v>0</v>
      </c>
      <c r="Z204">
        <f t="shared" si="88"/>
        <v>0</v>
      </c>
      <c r="AA204">
        <f t="shared" si="92"/>
        <v>5.1665258153112514E-2</v>
      </c>
      <c r="AB204">
        <f t="shared" si="92"/>
        <v>0</v>
      </c>
      <c r="AC204">
        <f t="shared" si="93"/>
        <v>0</v>
      </c>
      <c r="AD204" s="96">
        <f t="shared" si="94"/>
        <v>0</v>
      </c>
      <c r="AE204" s="95">
        <v>0</v>
      </c>
      <c r="AF204" s="86">
        <v>0</v>
      </c>
      <c r="AG204" s="86">
        <v>0</v>
      </c>
      <c r="AH204">
        <v>0.98</v>
      </c>
      <c r="AI204">
        <v>0.98</v>
      </c>
      <c r="AJ204">
        <v>0.98</v>
      </c>
      <c r="AK204">
        <f t="shared" si="54"/>
        <v>0</v>
      </c>
      <c r="AL204">
        <f t="shared" si="55"/>
        <v>0</v>
      </c>
      <c r="AM204">
        <f t="shared" si="56"/>
        <v>0</v>
      </c>
      <c r="AN204">
        <f t="shared" si="57"/>
        <v>0</v>
      </c>
      <c r="AO204">
        <f t="shared" si="58"/>
        <v>0</v>
      </c>
      <c r="AP204">
        <f t="shared" si="59"/>
        <v>0</v>
      </c>
      <c r="AQ204" s="97">
        <f>(AK204/(IF((237.3*LN(('Mini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4" s="97">
        <f>(AL204/(IF((237.3*LN(('Mini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4" s="97">
        <f>(AM204/(IF((237.3*LN(('Mini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4">
        <f t="shared" si="96"/>
        <v>0</v>
      </c>
      <c r="AU204">
        <v>0</v>
      </c>
      <c r="AV204" s="96">
        <v>0</v>
      </c>
      <c r="AW204" s="139">
        <f t="shared" si="95"/>
        <v>0.3666666666666667</v>
      </c>
      <c r="AX204" s="129">
        <v>0</v>
      </c>
      <c r="AY204" s="129">
        <v>0</v>
      </c>
      <c r="AZ204" s="129">
        <v>0</v>
      </c>
      <c r="BA204" s="86"/>
      <c r="BB204" s="86">
        <v>0</v>
      </c>
      <c r="BC204">
        <v>0</v>
      </c>
      <c r="BD204">
        <v>0</v>
      </c>
      <c r="BE204">
        <v>0</v>
      </c>
      <c r="BG204">
        <v>0</v>
      </c>
      <c r="BH204">
        <v>0</v>
      </c>
      <c r="BI204">
        <v>0</v>
      </c>
      <c r="BJ204">
        <v>0</v>
      </c>
      <c r="BM204">
        <f t="shared" si="97"/>
        <v>8.0534470601597002E-4</v>
      </c>
      <c r="BN204">
        <f t="shared" si="98"/>
        <v>3.9795050474943999E-4</v>
      </c>
      <c r="BO204">
        <f t="shared" si="99"/>
        <v>1.8138647155180001</v>
      </c>
      <c r="BP204">
        <f t="shared" si="100"/>
        <v>2</v>
      </c>
    </row>
    <row r="205" spans="1:68" x14ac:dyDescent="0.25">
      <c r="A205" t="str">
        <f t="shared" si="45"/>
        <v>11110342</v>
      </c>
      <c r="B205">
        <v>11</v>
      </c>
      <c r="C205">
        <v>110</v>
      </c>
      <c r="D205">
        <v>2</v>
      </c>
      <c r="E205">
        <v>34</v>
      </c>
      <c r="F205" s="138">
        <f t="shared" si="91"/>
        <v>14</v>
      </c>
      <c r="G205">
        <v>0</v>
      </c>
      <c r="H205">
        <v>0</v>
      </c>
      <c r="I205">
        <v>0</v>
      </c>
      <c r="J205" s="94">
        <v>0</v>
      </c>
      <c r="K205" s="95">
        <v>363</v>
      </c>
      <c r="L205" s="86">
        <v>0</v>
      </c>
      <c r="M205" s="86">
        <v>0</v>
      </c>
      <c r="N205" s="86">
        <v>0</v>
      </c>
      <c r="O205">
        <v>1.3620000000000001</v>
      </c>
      <c r="P205">
        <v>1.1000000000000001</v>
      </c>
      <c r="Q205">
        <v>1.1000000000000001</v>
      </c>
      <c r="R205">
        <v>1.1000000000000001</v>
      </c>
      <c r="S205">
        <f t="shared" si="89"/>
        <v>54</v>
      </c>
      <c r="T205">
        <f t="shared" si="47"/>
        <v>0</v>
      </c>
      <c r="U205">
        <f t="shared" si="48"/>
        <v>0</v>
      </c>
      <c r="V205">
        <f t="shared" si="49"/>
        <v>0</v>
      </c>
      <c r="W205">
        <f t="shared" si="90"/>
        <v>9</v>
      </c>
      <c r="X205">
        <f t="shared" si="86"/>
        <v>0</v>
      </c>
      <c r="Y205">
        <f t="shared" si="87"/>
        <v>0</v>
      </c>
      <c r="Z205">
        <f t="shared" si="88"/>
        <v>0</v>
      </c>
      <c r="AA205">
        <f t="shared" si="92"/>
        <v>0.19215679122977283</v>
      </c>
      <c r="AB205">
        <f t="shared" si="92"/>
        <v>0</v>
      </c>
      <c r="AC205">
        <f t="shared" si="93"/>
        <v>0</v>
      </c>
      <c r="AD205" s="96">
        <f t="shared" si="94"/>
        <v>0</v>
      </c>
      <c r="AE205" s="95">
        <v>0</v>
      </c>
      <c r="AF205" s="86">
        <v>0</v>
      </c>
      <c r="AG205" s="86">
        <v>0</v>
      </c>
      <c r="AH205">
        <v>0.98</v>
      </c>
      <c r="AI205">
        <v>0.98</v>
      </c>
      <c r="AJ205">
        <v>0.98</v>
      </c>
      <c r="AK205">
        <f t="shared" si="54"/>
        <v>0</v>
      </c>
      <c r="AL205">
        <f t="shared" si="55"/>
        <v>0</v>
      </c>
      <c r="AM205">
        <f t="shared" si="56"/>
        <v>0</v>
      </c>
      <c r="AN205">
        <f t="shared" si="57"/>
        <v>0</v>
      </c>
      <c r="AO205">
        <f t="shared" si="58"/>
        <v>0</v>
      </c>
      <c r="AP205">
        <f t="shared" si="59"/>
        <v>0</v>
      </c>
      <c r="AQ205" s="97">
        <f>(AK205/(IF((237.3*LN(('Mini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5" s="97">
        <f>(AL205/(IF((237.3*LN(('Mini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5" s="97">
        <f>(AM205/(IF((237.3*LN(('Mini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5">
        <f t="shared" si="96"/>
        <v>0</v>
      </c>
      <c r="AU205">
        <v>0</v>
      </c>
      <c r="AV205" s="96">
        <v>0</v>
      </c>
      <c r="AW205" s="139">
        <f t="shared" si="95"/>
        <v>0.55000000000000004</v>
      </c>
      <c r="AX205" s="129">
        <v>0</v>
      </c>
      <c r="AY205" s="129">
        <v>0</v>
      </c>
      <c r="AZ205" s="129">
        <v>0</v>
      </c>
      <c r="BA205" s="86"/>
      <c r="BB205" s="86">
        <v>0</v>
      </c>
      <c r="BC205">
        <v>0</v>
      </c>
      <c r="BD205">
        <v>0</v>
      </c>
      <c r="BE205">
        <v>0</v>
      </c>
      <c r="BG205">
        <v>0</v>
      </c>
      <c r="BH205">
        <v>0</v>
      </c>
      <c r="BI205">
        <v>0</v>
      </c>
      <c r="BJ205">
        <v>0</v>
      </c>
      <c r="BM205">
        <f t="shared" si="97"/>
        <v>2.5582398288699999E-3</v>
      </c>
      <c r="BN205">
        <f t="shared" si="98"/>
        <v>5.6161694684148003E-4</v>
      </c>
      <c r="BO205">
        <f t="shared" si="99"/>
        <v>1.4942747715061999</v>
      </c>
      <c r="BP205">
        <f t="shared" si="100"/>
        <v>3</v>
      </c>
    </row>
    <row r="206" spans="1:68" x14ac:dyDescent="0.25">
      <c r="A206" t="str">
        <f t="shared" si="45"/>
        <v>11110422</v>
      </c>
      <c r="B206">
        <v>11</v>
      </c>
      <c r="C206">
        <v>110</v>
      </c>
      <c r="D206">
        <v>2</v>
      </c>
      <c r="E206">
        <v>42</v>
      </c>
      <c r="F206" s="138">
        <f t="shared" si="91"/>
        <v>19</v>
      </c>
      <c r="G206">
        <v>0</v>
      </c>
      <c r="H206">
        <v>0</v>
      </c>
      <c r="I206">
        <v>0</v>
      </c>
      <c r="J206" s="94">
        <v>0</v>
      </c>
      <c r="K206" s="95">
        <v>510</v>
      </c>
      <c r="L206" s="86">
        <v>0</v>
      </c>
      <c r="M206" s="86">
        <v>0</v>
      </c>
      <c r="N206" s="86">
        <v>0</v>
      </c>
      <c r="O206">
        <v>1.3620000000000001</v>
      </c>
      <c r="P206">
        <v>1.1000000000000001</v>
      </c>
      <c r="Q206">
        <v>1.1000000000000001</v>
      </c>
      <c r="R206">
        <v>1.1000000000000001</v>
      </c>
      <c r="S206">
        <f t="shared" si="89"/>
        <v>76</v>
      </c>
      <c r="T206">
        <f t="shared" si="47"/>
        <v>0</v>
      </c>
      <c r="U206">
        <f t="shared" si="48"/>
        <v>0</v>
      </c>
      <c r="V206">
        <f t="shared" si="49"/>
        <v>0</v>
      </c>
      <c r="W206">
        <f t="shared" si="90"/>
        <v>13</v>
      </c>
      <c r="X206">
        <f t="shared" si="86"/>
        <v>0</v>
      </c>
      <c r="Y206">
        <f t="shared" si="87"/>
        <v>0</v>
      </c>
      <c r="Z206">
        <f t="shared" si="88"/>
        <v>0</v>
      </c>
      <c r="AA206">
        <f t="shared" si="92"/>
        <v>0.64028069916992736</v>
      </c>
      <c r="AB206">
        <f t="shared" si="92"/>
        <v>0</v>
      </c>
      <c r="AC206">
        <f t="shared" si="93"/>
        <v>0</v>
      </c>
      <c r="AD206" s="96">
        <f t="shared" si="94"/>
        <v>0</v>
      </c>
      <c r="AE206" s="95">
        <v>0</v>
      </c>
      <c r="AF206" s="86">
        <v>0</v>
      </c>
      <c r="AG206" s="86">
        <v>0</v>
      </c>
      <c r="AH206">
        <v>0.98</v>
      </c>
      <c r="AI206">
        <v>0.98</v>
      </c>
      <c r="AJ206">
        <v>0.98</v>
      </c>
      <c r="AK206">
        <f t="shared" si="54"/>
        <v>0</v>
      </c>
      <c r="AL206">
        <f t="shared" si="55"/>
        <v>0</v>
      </c>
      <c r="AM206">
        <f t="shared" si="56"/>
        <v>0</v>
      </c>
      <c r="AN206">
        <f t="shared" si="57"/>
        <v>0</v>
      </c>
      <c r="AO206">
        <f t="shared" si="58"/>
        <v>0</v>
      </c>
      <c r="AP206">
        <f t="shared" si="59"/>
        <v>0</v>
      </c>
      <c r="AQ206" s="97">
        <f>(AK206/(IF((237.3*LN(('Mini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6" s="97">
        <f>(AL206/(IF((237.3*LN(('Mini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6" s="97">
        <f>(AM206/(IF((237.3*LN(('Mini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6">
        <f t="shared" si="96"/>
        <v>0</v>
      </c>
      <c r="AU206">
        <v>0</v>
      </c>
      <c r="AV206" s="96">
        <v>0</v>
      </c>
      <c r="AW206" s="139">
        <f t="shared" si="95"/>
        <v>0.73333333333333339</v>
      </c>
      <c r="AX206" s="129">
        <v>0</v>
      </c>
      <c r="AY206" s="129">
        <v>0</v>
      </c>
      <c r="AZ206" s="129">
        <v>0</v>
      </c>
      <c r="BA206" s="86"/>
      <c r="BB206" s="86">
        <v>0</v>
      </c>
      <c r="BC206">
        <v>0</v>
      </c>
      <c r="BD206">
        <v>0</v>
      </c>
      <c r="BE206">
        <v>0</v>
      </c>
      <c r="BG206">
        <v>0</v>
      </c>
      <c r="BH206">
        <v>0</v>
      </c>
      <c r="BI206">
        <v>0</v>
      </c>
      <c r="BJ206">
        <v>0</v>
      </c>
      <c r="BM206">
        <f t="shared" si="97"/>
        <v>1.1616292894075E-2</v>
      </c>
      <c r="BN206">
        <f t="shared" si="98"/>
        <v>1.6553227470231999E-3</v>
      </c>
      <c r="BO206">
        <f t="shared" si="99"/>
        <v>1.5869346821790999</v>
      </c>
      <c r="BP206">
        <f t="shared" si="100"/>
        <v>1</v>
      </c>
    </row>
    <row r="207" spans="1:68" x14ac:dyDescent="0.25">
      <c r="A207" t="str">
        <f t="shared" si="45"/>
        <v>11120142</v>
      </c>
      <c r="B207">
        <v>11</v>
      </c>
      <c r="C207">
        <v>120</v>
      </c>
      <c r="D207">
        <v>2</v>
      </c>
      <c r="E207">
        <v>14</v>
      </c>
      <c r="F207" s="138">
        <f t="shared" si="91"/>
        <v>4</v>
      </c>
      <c r="G207">
        <v>0</v>
      </c>
      <c r="H207">
        <v>0</v>
      </c>
      <c r="I207">
        <v>0</v>
      </c>
      <c r="J207" s="94">
        <v>0</v>
      </c>
      <c r="K207" s="95">
        <v>197</v>
      </c>
      <c r="L207" s="86">
        <v>0</v>
      </c>
      <c r="M207" s="86">
        <v>0</v>
      </c>
      <c r="N207" s="86">
        <v>0</v>
      </c>
      <c r="O207">
        <v>1.3620000000000001</v>
      </c>
      <c r="P207">
        <v>1.1000000000000001</v>
      </c>
      <c r="Q207">
        <v>1.1000000000000001</v>
      </c>
      <c r="R207">
        <v>1.1000000000000001</v>
      </c>
      <c r="S207">
        <f t="shared" si="89"/>
        <v>29</v>
      </c>
      <c r="T207">
        <f t="shared" si="47"/>
        <v>0</v>
      </c>
      <c r="U207">
        <f t="shared" si="48"/>
        <v>0</v>
      </c>
      <c r="V207">
        <f t="shared" si="49"/>
        <v>0</v>
      </c>
      <c r="W207">
        <f t="shared" si="90"/>
        <v>5</v>
      </c>
      <c r="X207">
        <f t="shared" si="86"/>
        <v>0</v>
      </c>
      <c r="Y207">
        <f t="shared" si="87"/>
        <v>0</v>
      </c>
      <c r="Z207">
        <f t="shared" si="88"/>
        <v>0</v>
      </c>
      <c r="AA207">
        <f t="shared" si="92"/>
        <v>2.2987530345092998E-2</v>
      </c>
      <c r="AB207">
        <f t="shared" si="92"/>
        <v>0</v>
      </c>
      <c r="AC207">
        <f t="shared" si="93"/>
        <v>0</v>
      </c>
      <c r="AD207" s="96">
        <f t="shared" si="94"/>
        <v>0</v>
      </c>
      <c r="AE207" s="95">
        <v>0</v>
      </c>
      <c r="AF207" s="86">
        <v>0</v>
      </c>
      <c r="AG207" s="86">
        <v>0</v>
      </c>
      <c r="AH207">
        <v>0.98</v>
      </c>
      <c r="AI207">
        <v>0.98</v>
      </c>
      <c r="AJ207">
        <v>0.98</v>
      </c>
      <c r="AK207">
        <f t="shared" si="54"/>
        <v>0</v>
      </c>
      <c r="AL207">
        <f t="shared" si="55"/>
        <v>0</v>
      </c>
      <c r="AM207">
        <f t="shared" si="56"/>
        <v>0</v>
      </c>
      <c r="AN207">
        <f t="shared" si="57"/>
        <v>0</v>
      </c>
      <c r="AO207">
        <f t="shared" si="58"/>
        <v>0</v>
      </c>
      <c r="AP207">
        <f t="shared" si="59"/>
        <v>0</v>
      </c>
      <c r="AQ207" s="97">
        <f>(AK207/(IF((237.3*LN(('Mini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7" s="97">
        <f>(AL207/(IF((237.3*LN(('Mini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7" s="97">
        <f>(AM207/(IF((237.3*LN(('Mini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7">
        <f t="shared" si="96"/>
        <v>0</v>
      </c>
      <c r="AU207">
        <v>0</v>
      </c>
      <c r="AV207" s="96">
        <v>0</v>
      </c>
      <c r="AW207" s="139">
        <f t="shared" si="95"/>
        <v>0.2</v>
      </c>
      <c r="AX207" s="129">
        <v>0</v>
      </c>
      <c r="AY207" s="129">
        <v>0</v>
      </c>
      <c r="AZ207" s="129">
        <v>0</v>
      </c>
      <c r="BA207" s="86"/>
      <c r="BB207" s="86">
        <v>0</v>
      </c>
      <c r="BC207">
        <v>0</v>
      </c>
      <c r="BD207">
        <v>0</v>
      </c>
      <c r="BE207">
        <v>0</v>
      </c>
      <c r="BG207">
        <v>0</v>
      </c>
      <c r="BH207">
        <v>0</v>
      </c>
      <c r="BI207">
        <v>0</v>
      </c>
      <c r="BJ207">
        <v>0</v>
      </c>
      <c r="BM207">
        <f t="shared" si="97"/>
        <v>1.3823338826853E-3</v>
      </c>
      <c r="BN207">
        <f t="shared" si="98"/>
        <v>3.3290816326530999E-4</v>
      </c>
      <c r="BO207">
        <f t="shared" si="99"/>
        <v>1.723172227894</v>
      </c>
      <c r="BP207">
        <f t="shared" si="100"/>
        <v>1</v>
      </c>
    </row>
    <row r="208" spans="1:68" x14ac:dyDescent="0.25">
      <c r="A208" t="str">
        <f t="shared" si="45"/>
        <v>11120182</v>
      </c>
      <c r="B208">
        <v>11</v>
      </c>
      <c r="C208">
        <v>120</v>
      </c>
      <c r="D208">
        <v>2</v>
      </c>
      <c r="E208">
        <v>18</v>
      </c>
      <c r="F208" s="138">
        <f t="shared" si="91"/>
        <v>9</v>
      </c>
      <c r="G208">
        <v>0</v>
      </c>
      <c r="H208">
        <v>0</v>
      </c>
      <c r="I208">
        <v>0</v>
      </c>
      <c r="J208" s="94">
        <v>0</v>
      </c>
      <c r="K208" s="95">
        <v>233</v>
      </c>
      <c r="L208" s="86">
        <v>0</v>
      </c>
      <c r="M208" s="86">
        <v>0</v>
      </c>
      <c r="N208" s="86">
        <v>0</v>
      </c>
      <c r="O208">
        <v>1.3620000000000001</v>
      </c>
      <c r="P208">
        <v>1.1000000000000001</v>
      </c>
      <c r="Q208">
        <v>1.1000000000000001</v>
      </c>
      <c r="R208">
        <v>1.1000000000000001</v>
      </c>
      <c r="S208">
        <f t="shared" si="89"/>
        <v>35</v>
      </c>
      <c r="T208">
        <f t="shared" si="47"/>
        <v>0</v>
      </c>
      <c r="U208">
        <f t="shared" si="48"/>
        <v>0</v>
      </c>
      <c r="V208">
        <f t="shared" si="49"/>
        <v>0</v>
      </c>
      <c r="W208">
        <f t="shared" si="90"/>
        <v>6</v>
      </c>
      <c r="X208">
        <f t="shared" si="86"/>
        <v>0</v>
      </c>
      <c r="Y208">
        <f t="shared" si="87"/>
        <v>0</v>
      </c>
      <c r="Z208">
        <f t="shared" si="88"/>
        <v>0</v>
      </c>
      <c r="AA208">
        <f t="shared" si="92"/>
        <v>4.3129946446491513E-2</v>
      </c>
      <c r="AB208">
        <f t="shared" si="92"/>
        <v>0</v>
      </c>
      <c r="AC208">
        <f t="shared" si="93"/>
        <v>0</v>
      </c>
      <c r="AD208" s="96">
        <f t="shared" si="94"/>
        <v>0</v>
      </c>
      <c r="AE208" s="95">
        <v>0</v>
      </c>
      <c r="AF208" s="86">
        <v>0</v>
      </c>
      <c r="AG208" s="86">
        <v>0</v>
      </c>
      <c r="AH208">
        <v>0.98</v>
      </c>
      <c r="AI208">
        <v>0.98</v>
      </c>
      <c r="AJ208">
        <v>0.98</v>
      </c>
      <c r="AK208">
        <f t="shared" si="54"/>
        <v>0</v>
      </c>
      <c r="AL208">
        <f t="shared" si="55"/>
        <v>0</v>
      </c>
      <c r="AM208">
        <f t="shared" si="56"/>
        <v>0</v>
      </c>
      <c r="AN208">
        <f t="shared" si="57"/>
        <v>0</v>
      </c>
      <c r="AO208">
        <f t="shared" si="58"/>
        <v>0</v>
      </c>
      <c r="AP208">
        <f t="shared" si="59"/>
        <v>0</v>
      </c>
      <c r="AQ208" s="97">
        <f>(AK208/(IF((237.3*LN(('Mini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8" s="97">
        <f>(AL208/(IF((237.3*LN(('Mini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8" s="97">
        <f>(AM208/(IF((237.3*LN(('Mini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8">
        <f t="shared" si="96"/>
        <v>0</v>
      </c>
      <c r="AU208">
        <v>0</v>
      </c>
      <c r="AV208" s="96">
        <v>0</v>
      </c>
      <c r="AW208" s="139">
        <f t="shared" si="95"/>
        <v>0.4</v>
      </c>
      <c r="AX208" s="129">
        <v>0</v>
      </c>
      <c r="AY208" s="129">
        <v>0</v>
      </c>
      <c r="AZ208" s="129">
        <v>0</v>
      </c>
      <c r="BA208" s="86"/>
      <c r="BB208" s="86">
        <v>0</v>
      </c>
      <c r="BC208">
        <v>0</v>
      </c>
      <c r="BD208">
        <v>0</v>
      </c>
      <c r="BE208">
        <v>0</v>
      </c>
      <c r="BG208">
        <v>0</v>
      </c>
      <c r="BH208">
        <v>0</v>
      </c>
      <c r="BI208">
        <v>0</v>
      </c>
      <c r="BJ208">
        <v>0</v>
      </c>
      <c r="BM208">
        <f t="shared" si="97"/>
        <v>8.0534470601597002E-4</v>
      </c>
      <c r="BN208">
        <f t="shared" si="98"/>
        <v>3.9795050474943999E-4</v>
      </c>
      <c r="BO208">
        <f t="shared" si="99"/>
        <v>1.8138647155180001</v>
      </c>
      <c r="BP208">
        <f t="shared" si="100"/>
        <v>2</v>
      </c>
    </row>
    <row r="209" spans="1:68" x14ac:dyDescent="0.25">
      <c r="A209" t="str">
        <f t="shared" si="45"/>
        <v>11120262</v>
      </c>
      <c r="B209">
        <v>11</v>
      </c>
      <c r="C209">
        <v>120</v>
      </c>
      <c r="D209">
        <v>2</v>
      </c>
      <c r="E209">
        <v>26</v>
      </c>
      <c r="F209" s="138">
        <f t="shared" si="91"/>
        <v>9</v>
      </c>
      <c r="G209">
        <v>0</v>
      </c>
      <c r="H209">
        <v>0</v>
      </c>
      <c r="I209">
        <v>0</v>
      </c>
      <c r="J209" s="94">
        <v>0</v>
      </c>
      <c r="K209" s="95">
        <v>314</v>
      </c>
      <c r="L209" s="86">
        <v>0</v>
      </c>
      <c r="M209" s="86">
        <v>0</v>
      </c>
      <c r="N209" s="86">
        <v>0</v>
      </c>
      <c r="O209">
        <v>1.3620000000000001</v>
      </c>
      <c r="P209">
        <v>1.1000000000000001</v>
      </c>
      <c r="Q209">
        <v>1.1000000000000001</v>
      </c>
      <c r="R209">
        <v>1.1000000000000001</v>
      </c>
      <c r="S209">
        <f t="shared" si="89"/>
        <v>47</v>
      </c>
      <c r="T209">
        <f t="shared" si="47"/>
        <v>0</v>
      </c>
      <c r="U209">
        <f t="shared" si="48"/>
        <v>0</v>
      </c>
      <c r="V209">
        <f t="shared" si="49"/>
        <v>0</v>
      </c>
      <c r="W209">
        <f t="shared" si="90"/>
        <v>8</v>
      </c>
      <c r="X209">
        <f t="shared" si="86"/>
        <v>0</v>
      </c>
      <c r="Y209">
        <f t="shared" si="87"/>
        <v>0</v>
      </c>
      <c r="Z209">
        <f t="shared" si="88"/>
        <v>0</v>
      </c>
      <c r="AA209">
        <f t="shared" si="92"/>
        <v>7.2690665152353118E-2</v>
      </c>
      <c r="AB209">
        <f t="shared" si="92"/>
        <v>0</v>
      </c>
      <c r="AC209">
        <f t="shared" si="93"/>
        <v>0</v>
      </c>
      <c r="AD209" s="96">
        <f t="shared" si="94"/>
        <v>0</v>
      </c>
      <c r="AE209" s="95">
        <v>0</v>
      </c>
      <c r="AF209" s="86">
        <v>0</v>
      </c>
      <c r="AG209" s="86">
        <v>0</v>
      </c>
      <c r="AH209">
        <v>0.98</v>
      </c>
      <c r="AI209">
        <v>0.98</v>
      </c>
      <c r="AJ209">
        <v>0.98</v>
      </c>
      <c r="AK209">
        <f t="shared" si="54"/>
        <v>0</v>
      </c>
      <c r="AL209">
        <f t="shared" si="55"/>
        <v>0</v>
      </c>
      <c r="AM209">
        <f t="shared" si="56"/>
        <v>0</v>
      </c>
      <c r="AN209">
        <f t="shared" si="57"/>
        <v>0</v>
      </c>
      <c r="AO209">
        <f t="shared" si="58"/>
        <v>0</v>
      </c>
      <c r="AP209">
        <f t="shared" si="59"/>
        <v>0</v>
      </c>
      <c r="AQ209" s="97">
        <f>(AK209/(IF((237.3*LN(('Mini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09" s="97">
        <f>(AL209/(IF((237.3*LN(('Mini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09" s="97">
        <f>(AM209/(IF((237.3*LN(('Mini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09">
        <f t="shared" si="96"/>
        <v>0</v>
      </c>
      <c r="AU209">
        <v>0</v>
      </c>
      <c r="AV209" s="96">
        <v>0</v>
      </c>
      <c r="AW209" s="139">
        <f t="shared" si="95"/>
        <v>0.4</v>
      </c>
      <c r="AX209" s="129">
        <v>0</v>
      </c>
      <c r="AY209" s="129">
        <v>0</v>
      </c>
      <c r="AZ209" s="129">
        <v>0</v>
      </c>
      <c r="BA209" s="86"/>
      <c r="BB209" s="86">
        <v>0</v>
      </c>
      <c r="BC209">
        <v>0</v>
      </c>
      <c r="BD209">
        <v>0</v>
      </c>
      <c r="BE209">
        <v>0</v>
      </c>
      <c r="BG209">
        <v>0</v>
      </c>
      <c r="BH209">
        <v>0</v>
      </c>
      <c r="BI209">
        <v>0</v>
      </c>
      <c r="BJ209">
        <v>0</v>
      </c>
      <c r="BM209">
        <f t="shared" si="97"/>
        <v>8.0534470601597002E-4</v>
      </c>
      <c r="BN209">
        <f t="shared" si="98"/>
        <v>3.9795050474943999E-4</v>
      </c>
      <c r="BO209">
        <f t="shared" si="99"/>
        <v>1.8138647155180001</v>
      </c>
      <c r="BP209">
        <f t="shared" si="100"/>
        <v>2</v>
      </c>
    </row>
    <row r="210" spans="1:68" x14ac:dyDescent="0.25">
      <c r="A210" t="str">
        <f t="shared" si="45"/>
        <v>11120342</v>
      </c>
      <c r="B210">
        <v>11</v>
      </c>
      <c r="C210">
        <v>120</v>
      </c>
      <c r="D210">
        <v>2</v>
      </c>
      <c r="E210">
        <v>34</v>
      </c>
      <c r="F210" s="138">
        <f t="shared" si="91"/>
        <v>14</v>
      </c>
      <c r="G210">
        <v>0</v>
      </c>
      <c r="H210">
        <v>0</v>
      </c>
      <c r="I210">
        <v>0</v>
      </c>
      <c r="J210" s="94">
        <v>0</v>
      </c>
      <c r="K210" s="95">
        <v>409</v>
      </c>
      <c r="L210" s="86">
        <v>0</v>
      </c>
      <c r="M210" s="86">
        <v>0</v>
      </c>
      <c r="N210" s="86">
        <v>0</v>
      </c>
      <c r="O210">
        <v>1.3620000000000001</v>
      </c>
      <c r="P210">
        <v>1.1000000000000001</v>
      </c>
      <c r="Q210">
        <v>1.1000000000000001</v>
      </c>
      <c r="R210">
        <v>1.1000000000000001</v>
      </c>
      <c r="S210">
        <f t="shared" si="89"/>
        <v>61</v>
      </c>
      <c r="T210">
        <f t="shared" si="47"/>
        <v>0</v>
      </c>
      <c r="U210">
        <f t="shared" si="48"/>
        <v>0</v>
      </c>
      <c r="V210">
        <f t="shared" si="49"/>
        <v>0</v>
      </c>
      <c r="W210">
        <f t="shared" ref="W210:Z273" si="101">ROUND(S210*3600/(4186*ABS($M$1-$M$2)),0)</f>
        <v>10</v>
      </c>
      <c r="X210">
        <f t="shared" si="101"/>
        <v>0</v>
      </c>
      <c r="Y210">
        <f t="shared" si="101"/>
        <v>0</v>
      </c>
      <c r="Z210">
        <f t="shared" si="101"/>
        <v>0</v>
      </c>
      <c r="AA210">
        <f t="shared" si="92"/>
        <v>0.248422273464841</v>
      </c>
      <c r="AB210">
        <f t="shared" si="92"/>
        <v>0</v>
      </c>
      <c r="AC210">
        <f t="shared" si="93"/>
        <v>0</v>
      </c>
      <c r="AD210" s="96">
        <f t="shared" si="94"/>
        <v>0</v>
      </c>
      <c r="AE210" s="95">
        <v>0</v>
      </c>
      <c r="AF210" s="86">
        <v>0</v>
      </c>
      <c r="AG210" s="86">
        <v>0</v>
      </c>
      <c r="AH210">
        <v>0.98</v>
      </c>
      <c r="AI210">
        <v>0.98</v>
      </c>
      <c r="AJ210">
        <v>0.98</v>
      </c>
      <c r="AK210">
        <f t="shared" si="54"/>
        <v>0</v>
      </c>
      <c r="AL210">
        <f t="shared" si="55"/>
        <v>0</v>
      </c>
      <c r="AM210">
        <f t="shared" si="56"/>
        <v>0</v>
      </c>
      <c r="AN210">
        <f t="shared" si="57"/>
        <v>0</v>
      </c>
      <c r="AO210">
        <f t="shared" si="58"/>
        <v>0</v>
      </c>
      <c r="AP210">
        <f t="shared" si="59"/>
        <v>0</v>
      </c>
      <c r="AQ210" s="97">
        <f>(AK210/(IF((237.3*LN(('Mini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0" s="97">
        <f>(AL210/(IF((237.3*LN(('Mini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0" s="97">
        <f>(AM210/(IF((237.3*LN(('Mini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0">
        <f t="shared" si="96"/>
        <v>0</v>
      </c>
      <c r="AU210">
        <v>0</v>
      </c>
      <c r="AV210" s="96">
        <v>0</v>
      </c>
      <c r="AW210" s="139">
        <f t="shared" si="95"/>
        <v>0.6</v>
      </c>
      <c r="AX210" s="129">
        <v>0</v>
      </c>
      <c r="AY210" s="129">
        <v>0</v>
      </c>
      <c r="AZ210" s="129">
        <v>0</v>
      </c>
      <c r="BA210" s="86"/>
      <c r="BB210" s="86">
        <v>0</v>
      </c>
      <c r="BC210">
        <v>0</v>
      </c>
      <c r="BD210">
        <v>0</v>
      </c>
      <c r="BE210">
        <v>0</v>
      </c>
      <c r="BG210">
        <v>0</v>
      </c>
      <c r="BH210">
        <v>0</v>
      </c>
      <c r="BI210">
        <v>0</v>
      </c>
      <c r="BJ210">
        <v>0</v>
      </c>
      <c r="BM210">
        <f t="shared" si="97"/>
        <v>2.5582398288699999E-3</v>
      </c>
      <c r="BN210">
        <f t="shared" si="98"/>
        <v>5.6161694684148003E-4</v>
      </c>
      <c r="BO210">
        <f t="shared" si="99"/>
        <v>1.4942747715061999</v>
      </c>
      <c r="BP210">
        <f t="shared" si="100"/>
        <v>3</v>
      </c>
    </row>
    <row r="211" spans="1:68" x14ac:dyDescent="0.25">
      <c r="A211" t="str">
        <f t="shared" si="45"/>
        <v>11120422</v>
      </c>
      <c r="B211">
        <v>11</v>
      </c>
      <c r="C211">
        <v>120</v>
      </c>
      <c r="D211">
        <v>2</v>
      </c>
      <c r="E211">
        <v>42</v>
      </c>
      <c r="F211" s="138">
        <f t="shared" si="91"/>
        <v>19</v>
      </c>
      <c r="G211">
        <v>0</v>
      </c>
      <c r="H211">
        <v>0</v>
      </c>
      <c r="I211">
        <v>0</v>
      </c>
      <c r="J211" s="94">
        <v>0</v>
      </c>
      <c r="K211" s="95">
        <v>574</v>
      </c>
      <c r="L211" s="86">
        <v>0</v>
      </c>
      <c r="M211" s="86">
        <v>0</v>
      </c>
      <c r="N211" s="86">
        <v>0</v>
      </c>
      <c r="O211">
        <v>1.3620000000000001</v>
      </c>
      <c r="P211">
        <v>1.1000000000000001</v>
      </c>
      <c r="Q211">
        <v>1.1000000000000001</v>
      </c>
      <c r="R211">
        <v>1.1000000000000001</v>
      </c>
      <c r="S211">
        <f t="shared" si="89"/>
        <v>86</v>
      </c>
      <c r="T211">
        <f t="shared" si="47"/>
        <v>0</v>
      </c>
      <c r="U211">
        <f t="shared" si="48"/>
        <v>0</v>
      </c>
      <c r="V211">
        <f t="shared" si="49"/>
        <v>0</v>
      </c>
      <c r="W211">
        <f t="shared" si="101"/>
        <v>15</v>
      </c>
      <c r="X211">
        <f t="shared" si="101"/>
        <v>0</v>
      </c>
      <c r="Y211">
        <f t="shared" si="101"/>
        <v>0</v>
      </c>
      <c r="Z211">
        <f t="shared" si="101"/>
        <v>0</v>
      </c>
      <c r="AA211">
        <f t="shared" si="92"/>
        <v>0.88741652923496883</v>
      </c>
      <c r="AB211">
        <f t="shared" si="92"/>
        <v>0</v>
      </c>
      <c r="AC211">
        <f t="shared" si="93"/>
        <v>0</v>
      </c>
      <c r="AD211" s="96">
        <f t="shared" si="94"/>
        <v>0</v>
      </c>
      <c r="AE211" s="95">
        <v>0</v>
      </c>
      <c r="AF211" s="86">
        <v>0</v>
      </c>
      <c r="AG211" s="86">
        <v>0</v>
      </c>
      <c r="AH211">
        <v>0.98</v>
      </c>
      <c r="AI211">
        <v>0.98</v>
      </c>
      <c r="AJ211">
        <v>0.98</v>
      </c>
      <c r="AK211">
        <f t="shared" si="54"/>
        <v>0</v>
      </c>
      <c r="AL211">
        <f t="shared" si="55"/>
        <v>0</v>
      </c>
      <c r="AM211">
        <f t="shared" si="56"/>
        <v>0</v>
      </c>
      <c r="AN211">
        <f t="shared" si="57"/>
        <v>0</v>
      </c>
      <c r="AO211">
        <f t="shared" si="58"/>
        <v>0</v>
      </c>
      <c r="AP211">
        <f t="shared" si="59"/>
        <v>0</v>
      </c>
      <c r="AQ211" s="97">
        <f>(AK211/(IF((237.3*LN(('Mini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1" s="97">
        <f>(AL211/(IF((237.3*LN(('Mini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1" s="97">
        <f>(AM211/(IF((237.3*LN(('Mini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1">
        <f t="shared" si="96"/>
        <v>0</v>
      </c>
      <c r="AU211">
        <v>0</v>
      </c>
      <c r="AV211" s="96">
        <v>0</v>
      </c>
      <c r="AW211" s="139">
        <f t="shared" si="95"/>
        <v>0.8</v>
      </c>
      <c r="AX211" s="129">
        <v>0</v>
      </c>
      <c r="AY211" s="129">
        <v>0</v>
      </c>
      <c r="AZ211" s="129">
        <v>0</v>
      </c>
      <c r="BA211" s="86"/>
      <c r="BB211" s="86">
        <v>0</v>
      </c>
      <c r="BC211">
        <v>0</v>
      </c>
      <c r="BD211">
        <v>0</v>
      </c>
      <c r="BE211">
        <v>0</v>
      </c>
      <c r="BG211">
        <v>0</v>
      </c>
      <c r="BH211">
        <v>0</v>
      </c>
      <c r="BI211">
        <v>0</v>
      </c>
      <c r="BJ211">
        <v>0</v>
      </c>
      <c r="BM211">
        <f t="shared" si="97"/>
        <v>1.1616292894075E-2</v>
      </c>
      <c r="BN211">
        <f t="shared" si="98"/>
        <v>1.6553227470231999E-3</v>
      </c>
      <c r="BO211">
        <f t="shared" si="99"/>
        <v>1.5869346821790999</v>
      </c>
      <c r="BP211">
        <f t="shared" si="100"/>
        <v>1</v>
      </c>
    </row>
    <row r="212" spans="1:68" x14ac:dyDescent="0.25">
      <c r="A212" t="str">
        <f t="shared" si="45"/>
        <v>11130142</v>
      </c>
      <c r="B212">
        <v>11</v>
      </c>
      <c r="C212">
        <v>130</v>
      </c>
      <c r="D212">
        <v>2</v>
      </c>
      <c r="E212">
        <v>14</v>
      </c>
      <c r="F212" s="138">
        <f t="shared" si="91"/>
        <v>4</v>
      </c>
      <c r="G212">
        <v>0</v>
      </c>
      <c r="H212">
        <v>0</v>
      </c>
      <c r="I212">
        <v>0</v>
      </c>
      <c r="J212" s="94">
        <v>0</v>
      </c>
      <c r="K212" s="95">
        <v>218</v>
      </c>
      <c r="L212" s="86">
        <v>0</v>
      </c>
      <c r="M212" s="86">
        <v>0</v>
      </c>
      <c r="N212" s="86">
        <v>0</v>
      </c>
      <c r="O212">
        <v>1.3620000000000001</v>
      </c>
      <c r="P212">
        <v>1.1000000000000001</v>
      </c>
      <c r="Q212">
        <v>1.1000000000000001</v>
      </c>
      <c r="R212">
        <v>1.1000000000000001</v>
      </c>
      <c r="S212">
        <f t="shared" si="89"/>
        <v>33</v>
      </c>
      <c r="T212">
        <f t="shared" si="47"/>
        <v>0</v>
      </c>
      <c r="U212">
        <f t="shared" si="48"/>
        <v>0</v>
      </c>
      <c r="V212">
        <f t="shared" si="49"/>
        <v>0</v>
      </c>
      <c r="W212">
        <f t="shared" si="101"/>
        <v>6</v>
      </c>
      <c r="X212">
        <f t="shared" si="101"/>
        <v>0</v>
      </c>
      <c r="Y212">
        <f t="shared" si="101"/>
        <v>0</v>
      </c>
      <c r="Z212">
        <f t="shared" si="101"/>
        <v>0</v>
      </c>
      <c r="AA212">
        <f t="shared" si="92"/>
        <v>3.4448373554930689E-2</v>
      </c>
      <c r="AB212">
        <f t="shared" si="92"/>
        <v>0</v>
      </c>
      <c r="AC212">
        <f t="shared" si="93"/>
        <v>0</v>
      </c>
      <c r="AD212" s="96">
        <f t="shared" si="94"/>
        <v>0</v>
      </c>
      <c r="AE212" s="95">
        <v>0</v>
      </c>
      <c r="AF212" s="86">
        <v>0</v>
      </c>
      <c r="AG212" s="86">
        <v>0</v>
      </c>
      <c r="AH212">
        <v>0.98</v>
      </c>
      <c r="AI212">
        <v>0.98</v>
      </c>
      <c r="AJ212">
        <v>0.98</v>
      </c>
      <c r="AK212">
        <f t="shared" si="54"/>
        <v>0</v>
      </c>
      <c r="AL212">
        <f t="shared" si="55"/>
        <v>0</v>
      </c>
      <c r="AM212">
        <f t="shared" si="56"/>
        <v>0</v>
      </c>
      <c r="AN212">
        <f t="shared" si="57"/>
        <v>0</v>
      </c>
      <c r="AO212">
        <f t="shared" si="58"/>
        <v>0</v>
      </c>
      <c r="AP212">
        <f t="shared" si="59"/>
        <v>0</v>
      </c>
      <c r="AQ212" s="97">
        <f>(AK212/(IF((237.3*LN(('Mini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2" s="97">
        <f>(AL212/(IF((237.3*LN(('Mini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2" s="97">
        <f>(AM212/(IF((237.3*LN(('Mini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2">
        <f t="shared" si="96"/>
        <v>0</v>
      </c>
      <c r="AU212">
        <v>0</v>
      </c>
      <c r="AV212" s="96">
        <v>0</v>
      </c>
      <c r="AW212" s="139">
        <f t="shared" si="95"/>
        <v>0.21666666666666667</v>
      </c>
      <c r="AX212" s="129">
        <v>0</v>
      </c>
      <c r="AY212" s="129">
        <v>0</v>
      </c>
      <c r="AZ212" s="129">
        <v>0</v>
      </c>
      <c r="BA212" s="86"/>
      <c r="BB212" s="86">
        <v>0</v>
      </c>
      <c r="BC212">
        <v>0</v>
      </c>
      <c r="BD212">
        <v>0</v>
      </c>
      <c r="BE212">
        <v>0</v>
      </c>
      <c r="BG212">
        <v>0</v>
      </c>
      <c r="BH212">
        <v>0</v>
      </c>
      <c r="BI212">
        <v>0</v>
      </c>
      <c r="BJ212">
        <v>0</v>
      </c>
      <c r="BM212">
        <f t="shared" si="97"/>
        <v>1.3823338826853E-3</v>
      </c>
      <c r="BN212">
        <f t="shared" si="98"/>
        <v>3.3290816326530999E-4</v>
      </c>
      <c r="BO212">
        <f t="shared" si="99"/>
        <v>1.723172227894</v>
      </c>
      <c r="BP212">
        <f t="shared" si="100"/>
        <v>1</v>
      </c>
    </row>
    <row r="213" spans="1:68" x14ac:dyDescent="0.25">
      <c r="A213" t="str">
        <f t="shared" si="45"/>
        <v>11130182</v>
      </c>
      <c r="B213">
        <v>11</v>
      </c>
      <c r="C213">
        <v>130</v>
      </c>
      <c r="D213">
        <v>2</v>
      </c>
      <c r="E213">
        <v>18</v>
      </c>
      <c r="F213" s="138">
        <f t="shared" si="91"/>
        <v>9</v>
      </c>
      <c r="G213">
        <v>0</v>
      </c>
      <c r="H213">
        <v>0</v>
      </c>
      <c r="I213">
        <v>0</v>
      </c>
      <c r="J213" s="94">
        <v>0</v>
      </c>
      <c r="K213" s="95">
        <v>259</v>
      </c>
      <c r="L213" s="86">
        <v>0</v>
      </c>
      <c r="M213" s="86">
        <v>0</v>
      </c>
      <c r="N213" s="86">
        <v>0</v>
      </c>
      <c r="O213">
        <v>1.3620000000000001</v>
      </c>
      <c r="P213">
        <v>1.1000000000000001</v>
      </c>
      <c r="Q213">
        <v>1.1000000000000001</v>
      </c>
      <c r="R213">
        <v>1.1000000000000001</v>
      </c>
      <c r="S213">
        <f t="shared" si="89"/>
        <v>39</v>
      </c>
      <c r="T213">
        <f t="shared" si="47"/>
        <v>0</v>
      </c>
      <c r="U213">
        <f t="shared" si="48"/>
        <v>0</v>
      </c>
      <c r="V213">
        <f t="shared" si="49"/>
        <v>0</v>
      </c>
      <c r="W213">
        <f t="shared" si="101"/>
        <v>7</v>
      </c>
      <c r="X213">
        <f t="shared" si="101"/>
        <v>0</v>
      </c>
      <c r="Y213">
        <f t="shared" si="101"/>
        <v>0</v>
      </c>
      <c r="Z213">
        <f t="shared" si="101"/>
        <v>0</v>
      </c>
      <c r="AA213">
        <f t="shared" si="92"/>
        <v>6.2433911358286548E-2</v>
      </c>
      <c r="AB213">
        <f t="shared" si="92"/>
        <v>0</v>
      </c>
      <c r="AC213">
        <f t="shared" si="93"/>
        <v>0</v>
      </c>
      <c r="AD213" s="96">
        <f t="shared" si="94"/>
        <v>0</v>
      </c>
      <c r="AE213" s="95">
        <v>0</v>
      </c>
      <c r="AF213" s="86">
        <v>0</v>
      </c>
      <c r="AG213" s="86">
        <v>0</v>
      </c>
      <c r="AH213">
        <v>0.98</v>
      </c>
      <c r="AI213">
        <v>0.98</v>
      </c>
      <c r="AJ213">
        <v>0.98</v>
      </c>
      <c r="AK213">
        <f t="shared" si="54"/>
        <v>0</v>
      </c>
      <c r="AL213">
        <f t="shared" si="55"/>
        <v>0</v>
      </c>
      <c r="AM213">
        <f t="shared" si="56"/>
        <v>0</v>
      </c>
      <c r="AN213">
        <f t="shared" si="57"/>
        <v>0</v>
      </c>
      <c r="AO213">
        <f t="shared" si="58"/>
        <v>0</v>
      </c>
      <c r="AP213">
        <f t="shared" si="59"/>
        <v>0</v>
      </c>
      <c r="AQ213" s="97">
        <f>(AK213/(IF((237.3*LN(('Mini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3" s="97">
        <f>(AL213/(IF((237.3*LN(('Mini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3" s="97">
        <f>(AM213/(IF((237.3*LN(('Mini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3">
        <f t="shared" si="96"/>
        <v>0</v>
      </c>
      <c r="AU213">
        <v>0</v>
      </c>
      <c r="AV213" s="96">
        <v>0</v>
      </c>
      <c r="AW213" s="139">
        <f t="shared" si="95"/>
        <v>0.43333333333333335</v>
      </c>
      <c r="AX213" s="129">
        <v>0</v>
      </c>
      <c r="AY213" s="129">
        <v>0</v>
      </c>
      <c r="AZ213" s="129">
        <v>0</v>
      </c>
      <c r="BA213" s="86"/>
      <c r="BB213" s="86">
        <v>0</v>
      </c>
      <c r="BC213">
        <v>0</v>
      </c>
      <c r="BD213">
        <v>0</v>
      </c>
      <c r="BE213">
        <v>0</v>
      </c>
      <c r="BG213">
        <v>0</v>
      </c>
      <c r="BH213">
        <v>0</v>
      </c>
      <c r="BI213">
        <v>0</v>
      </c>
      <c r="BJ213">
        <v>0</v>
      </c>
      <c r="BM213">
        <f t="shared" si="97"/>
        <v>8.0534470601597002E-4</v>
      </c>
      <c r="BN213">
        <f t="shared" si="98"/>
        <v>3.9795050474943999E-4</v>
      </c>
      <c r="BO213">
        <f t="shared" si="99"/>
        <v>1.8138647155180001</v>
      </c>
      <c r="BP213">
        <f t="shared" si="100"/>
        <v>2</v>
      </c>
    </row>
    <row r="214" spans="1:68" x14ac:dyDescent="0.25">
      <c r="A214" t="str">
        <f t="shared" si="45"/>
        <v>11130262</v>
      </c>
      <c r="B214">
        <v>11</v>
      </c>
      <c r="C214">
        <v>130</v>
      </c>
      <c r="D214">
        <v>2</v>
      </c>
      <c r="E214">
        <v>26</v>
      </c>
      <c r="F214" s="138">
        <f t="shared" si="91"/>
        <v>9</v>
      </c>
      <c r="G214">
        <v>0</v>
      </c>
      <c r="H214">
        <v>0</v>
      </c>
      <c r="I214">
        <v>0</v>
      </c>
      <c r="J214" s="94">
        <v>0</v>
      </c>
      <c r="K214" s="95">
        <v>349</v>
      </c>
      <c r="L214" s="86">
        <v>0</v>
      </c>
      <c r="M214" s="86">
        <v>0</v>
      </c>
      <c r="N214" s="86">
        <v>0</v>
      </c>
      <c r="O214">
        <v>1.3620000000000001</v>
      </c>
      <c r="P214">
        <v>1.1000000000000001</v>
      </c>
      <c r="Q214">
        <v>1.1000000000000001</v>
      </c>
      <c r="R214">
        <v>1.1000000000000001</v>
      </c>
      <c r="S214">
        <f t="shared" si="89"/>
        <v>52</v>
      </c>
      <c r="T214">
        <f t="shared" si="47"/>
        <v>0</v>
      </c>
      <c r="U214">
        <f t="shared" si="48"/>
        <v>0</v>
      </c>
      <c r="V214">
        <f t="shared" si="49"/>
        <v>0</v>
      </c>
      <c r="W214">
        <f t="shared" si="101"/>
        <v>9</v>
      </c>
      <c r="X214">
        <f t="shared" si="101"/>
        <v>0</v>
      </c>
      <c r="Y214">
        <f t="shared" si="101"/>
        <v>0</v>
      </c>
      <c r="Z214">
        <f t="shared" si="101"/>
        <v>0</v>
      </c>
      <c r="AA214">
        <f t="shared" si="92"/>
        <v>9.8504824045750089E-2</v>
      </c>
      <c r="AB214">
        <f t="shared" si="92"/>
        <v>0</v>
      </c>
      <c r="AC214">
        <f t="shared" si="93"/>
        <v>0</v>
      </c>
      <c r="AD214" s="96">
        <f t="shared" si="94"/>
        <v>0</v>
      </c>
      <c r="AE214" s="95">
        <v>0</v>
      </c>
      <c r="AF214" s="86">
        <v>0</v>
      </c>
      <c r="AG214" s="86">
        <v>0</v>
      </c>
      <c r="AH214">
        <v>0.98</v>
      </c>
      <c r="AI214">
        <v>0.98</v>
      </c>
      <c r="AJ214">
        <v>0.98</v>
      </c>
      <c r="AK214">
        <f t="shared" si="54"/>
        <v>0</v>
      </c>
      <c r="AL214">
        <f t="shared" si="55"/>
        <v>0</v>
      </c>
      <c r="AM214">
        <f t="shared" si="56"/>
        <v>0</v>
      </c>
      <c r="AN214">
        <f t="shared" si="57"/>
        <v>0</v>
      </c>
      <c r="AO214">
        <f t="shared" si="58"/>
        <v>0</v>
      </c>
      <c r="AP214">
        <f t="shared" si="59"/>
        <v>0</v>
      </c>
      <c r="AQ214" s="97">
        <f>(AK214/(IF((237.3*LN(('Mini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4" s="97">
        <f>(AL214/(IF((237.3*LN(('Mini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4" s="97">
        <f>(AM214/(IF((237.3*LN(('Mini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4">
        <f t="shared" si="96"/>
        <v>0</v>
      </c>
      <c r="AU214">
        <v>0</v>
      </c>
      <c r="AV214" s="96">
        <v>0</v>
      </c>
      <c r="AW214" s="139">
        <f t="shared" si="95"/>
        <v>0.43333333333333335</v>
      </c>
      <c r="AX214" s="129">
        <v>0</v>
      </c>
      <c r="AY214" s="129">
        <v>0</v>
      </c>
      <c r="AZ214" s="129">
        <v>0</v>
      </c>
      <c r="BA214" s="86"/>
      <c r="BB214" s="86">
        <v>0</v>
      </c>
      <c r="BC214">
        <v>0</v>
      </c>
      <c r="BD214">
        <v>0</v>
      </c>
      <c r="BE214">
        <v>0</v>
      </c>
      <c r="BG214">
        <v>0</v>
      </c>
      <c r="BH214">
        <v>0</v>
      </c>
      <c r="BI214">
        <v>0</v>
      </c>
      <c r="BJ214">
        <v>0</v>
      </c>
      <c r="BM214">
        <f t="shared" si="97"/>
        <v>8.0534470601597002E-4</v>
      </c>
      <c r="BN214">
        <f t="shared" si="98"/>
        <v>3.9795050474943999E-4</v>
      </c>
      <c r="BO214">
        <f t="shared" si="99"/>
        <v>1.8138647155180001</v>
      </c>
      <c r="BP214">
        <f t="shared" si="100"/>
        <v>2</v>
      </c>
    </row>
    <row r="215" spans="1:68" x14ac:dyDescent="0.25">
      <c r="A215" t="str">
        <f t="shared" si="45"/>
        <v>11130342</v>
      </c>
      <c r="B215">
        <v>11</v>
      </c>
      <c r="C215">
        <v>130</v>
      </c>
      <c r="D215">
        <v>2</v>
      </c>
      <c r="E215">
        <v>34</v>
      </c>
      <c r="F215" s="138">
        <f t="shared" si="91"/>
        <v>14</v>
      </c>
      <c r="G215">
        <v>0</v>
      </c>
      <c r="H215">
        <v>0</v>
      </c>
      <c r="I215">
        <v>0</v>
      </c>
      <c r="J215" s="94">
        <v>0</v>
      </c>
      <c r="K215" s="95">
        <v>454</v>
      </c>
      <c r="L215" s="86">
        <v>0</v>
      </c>
      <c r="M215" s="86">
        <v>0</v>
      </c>
      <c r="N215" s="86">
        <v>0</v>
      </c>
      <c r="O215">
        <v>1.3620000000000001</v>
      </c>
      <c r="P215">
        <v>1.1000000000000001</v>
      </c>
      <c r="Q215">
        <v>1.1000000000000001</v>
      </c>
      <c r="R215">
        <v>1.1000000000000001</v>
      </c>
      <c r="S215">
        <f t="shared" si="89"/>
        <v>68</v>
      </c>
      <c r="T215">
        <f t="shared" si="47"/>
        <v>0</v>
      </c>
      <c r="U215">
        <f t="shared" si="48"/>
        <v>0</v>
      </c>
      <c r="V215">
        <f t="shared" si="49"/>
        <v>0</v>
      </c>
      <c r="W215">
        <f t="shared" si="101"/>
        <v>12</v>
      </c>
      <c r="X215">
        <f t="shared" si="101"/>
        <v>0</v>
      </c>
      <c r="Y215">
        <f t="shared" si="101"/>
        <v>0</v>
      </c>
      <c r="Z215">
        <f t="shared" si="101"/>
        <v>0</v>
      </c>
      <c r="AA215">
        <f t="shared" si="92"/>
        <v>0.35711216886006703</v>
      </c>
      <c r="AB215">
        <f t="shared" si="92"/>
        <v>0</v>
      </c>
      <c r="AC215">
        <f t="shared" si="93"/>
        <v>0</v>
      </c>
      <c r="AD215" s="96">
        <f t="shared" si="94"/>
        <v>0</v>
      </c>
      <c r="AE215" s="95">
        <v>0</v>
      </c>
      <c r="AF215" s="86">
        <v>0</v>
      </c>
      <c r="AG215" s="86">
        <v>0</v>
      </c>
      <c r="AH215">
        <v>0.98</v>
      </c>
      <c r="AI215">
        <v>0.98</v>
      </c>
      <c r="AJ215">
        <v>0.98</v>
      </c>
      <c r="AK215">
        <f t="shared" si="54"/>
        <v>0</v>
      </c>
      <c r="AL215">
        <f t="shared" si="55"/>
        <v>0</v>
      </c>
      <c r="AM215">
        <f t="shared" si="56"/>
        <v>0</v>
      </c>
      <c r="AN215">
        <f t="shared" si="57"/>
        <v>0</v>
      </c>
      <c r="AO215">
        <f t="shared" si="58"/>
        <v>0</v>
      </c>
      <c r="AP215">
        <f t="shared" si="59"/>
        <v>0</v>
      </c>
      <c r="AQ215" s="97">
        <f>(AK215/(IF((237.3*LN(('Mini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5" s="97">
        <f>(AL215/(IF((237.3*LN(('Mini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5" s="97">
        <f>(AM215/(IF((237.3*LN(('Mini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5">
        <f t="shared" si="96"/>
        <v>0</v>
      </c>
      <c r="AU215">
        <v>0</v>
      </c>
      <c r="AV215" s="96">
        <v>0</v>
      </c>
      <c r="AW215" s="139">
        <f t="shared" si="95"/>
        <v>0.65</v>
      </c>
      <c r="AX215" s="129">
        <v>0</v>
      </c>
      <c r="AY215" s="129">
        <v>0</v>
      </c>
      <c r="AZ215" s="129">
        <v>0</v>
      </c>
      <c r="BA215" s="86"/>
      <c r="BB215" s="86">
        <v>0</v>
      </c>
      <c r="BC215">
        <v>0</v>
      </c>
      <c r="BD215">
        <v>0</v>
      </c>
      <c r="BE215">
        <v>0</v>
      </c>
      <c r="BG215">
        <v>0</v>
      </c>
      <c r="BH215">
        <v>0</v>
      </c>
      <c r="BI215">
        <v>0</v>
      </c>
      <c r="BJ215">
        <v>0</v>
      </c>
      <c r="BM215">
        <f t="shared" si="97"/>
        <v>2.5582398288699999E-3</v>
      </c>
      <c r="BN215">
        <f t="shared" si="98"/>
        <v>5.6161694684148003E-4</v>
      </c>
      <c r="BO215">
        <f t="shared" si="99"/>
        <v>1.4942747715061999</v>
      </c>
      <c r="BP215">
        <f t="shared" si="100"/>
        <v>3</v>
      </c>
    </row>
    <row r="216" spans="1:68" x14ac:dyDescent="0.25">
      <c r="A216" t="str">
        <f t="shared" si="45"/>
        <v>11130422</v>
      </c>
      <c r="B216">
        <v>11</v>
      </c>
      <c r="C216">
        <v>130</v>
      </c>
      <c r="D216">
        <v>2</v>
      </c>
      <c r="E216">
        <v>42</v>
      </c>
      <c r="F216" s="138">
        <f t="shared" si="91"/>
        <v>19</v>
      </c>
      <c r="G216">
        <v>0</v>
      </c>
      <c r="H216">
        <v>0</v>
      </c>
      <c r="I216">
        <v>0</v>
      </c>
      <c r="J216" s="94">
        <v>0</v>
      </c>
      <c r="K216" s="95">
        <v>638</v>
      </c>
      <c r="L216" s="86">
        <v>0</v>
      </c>
      <c r="M216" s="86">
        <v>0</v>
      </c>
      <c r="N216" s="86">
        <v>0</v>
      </c>
      <c r="O216">
        <v>1.3620000000000001</v>
      </c>
      <c r="P216">
        <v>1.1000000000000001</v>
      </c>
      <c r="Q216">
        <v>1.1000000000000001</v>
      </c>
      <c r="R216">
        <v>1.1000000000000001</v>
      </c>
      <c r="S216">
        <f t="shared" si="89"/>
        <v>95</v>
      </c>
      <c r="T216">
        <f t="shared" ref="T216:T239" si="102">ROUND(L216*POWER((($M$1-$M$2)/LN(($M$1-$M$3)/($M$2-$M$3)))/((75-65)/LN((75-20)/(65-20))),P216),0)</f>
        <v>0</v>
      </c>
      <c r="U216">
        <f t="shared" ref="U216:U239" si="103">ROUND(M216*POWER((($M$1-$M$2)/LN(($M$1-$M$3)/($M$2-$M$3)))/((75-65)/LN((75-20)/(65-20))),Q216),0)</f>
        <v>0</v>
      </c>
      <c r="V216">
        <f t="shared" ref="V216:V239" si="104">ROUND(N216*POWER((($M$1-$M$2)/LN(($M$1-$M$3)/($M$2-$M$3)))/((75-65)/LN((75-20)/(65-20))),R216),0)</f>
        <v>0</v>
      </c>
      <c r="W216">
        <f t="shared" si="101"/>
        <v>16</v>
      </c>
      <c r="X216">
        <f t="shared" si="101"/>
        <v>0</v>
      </c>
      <c r="Y216">
        <f t="shared" si="101"/>
        <v>0</v>
      </c>
      <c r="Z216">
        <f t="shared" si="101"/>
        <v>0</v>
      </c>
      <c r="AA216">
        <f t="shared" si="92"/>
        <v>1.0759466370157049</v>
      </c>
      <c r="AB216">
        <f t="shared" si="92"/>
        <v>0</v>
      </c>
      <c r="AC216">
        <f t="shared" si="93"/>
        <v>0</v>
      </c>
      <c r="AD216" s="96">
        <f t="shared" si="94"/>
        <v>0</v>
      </c>
      <c r="AE216" s="95">
        <v>0</v>
      </c>
      <c r="AF216" s="86">
        <v>0</v>
      </c>
      <c r="AG216" s="86">
        <v>0</v>
      </c>
      <c r="AH216">
        <v>0.98</v>
      </c>
      <c r="AI216">
        <v>0.98</v>
      </c>
      <c r="AJ216">
        <v>0.98</v>
      </c>
      <c r="AK216">
        <f t="shared" si="54"/>
        <v>0</v>
      </c>
      <c r="AL216">
        <f t="shared" si="55"/>
        <v>0</v>
      </c>
      <c r="AM216">
        <f t="shared" si="56"/>
        <v>0</v>
      </c>
      <c r="AN216">
        <f t="shared" si="57"/>
        <v>0</v>
      </c>
      <c r="AO216">
        <f t="shared" si="58"/>
        <v>0</v>
      </c>
      <c r="AP216">
        <f t="shared" si="59"/>
        <v>0</v>
      </c>
      <c r="AQ216" s="97">
        <f>(AK216/(IF((237.3*LN(('Mini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6" s="97">
        <f>(AL216/(IF((237.3*LN(('Mini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6" s="97">
        <f>(AM216/(IF((237.3*LN(('Mini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6">
        <f t="shared" si="96"/>
        <v>0</v>
      </c>
      <c r="AU216">
        <v>0</v>
      </c>
      <c r="AV216" s="96">
        <v>0</v>
      </c>
      <c r="AW216" s="139">
        <f t="shared" si="95"/>
        <v>0.8666666666666667</v>
      </c>
      <c r="AX216" s="129">
        <v>0</v>
      </c>
      <c r="AY216" s="129">
        <v>0</v>
      </c>
      <c r="AZ216" s="129">
        <v>0</v>
      </c>
      <c r="BA216" s="86"/>
      <c r="BB216" s="86">
        <v>0</v>
      </c>
      <c r="BC216">
        <v>0</v>
      </c>
      <c r="BD216">
        <v>0</v>
      </c>
      <c r="BE216">
        <v>0</v>
      </c>
      <c r="BG216">
        <v>0</v>
      </c>
      <c r="BH216">
        <v>0</v>
      </c>
      <c r="BI216">
        <v>0</v>
      </c>
      <c r="BJ216">
        <v>0</v>
      </c>
      <c r="BM216">
        <f t="shared" si="97"/>
        <v>1.1616292894075E-2</v>
      </c>
      <c r="BN216">
        <f t="shared" si="98"/>
        <v>1.6553227470231999E-3</v>
      </c>
      <c r="BO216">
        <f t="shared" si="99"/>
        <v>1.5869346821790999</v>
      </c>
      <c r="BP216">
        <f t="shared" si="100"/>
        <v>1</v>
      </c>
    </row>
    <row r="217" spans="1:68" x14ac:dyDescent="0.25">
      <c r="A217" t="str">
        <f t="shared" si="45"/>
        <v>11150142</v>
      </c>
      <c r="B217">
        <v>11</v>
      </c>
      <c r="C217">
        <v>150</v>
      </c>
      <c r="D217">
        <v>2</v>
      </c>
      <c r="E217">
        <v>14</v>
      </c>
      <c r="F217" s="138">
        <f t="shared" si="91"/>
        <v>4</v>
      </c>
      <c r="G217">
        <v>0</v>
      </c>
      <c r="H217">
        <v>0</v>
      </c>
      <c r="I217">
        <v>0</v>
      </c>
      <c r="J217" s="94">
        <v>0</v>
      </c>
      <c r="K217" s="95">
        <v>262</v>
      </c>
      <c r="L217" s="86">
        <v>0</v>
      </c>
      <c r="M217" s="86">
        <v>0</v>
      </c>
      <c r="N217" s="86">
        <v>0</v>
      </c>
      <c r="O217">
        <v>1.3620000000000001</v>
      </c>
      <c r="P217">
        <v>1.1000000000000001</v>
      </c>
      <c r="Q217">
        <v>1.1000000000000001</v>
      </c>
      <c r="R217">
        <v>1.1000000000000001</v>
      </c>
      <c r="S217">
        <f t="shared" ref="S217:S239" si="105">ROUND(K217*POWER((($M$1-$M$2)/LN(($M$1-$M$3)/($M$2-$M$3)))/((75-65)/LN((75-20)/(65-20))),O217),0)</f>
        <v>39</v>
      </c>
      <c r="T217">
        <f t="shared" si="102"/>
        <v>0</v>
      </c>
      <c r="U217">
        <f t="shared" si="103"/>
        <v>0</v>
      </c>
      <c r="V217">
        <f t="shared" si="104"/>
        <v>0</v>
      </c>
      <c r="W217">
        <f t="shared" si="101"/>
        <v>7</v>
      </c>
      <c r="X217">
        <f t="shared" si="101"/>
        <v>0</v>
      </c>
      <c r="Y217">
        <f t="shared" si="101"/>
        <v>0</v>
      </c>
      <c r="Z217">
        <f t="shared" si="101"/>
        <v>0</v>
      </c>
      <c r="AA217">
        <f t="shared" si="92"/>
        <v>5.268270126173568E-2</v>
      </c>
      <c r="AB217">
        <f t="shared" si="92"/>
        <v>0</v>
      </c>
      <c r="AC217">
        <f t="shared" si="93"/>
        <v>0</v>
      </c>
      <c r="AD217" s="96">
        <f t="shared" si="94"/>
        <v>0</v>
      </c>
      <c r="AE217" s="95">
        <v>0</v>
      </c>
      <c r="AF217" s="86">
        <v>0</v>
      </c>
      <c r="AG217" s="86">
        <v>0</v>
      </c>
      <c r="AH217">
        <v>0.98</v>
      </c>
      <c r="AI217">
        <v>0.98</v>
      </c>
      <c r="AJ217">
        <v>0.98</v>
      </c>
      <c r="AK217">
        <f t="shared" si="54"/>
        <v>0</v>
      </c>
      <c r="AL217">
        <f t="shared" si="55"/>
        <v>0</v>
      </c>
      <c r="AM217">
        <f t="shared" si="56"/>
        <v>0</v>
      </c>
      <c r="AN217">
        <f t="shared" si="57"/>
        <v>0</v>
      </c>
      <c r="AO217">
        <f t="shared" si="58"/>
        <v>0</v>
      </c>
      <c r="AP217">
        <f t="shared" si="59"/>
        <v>0</v>
      </c>
      <c r="AQ217" s="97">
        <f>(AK217/(IF((237.3*LN(('Mini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7" s="97">
        <f>(AL217/(IF((237.3*LN(('Mini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7" s="97">
        <f>(AM217/(IF((237.3*LN(('Mini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7">
        <f t="shared" si="96"/>
        <v>0</v>
      </c>
      <c r="AU217">
        <v>0</v>
      </c>
      <c r="AV217" s="96">
        <v>0</v>
      </c>
      <c r="AW217" s="139">
        <f t="shared" si="95"/>
        <v>0.25</v>
      </c>
      <c r="AX217" s="129">
        <v>0</v>
      </c>
      <c r="AY217" s="129">
        <v>0</v>
      </c>
      <c r="AZ217" s="129">
        <v>0</v>
      </c>
      <c r="BA217" s="86"/>
      <c r="BB217" s="86">
        <v>0</v>
      </c>
      <c r="BC217">
        <v>0</v>
      </c>
      <c r="BD217">
        <v>0</v>
      </c>
      <c r="BE217">
        <v>0</v>
      </c>
      <c r="BG217">
        <v>0</v>
      </c>
      <c r="BH217">
        <v>0</v>
      </c>
      <c r="BI217">
        <v>0</v>
      </c>
      <c r="BJ217">
        <v>0</v>
      </c>
      <c r="BM217">
        <f t="shared" si="97"/>
        <v>1.3823338826853E-3</v>
      </c>
      <c r="BN217">
        <f t="shared" si="98"/>
        <v>3.3290816326530999E-4</v>
      </c>
      <c r="BO217">
        <f t="shared" si="99"/>
        <v>1.723172227894</v>
      </c>
      <c r="BP217">
        <f t="shared" si="100"/>
        <v>1</v>
      </c>
    </row>
    <row r="218" spans="1:68" x14ac:dyDescent="0.25">
      <c r="A218" t="str">
        <f t="shared" si="45"/>
        <v>11150182</v>
      </c>
      <c r="B218">
        <v>11</v>
      </c>
      <c r="C218">
        <v>150</v>
      </c>
      <c r="D218">
        <v>2</v>
      </c>
      <c r="E218">
        <v>18</v>
      </c>
      <c r="F218" s="138">
        <f t="shared" si="91"/>
        <v>9</v>
      </c>
      <c r="G218">
        <v>0</v>
      </c>
      <c r="H218">
        <v>0</v>
      </c>
      <c r="I218">
        <v>0</v>
      </c>
      <c r="J218" s="94">
        <v>0</v>
      </c>
      <c r="K218" s="95">
        <v>310</v>
      </c>
      <c r="L218" s="86">
        <v>0</v>
      </c>
      <c r="M218" s="86">
        <v>0</v>
      </c>
      <c r="N218" s="86">
        <v>0</v>
      </c>
      <c r="O218">
        <v>1.3620000000000001</v>
      </c>
      <c r="P218">
        <v>1.1000000000000001</v>
      </c>
      <c r="Q218">
        <v>1.1000000000000001</v>
      </c>
      <c r="R218">
        <v>1.1000000000000001</v>
      </c>
      <c r="S218">
        <f t="shared" si="105"/>
        <v>46</v>
      </c>
      <c r="T218">
        <f t="shared" si="102"/>
        <v>0</v>
      </c>
      <c r="U218">
        <f t="shared" si="103"/>
        <v>0</v>
      </c>
      <c r="V218">
        <f t="shared" si="104"/>
        <v>0</v>
      </c>
      <c r="W218">
        <f t="shared" si="101"/>
        <v>8</v>
      </c>
      <c r="X218">
        <f t="shared" si="101"/>
        <v>0</v>
      </c>
      <c r="Y218">
        <f t="shared" si="101"/>
        <v>0</v>
      </c>
      <c r="Z218">
        <f t="shared" si="101"/>
        <v>0</v>
      </c>
      <c r="AA218">
        <f t="shared" si="92"/>
        <v>9.3270514753425349E-2</v>
      </c>
      <c r="AB218">
        <f t="shared" si="92"/>
        <v>0</v>
      </c>
      <c r="AC218">
        <f t="shared" si="93"/>
        <v>0</v>
      </c>
      <c r="AD218" s="96">
        <f t="shared" si="94"/>
        <v>0</v>
      </c>
      <c r="AE218" s="95">
        <v>0</v>
      </c>
      <c r="AF218" s="86">
        <v>0</v>
      </c>
      <c r="AG218" s="86">
        <v>0</v>
      </c>
      <c r="AH218">
        <v>0.98</v>
      </c>
      <c r="AI218">
        <v>0.98</v>
      </c>
      <c r="AJ218">
        <v>0.98</v>
      </c>
      <c r="AK218">
        <f t="shared" si="54"/>
        <v>0</v>
      </c>
      <c r="AL218">
        <f t="shared" si="55"/>
        <v>0</v>
      </c>
      <c r="AM218">
        <f t="shared" si="56"/>
        <v>0</v>
      </c>
      <c r="AN218">
        <f t="shared" si="57"/>
        <v>0</v>
      </c>
      <c r="AO218">
        <f t="shared" si="58"/>
        <v>0</v>
      </c>
      <c r="AP218">
        <f t="shared" si="59"/>
        <v>0</v>
      </c>
      <c r="AQ218" s="97">
        <f>(AK218/(IF((237.3*LN(('Mini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8" s="97">
        <f>(AL218/(IF((237.3*LN(('Mini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8" s="97">
        <f>(AM218/(IF((237.3*LN(('Mini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8">
        <f t="shared" si="96"/>
        <v>0</v>
      </c>
      <c r="AU218">
        <v>0</v>
      </c>
      <c r="AV218" s="96">
        <v>0</v>
      </c>
      <c r="AW218" s="139">
        <f t="shared" si="95"/>
        <v>0.5</v>
      </c>
      <c r="AX218" s="129">
        <v>0</v>
      </c>
      <c r="AY218" s="129">
        <v>0</v>
      </c>
      <c r="AZ218" s="129">
        <v>0</v>
      </c>
      <c r="BA218" s="86"/>
      <c r="BB218" s="86">
        <v>0</v>
      </c>
      <c r="BC218">
        <v>0</v>
      </c>
      <c r="BD218">
        <v>0</v>
      </c>
      <c r="BE218">
        <v>0</v>
      </c>
      <c r="BG218">
        <v>0</v>
      </c>
      <c r="BH218">
        <v>0</v>
      </c>
      <c r="BI218">
        <v>0</v>
      </c>
      <c r="BJ218">
        <v>0</v>
      </c>
      <c r="BM218">
        <f t="shared" si="97"/>
        <v>8.0534470601597002E-4</v>
      </c>
      <c r="BN218">
        <f t="shared" si="98"/>
        <v>3.9795050474943999E-4</v>
      </c>
      <c r="BO218">
        <f t="shared" si="99"/>
        <v>1.8138647155180001</v>
      </c>
      <c r="BP218">
        <f t="shared" si="100"/>
        <v>2</v>
      </c>
    </row>
    <row r="219" spans="1:68" x14ac:dyDescent="0.25">
      <c r="A219" t="str">
        <f t="shared" si="45"/>
        <v>11150262</v>
      </c>
      <c r="B219">
        <v>11</v>
      </c>
      <c r="C219">
        <v>150</v>
      </c>
      <c r="D219">
        <v>2</v>
      </c>
      <c r="E219">
        <v>26</v>
      </c>
      <c r="F219" s="138">
        <f t="shared" si="91"/>
        <v>9</v>
      </c>
      <c r="G219">
        <v>0</v>
      </c>
      <c r="H219">
        <v>0</v>
      </c>
      <c r="I219">
        <v>0</v>
      </c>
      <c r="J219" s="94">
        <v>0</v>
      </c>
      <c r="K219" s="95">
        <v>420</v>
      </c>
      <c r="L219" s="86">
        <v>0</v>
      </c>
      <c r="M219" s="86">
        <v>0</v>
      </c>
      <c r="N219" s="86">
        <v>0</v>
      </c>
      <c r="O219">
        <v>1.3620000000000001</v>
      </c>
      <c r="P219">
        <v>1.1000000000000001</v>
      </c>
      <c r="Q219">
        <v>1.1000000000000001</v>
      </c>
      <c r="R219">
        <v>1.1000000000000001</v>
      </c>
      <c r="S219">
        <f t="shared" si="105"/>
        <v>63</v>
      </c>
      <c r="T219">
        <f t="shared" si="102"/>
        <v>0</v>
      </c>
      <c r="U219">
        <f t="shared" si="103"/>
        <v>0</v>
      </c>
      <c r="V219">
        <f t="shared" si="104"/>
        <v>0</v>
      </c>
      <c r="W219">
        <f t="shared" si="101"/>
        <v>11</v>
      </c>
      <c r="X219">
        <f t="shared" si="101"/>
        <v>0</v>
      </c>
      <c r="Y219">
        <f t="shared" si="101"/>
        <v>0</v>
      </c>
      <c r="Z219">
        <f t="shared" si="101"/>
        <v>0</v>
      </c>
      <c r="AA219">
        <f t="shared" si="92"/>
        <v>0.16621787422214895</v>
      </c>
      <c r="AB219">
        <f t="shared" si="92"/>
        <v>0</v>
      </c>
      <c r="AC219">
        <f t="shared" si="93"/>
        <v>0</v>
      </c>
      <c r="AD219" s="96">
        <f t="shared" si="94"/>
        <v>0</v>
      </c>
      <c r="AE219" s="95">
        <v>0</v>
      </c>
      <c r="AF219" s="86">
        <v>0</v>
      </c>
      <c r="AG219" s="86">
        <v>0</v>
      </c>
      <c r="AH219">
        <v>0.98</v>
      </c>
      <c r="AI219">
        <v>0.98</v>
      </c>
      <c r="AJ219">
        <v>0.98</v>
      </c>
      <c r="AK219">
        <f t="shared" si="54"/>
        <v>0</v>
      </c>
      <c r="AL219">
        <f t="shared" si="55"/>
        <v>0</v>
      </c>
      <c r="AM219">
        <f t="shared" si="56"/>
        <v>0</v>
      </c>
      <c r="AN219">
        <f t="shared" si="57"/>
        <v>0</v>
      </c>
      <c r="AO219">
        <f t="shared" si="58"/>
        <v>0</v>
      </c>
      <c r="AP219">
        <f t="shared" si="59"/>
        <v>0</v>
      </c>
      <c r="AQ219" s="97">
        <f>(AK219/(IF((237.3*LN(('Mini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19" s="97">
        <f>(AL219/(IF((237.3*LN(('Mini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19" s="97">
        <f>(AM219/(IF((237.3*LN(('Mini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19">
        <f t="shared" si="96"/>
        <v>0</v>
      </c>
      <c r="AU219">
        <v>0</v>
      </c>
      <c r="AV219" s="96">
        <v>0</v>
      </c>
      <c r="AW219" s="139">
        <f t="shared" si="95"/>
        <v>0.5</v>
      </c>
      <c r="AX219" s="129">
        <v>0</v>
      </c>
      <c r="AY219" s="129">
        <v>0</v>
      </c>
      <c r="AZ219" s="129">
        <v>0</v>
      </c>
      <c r="BA219" s="86"/>
      <c r="BB219" s="86">
        <v>0</v>
      </c>
      <c r="BC219">
        <v>0</v>
      </c>
      <c r="BD219">
        <v>0</v>
      </c>
      <c r="BE219">
        <v>0</v>
      </c>
      <c r="BG219">
        <v>0</v>
      </c>
      <c r="BH219">
        <v>0</v>
      </c>
      <c r="BI219">
        <v>0</v>
      </c>
      <c r="BJ219">
        <v>0</v>
      </c>
      <c r="BM219">
        <f t="shared" si="97"/>
        <v>8.0534470601597002E-4</v>
      </c>
      <c r="BN219">
        <f t="shared" si="98"/>
        <v>3.9795050474943999E-4</v>
      </c>
      <c r="BO219">
        <f t="shared" si="99"/>
        <v>1.8138647155180001</v>
      </c>
      <c r="BP219">
        <f t="shared" si="100"/>
        <v>2</v>
      </c>
    </row>
    <row r="220" spans="1:68" x14ac:dyDescent="0.25">
      <c r="A220" t="str">
        <f t="shared" si="45"/>
        <v>11150342</v>
      </c>
      <c r="B220">
        <v>11</v>
      </c>
      <c r="C220">
        <v>150</v>
      </c>
      <c r="D220">
        <v>2</v>
      </c>
      <c r="E220">
        <v>34</v>
      </c>
      <c r="F220" s="138">
        <f t="shared" si="91"/>
        <v>14</v>
      </c>
      <c r="G220">
        <v>0</v>
      </c>
      <c r="H220">
        <v>0</v>
      </c>
      <c r="I220">
        <v>0</v>
      </c>
      <c r="J220" s="94">
        <v>0</v>
      </c>
      <c r="K220" s="95">
        <v>544</v>
      </c>
      <c r="L220" s="86">
        <v>0</v>
      </c>
      <c r="M220" s="86">
        <v>0</v>
      </c>
      <c r="N220" s="86">
        <v>0</v>
      </c>
      <c r="O220">
        <v>1.3620000000000001</v>
      </c>
      <c r="P220">
        <v>1.1000000000000001</v>
      </c>
      <c r="Q220">
        <v>1.1000000000000001</v>
      </c>
      <c r="R220">
        <v>1.1000000000000001</v>
      </c>
      <c r="S220">
        <f t="shared" si="105"/>
        <v>81</v>
      </c>
      <c r="T220">
        <f t="shared" si="102"/>
        <v>0</v>
      </c>
      <c r="U220">
        <f t="shared" si="103"/>
        <v>0</v>
      </c>
      <c r="V220">
        <f t="shared" si="104"/>
        <v>0</v>
      </c>
      <c r="W220">
        <f t="shared" si="101"/>
        <v>14</v>
      </c>
      <c r="X220">
        <f t="shared" si="101"/>
        <v>0</v>
      </c>
      <c r="Y220">
        <f t="shared" si="101"/>
        <v>0</v>
      </c>
      <c r="Z220">
        <f t="shared" si="101"/>
        <v>0</v>
      </c>
      <c r="AA220">
        <f t="shared" si="92"/>
        <v>0.52731224522595199</v>
      </c>
      <c r="AB220">
        <f t="shared" si="92"/>
        <v>0</v>
      </c>
      <c r="AC220">
        <f t="shared" si="93"/>
        <v>0</v>
      </c>
      <c r="AD220" s="96">
        <f t="shared" si="94"/>
        <v>0</v>
      </c>
      <c r="AE220" s="95">
        <v>0</v>
      </c>
      <c r="AF220" s="86">
        <v>0</v>
      </c>
      <c r="AG220" s="86">
        <v>0</v>
      </c>
      <c r="AH220">
        <v>0.98</v>
      </c>
      <c r="AI220">
        <v>0.98</v>
      </c>
      <c r="AJ220">
        <v>0.98</v>
      </c>
      <c r="AK220">
        <f t="shared" si="54"/>
        <v>0</v>
      </c>
      <c r="AL220">
        <f t="shared" si="55"/>
        <v>0</v>
      </c>
      <c r="AM220">
        <f t="shared" si="56"/>
        <v>0</v>
      </c>
      <c r="AN220">
        <f t="shared" si="57"/>
        <v>0</v>
      </c>
      <c r="AO220">
        <f t="shared" si="58"/>
        <v>0</v>
      </c>
      <c r="AP220">
        <f t="shared" si="59"/>
        <v>0</v>
      </c>
      <c r="AQ220" s="97">
        <f>(AK220/(IF((237.3*LN(('Mini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0" s="97">
        <f>(AL220/(IF((237.3*LN(('Mini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0" s="97">
        <f>(AM220/(IF((237.3*LN(('Mini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0">
        <f t="shared" si="96"/>
        <v>0</v>
      </c>
      <c r="AU220">
        <v>0</v>
      </c>
      <c r="AV220" s="96">
        <v>0</v>
      </c>
      <c r="AW220" s="139">
        <f t="shared" si="95"/>
        <v>0.75</v>
      </c>
      <c r="AX220" s="129">
        <v>0</v>
      </c>
      <c r="AY220" s="129">
        <v>0</v>
      </c>
      <c r="AZ220" s="129">
        <v>0</v>
      </c>
      <c r="BA220" s="86"/>
      <c r="BB220" s="86">
        <v>0</v>
      </c>
      <c r="BC220">
        <v>0</v>
      </c>
      <c r="BD220">
        <v>0</v>
      </c>
      <c r="BE220">
        <v>0</v>
      </c>
      <c r="BG220">
        <v>0</v>
      </c>
      <c r="BH220">
        <v>0</v>
      </c>
      <c r="BI220">
        <v>0</v>
      </c>
      <c r="BJ220">
        <v>0</v>
      </c>
      <c r="BM220">
        <f t="shared" si="97"/>
        <v>2.5582398288699999E-3</v>
      </c>
      <c r="BN220">
        <f t="shared" si="98"/>
        <v>5.6161694684148003E-4</v>
      </c>
      <c r="BO220">
        <f t="shared" si="99"/>
        <v>1.4942747715061999</v>
      </c>
      <c r="BP220">
        <f t="shared" si="100"/>
        <v>3</v>
      </c>
    </row>
    <row r="221" spans="1:68" x14ac:dyDescent="0.25">
      <c r="A221" t="str">
        <f t="shared" si="45"/>
        <v>11150422</v>
      </c>
      <c r="B221">
        <v>11</v>
      </c>
      <c r="C221">
        <v>150</v>
      </c>
      <c r="D221">
        <v>2</v>
      </c>
      <c r="E221">
        <v>42</v>
      </c>
      <c r="F221" s="138">
        <f t="shared" si="91"/>
        <v>19</v>
      </c>
      <c r="G221">
        <v>0</v>
      </c>
      <c r="H221">
        <v>0</v>
      </c>
      <c r="I221">
        <v>0</v>
      </c>
      <c r="J221" s="94">
        <v>0</v>
      </c>
      <c r="K221" s="95">
        <v>766</v>
      </c>
      <c r="L221" s="86">
        <v>0</v>
      </c>
      <c r="M221" s="86">
        <v>0</v>
      </c>
      <c r="N221" s="86">
        <v>0</v>
      </c>
      <c r="O221">
        <v>1.3620000000000001</v>
      </c>
      <c r="P221">
        <v>1.1000000000000001</v>
      </c>
      <c r="Q221">
        <v>1.1000000000000001</v>
      </c>
      <c r="R221">
        <v>1.1000000000000001</v>
      </c>
      <c r="S221">
        <f t="shared" si="105"/>
        <v>114</v>
      </c>
      <c r="T221">
        <f t="shared" si="102"/>
        <v>0</v>
      </c>
      <c r="U221">
        <f t="shared" si="103"/>
        <v>0</v>
      </c>
      <c r="V221">
        <f t="shared" si="104"/>
        <v>0</v>
      </c>
      <c r="W221">
        <f t="shared" si="101"/>
        <v>20</v>
      </c>
      <c r="X221">
        <f t="shared" si="101"/>
        <v>0</v>
      </c>
      <c r="Y221">
        <f t="shared" si="101"/>
        <v>0</v>
      </c>
      <c r="Z221">
        <f t="shared" si="101"/>
        <v>0</v>
      </c>
      <c r="AA221">
        <f t="shared" si="92"/>
        <v>1.7979316480024381</v>
      </c>
      <c r="AB221">
        <f t="shared" si="92"/>
        <v>0</v>
      </c>
      <c r="AC221">
        <f t="shared" si="93"/>
        <v>0</v>
      </c>
      <c r="AD221" s="96">
        <f t="shared" si="94"/>
        <v>0</v>
      </c>
      <c r="AE221" s="95">
        <v>0</v>
      </c>
      <c r="AF221" s="86">
        <v>0</v>
      </c>
      <c r="AG221" s="86">
        <v>0</v>
      </c>
      <c r="AH221">
        <v>0.98</v>
      </c>
      <c r="AI221">
        <v>0.98</v>
      </c>
      <c r="AJ221">
        <v>0.98</v>
      </c>
      <c r="AK221">
        <f t="shared" si="54"/>
        <v>0</v>
      </c>
      <c r="AL221">
        <f t="shared" si="55"/>
        <v>0</v>
      </c>
      <c r="AM221">
        <f t="shared" si="56"/>
        <v>0</v>
      </c>
      <c r="AN221">
        <f t="shared" si="57"/>
        <v>0</v>
      </c>
      <c r="AO221">
        <f t="shared" si="58"/>
        <v>0</v>
      </c>
      <c r="AP221">
        <f t="shared" si="59"/>
        <v>0</v>
      </c>
      <c r="AQ221" s="97">
        <f>(AK221/(IF((237.3*LN(('Mini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1" s="97">
        <f>(AL221/(IF((237.3*LN(('Mini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1" s="97">
        <f>(AM221/(IF((237.3*LN(('Mini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1">
        <f t="shared" si="96"/>
        <v>0</v>
      </c>
      <c r="AU221">
        <v>0</v>
      </c>
      <c r="AV221" s="96">
        <v>0</v>
      </c>
      <c r="AW221" s="139">
        <f t="shared" si="95"/>
        <v>1</v>
      </c>
      <c r="AX221" s="129">
        <v>0</v>
      </c>
      <c r="AY221" s="129">
        <v>0</v>
      </c>
      <c r="AZ221" s="129">
        <v>0</v>
      </c>
      <c r="BA221" s="86"/>
      <c r="BB221" s="86">
        <v>0</v>
      </c>
      <c r="BC221">
        <v>0</v>
      </c>
      <c r="BD221">
        <v>0</v>
      </c>
      <c r="BE221">
        <v>0</v>
      </c>
      <c r="BG221">
        <v>0</v>
      </c>
      <c r="BH221">
        <v>0</v>
      </c>
      <c r="BI221">
        <v>0</v>
      </c>
      <c r="BJ221">
        <v>0</v>
      </c>
      <c r="BM221">
        <f t="shared" si="97"/>
        <v>1.1616292894075E-2</v>
      </c>
      <c r="BN221">
        <f t="shared" si="98"/>
        <v>1.6553227470231999E-3</v>
      </c>
      <c r="BO221">
        <f t="shared" si="99"/>
        <v>1.5869346821790999</v>
      </c>
      <c r="BP221">
        <f t="shared" si="100"/>
        <v>1</v>
      </c>
    </row>
    <row r="222" spans="1:68" x14ac:dyDescent="0.25">
      <c r="A222" t="str">
        <f t="shared" si="45"/>
        <v>11170142</v>
      </c>
      <c r="B222">
        <v>11</v>
      </c>
      <c r="C222">
        <v>170</v>
      </c>
      <c r="D222">
        <v>2</v>
      </c>
      <c r="E222">
        <v>14</v>
      </c>
      <c r="F222" s="138">
        <f t="shared" si="91"/>
        <v>4</v>
      </c>
      <c r="G222">
        <v>0</v>
      </c>
      <c r="H222">
        <v>0</v>
      </c>
      <c r="I222">
        <v>0</v>
      </c>
      <c r="J222" s="94">
        <v>0</v>
      </c>
      <c r="K222" s="95">
        <v>306</v>
      </c>
      <c r="L222" s="86">
        <v>0</v>
      </c>
      <c r="M222" s="86">
        <v>0</v>
      </c>
      <c r="N222" s="86">
        <v>0</v>
      </c>
      <c r="O222">
        <v>1.3620000000000001</v>
      </c>
      <c r="P222">
        <v>1.1000000000000001</v>
      </c>
      <c r="Q222">
        <v>1.1000000000000001</v>
      </c>
      <c r="R222">
        <v>1.1000000000000001</v>
      </c>
      <c r="S222">
        <f t="shared" si="105"/>
        <v>46</v>
      </c>
      <c r="T222">
        <f t="shared" si="102"/>
        <v>0</v>
      </c>
      <c r="U222">
        <f t="shared" si="103"/>
        <v>0</v>
      </c>
      <c r="V222">
        <f t="shared" si="104"/>
        <v>0</v>
      </c>
      <c r="W222">
        <f t="shared" si="101"/>
        <v>8</v>
      </c>
      <c r="X222">
        <f t="shared" si="101"/>
        <v>0</v>
      </c>
      <c r="Y222">
        <f t="shared" si="101"/>
        <v>0</v>
      </c>
      <c r="Z222">
        <f t="shared" si="101"/>
        <v>0</v>
      </c>
      <c r="AA222">
        <f t="shared" si="92"/>
        <v>7.6071484454865321E-2</v>
      </c>
      <c r="AB222">
        <f t="shared" si="92"/>
        <v>0</v>
      </c>
      <c r="AC222">
        <f t="shared" si="93"/>
        <v>0</v>
      </c>
      <c r="AD222" s="96">
        <f t="shared" si="94"/>
        <v>0</v>
      </c>
      <c r="AE222" s="95">
        <v>0</v>
      </c>
      <c r="AF222" s="86">
        <v>0</v>
      </c>
      <c r="AG222" s="86">
        <v>0</v>
      </c>
      <c r="AH222">
        <v>0.98</v>
      </c>
      <c r="AI222">
        <v>0.98</v>
      </c>
      <c r="AJ222">
        <v>0.98</v>
      </c>
      <c r="AK222">
        <f t="shared" si="54"/>
        <v>0</v>
      </c>
      <c r="AL222">
        <f t="shared" si="55"/>
        <v>0</v>
      </c>
      <c r="AM222">
        <f t="shared" si="56"/>
        <v>0</v>
      </c>
      <c r="AN222">
        <f t="shared" si="57"/>
        <v>0</v>
      </c>
      <c r="AO222">
        <f t="shared" si="58"/>
        <v>0</v>
      </c>
      <c r="AP222">
        <f t="shared" si="59"/>
        <v>0</v>
      </c>
      <c r="AQ222" s="97">
        <f>(AK222/(IF((237.3*LN(('Mini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2" s="97">
        <f>(AL222/(IF((237.3*LN(('Mini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2" s="97">
        <f>(AM222/(IF((237.3*LN(('Mini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2">
        <f t="shared" si="96"/>
        <v>0</v>
      </c>
      <c r="AU222">
        <v>0</v>
      </c>
      <c r="AV222" s="96">
        <v>0</v>
      </c>
      <c r="AW222" s="139">
        <f t="shared" si="95"/>
        <v>0.28333333333333333</v>
      </c>
      <c r="AX222" s="129">
        <v>0</v>
      </c>
      <c r="AY222" s="129">
        <v>0</v>
      </c>
      <c r="AZ222" s="129">
        <v>0</v>
      </c>
      <c r="BA222" s="86"/>
      <c r="BB222" s="86">
        <v>0</v>
      </c>
      <c r="BC222">
        <v>0</v>
      </c>
      <c r="BD222">
        <v>0</v>
      </c>
      <c r="BE222">
        <v>0</v>
      </c>
      <c r="BG222">
        <v>0</v>
      </c>
      <c r="BH222">
        <v>0</v>
      </c>
      <c r="BI222">
        <v>0</v>
      </c>
      <c r="BJ222">
        <v>0</v>
      </c>
      <c r="BM222">
        <f t="shared" si="97"/>
        <v>1.3823338826853E-3</v>
      </c>
      <c r="BN222">
        <f t="shared" si="98"/>
        <v>3.3290816326530999E-4</v>
      </c>
      <c r="BO222">
        <f t="shared" si="99"/>
        <v>1.723172227894</v>
      </c>
      <c r="BP222">
        <f t="shared" si="100"/>
        <v>1</v>
      </c>
    </row>
    <row r="223" spans="1:68" x14ac:dyDescent="0.25">
      <c r="A223" t="str">
        <f t="shared" si="45"/>
        <v>11170182</v>
      </c>
      <c r="B223">
        <v>11</v>
      </c>
      <c r="C223">
        <v>170</v>
      </c>
      <c r="D223">
        <v>2</v>
      </c>
      <c r="E223">
        <v>18</v>
      </c>
      <c r="F223" s="138">
        <f t="shared" si="91"/>
        <v>9</v>
      </c>
      <c r="G223">
        <v>0</v>
      </c>
      <c r="H223">
        <v>0</v>
      </c>
      <c r="I223">
        <v>0</v>
      </c>
      <c r="J223" s="94">
        <v>0</v>
      </c>
      <c r="K223" s="95">
        <v>363</v>
      </c>
      <c r="L223" s="86">
        <v>0</v>
      </c>
      <c r="M223" s="86">
        <v>0</v>
      </c>
      <c r="N223" s="86">
        <v>0</v>
      </c>
      <c r="O223">
        <v>1.3620000000000001</v>
      </c>
      <c r="P223">
        <v>1.1000000000000001</v>
      </c>
      <c r="Q223">
        <v>1.1000000000000001</v>
      </c>
      <c r="R223">
        <v>1.1000000000000001</v>
      </c>
      <c r="S223">
        <f t="shared" si="105"/>
        <v>54</v>
      </c>
      <c r="T223">
        <f t="shared" si="102"/>
        <v>0</v>
      </c>
      <c r="U223">
        <f t="shared" si="103"/>
        <v>0</v>
      </c>
      <c r="V223">
        <f t="shared" si="104"/>
        <v>0</v>
      </c>
      <c r="W223">
        <f t="shared" si="101"/>
        <v>9</v>
      </c>
      <c r="X223">
        <f t="shared" si="101"/>
        <v>0</v>
      </c>
      <c r="Y223">
        <f t="shared" si="101"/>
        <v>0</v>
      </c>
      <c r="Z223">
        <f t="shared" si="101"/>
        <v>0</v>
      </c>
      <c r="AA223">
        <f t="shared" si="92"/>
        <v>0.13248023267380543</v>
      </c>
      <c r="AB223">
        <f t="shared" si="92"/>
        <v>0</v>
      </c>
      <c r="AC223">
        <f t="shared" si="93"/>
        <v>0</v>
      </c>
      <c r="AD223" s="96">
        <f t="shared" si="94"/>
        <v>0</v>
      </c>
      <c r="AE223" s="95">
        <v>0</v>
      </c>
      <c r="AF223" s="86">
        <v>0</v>
      </c>
      <c r="AG223" s="86">
        <v>0</v>
      </c>
      <c r="AH223">
        <v>0.98</v>
      </c>
      <c r="AI223">
        <v>0.98</v>
      </c>
      <c r="AJ223">
        <v>0.98</v>
      </c>
      <c r="AK223">
        <f t="shared" si="54"/>
        <v>0</v>
      </c>
      <c r="AL223">
        <f t="shared" si="55"/>
        <v>0</v>
      </c>
      <c r="AM223">
        <f t="shared" si="56"/>
        <v>0</v>
      </c>
      <c r="AN223">
        <f t="shared" si="57"/>
        <v>0</v>
      </c>
      <c r="AO223">
        <f t="shared" si="58"/>
        <v>0</v>
      </c>
      <c r="AP223">
        <f t="shared" si="59"/>
        <v>0</v>
      </c>
      <c r="AQ223" s="97">
        <f>(AK223/(IF((237.3*LN(('Mini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3" s="97">
        <f>(AL223/(IF((237.3*LN(('Mini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3" s="97">
        <f>(AM223/(IF((237.3*LN(('Mini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3">
        <f t="shared" si="96"/>
        <v>0</v>
      </c>
      <c r="AU223">
        <v>0</v>
      </c>
      <c r="AV223" s="96">
        <v>0</v>
      </c>
      <c r="AW223" s="139">
        <f t="shared" si="95"/>
        <v>0.56666666666666665</v>
      </c>
      <c r="AX223" s="129">
        <v>0</v>
      </c>
      <c r="AY223" s="129">
        <v>0</v>
      </c>
      <c r="AZ223" s="129">
        <v>0</v>
      </c>
      <c r="BA223" s="86"/>
      <c r="BB223" s="86">
        <v>0</v>
      </c>
      <c r="BC223">
        <v>0</v>
      </c>
      <c r="BD223">
        <v>0</v>
      </c>
      <c r="BE223">
        <v>0</v>
      </c>
      <c r="BG223">
        <v>0</v>
      </c>
      <c r="BH223">
        <v>0</v>
      </c>
      <c r="BI223">
        <v>0</v>
      </c>
      <c r="BJ223">
        <v>0</v>
      </c>
      <c r="BM223">
        <f t="shared" si="97"/>
        <v>8.0534470601597002E-4</v>
      </c>
      <c r="BN223">
        <f t="shared" si="98"/>
        <v>3.9795050474943999E-4</v>
      </c>
      <c r="BO223">
        <f t="shared" si="99"/>
        <v>1.8138647155180001</v>
      </c>
      <c r="BP223">
        <f t="shared" si="100"/>
        <v>2</v>
      </c>
    </row>
    <row r="224" spans="1:68" x14ac:dyDescent="0.25">
      <c r="A224" t="str">
        <f t="shared" si="45"/>
        <v>11170262</v>
      </c>
      <c r="B224">
        <v>11</v>
      </c>
      <c r="C224">
        <v>170</v>
      </c>
      <c r="D224">
        <v>2</v>
      </c>
      <c r="E224">
        <v>26</v>
      </c>
      <c r="F224" s="138">
        <f t="shared" si="91"/>
        <v>9</v>
      </c>
      <c r="G224">
        <v>0</v>
      </c>
      <c r="H224">
        <v>0</v>
      </c>
      <c r="I224">
        <v>0</v>
      </c>
      <c r="J224" s="94">
        <v>0</v>
      </c>
      <c r="K224" s="95">
        <v>489</v>
      </c>
      <c r="L224" s="86">
        <v>0</v>
      </c>
      <c r="M224" s="86">
        <v>0</v>
      </c>
      <c r="N224" s="86">
        <v>0</v>
      </c>
      <c r="O224">
        <v>1.3620000000000001</v>
      </c>
      <c r="P224">
        <v>1.1000000000000001</v>
      </c>
      <c r="Q224">
        <v>1.1000000000000001</v>
      </c>
      <c r="R224">
        <v>1.1000000000000001</v>
      </c>
      <c r="S224">
        <f t="shared" si="105"/>
        <v>73</v>
      </c>
      <c r="T224">
        <f t="shared" si="102"/>
        <v>0</v>
      </c>
      <c r="U224">
        <f t="shared" si="103"/>
        <v>0</v>
      </c>
      <c r="V224">
        <f t="shared" si="104"/>
        <v>0</v>
      </c>
      <c r="W224">
        <f t="shared" si="101"/>
        <v>13</v>
      </c>
      <c r="X224">
        <f t="shared" si="101"/>
        <v>0</v>
      </c>
      <c r="Y224">
        <f t="shared" si="101"/>
        <v>0</v>
      </c>
      <c r="Z224">
        <f t="shared" si="101"/>
        <v>0</v>
      </c>
      <c r="AA224">
        <f t="shared" si="92"/>
        <v>0.25816666357575641</v>
      </c>
      <c r="AB224">
        <f t="shared" si="92"/>
        <v>0</v>
      </c>
      <c r="AC224">
        <f t="shared" si="93"/>
        <v>0</v>
      </c>
      <c r="AD224" s="96">
        <f t="shared" si="94"/>
        <v>0</v>
      </c>
      <c r="AE224" s="95">
        <v>0</v>
      </c>
      <c r="AF224" s="86">
        <v>0</v>
      </c>
      <c r="AG224" s="86">
        <v>0</v>
      </c>
      <c r="AH224">
        <v>0.98</v>
      </c>
      <c r="AI224">
        <v>0.98</v>
      </c>
      <c r="AJ224">
        <v>0.98</v>
      </c>
      <c r="AK224">
        <f t="shared" si="54"/>
        <v>0</v>
      </c>
      <c r="AL224">
        <f t="shared" si="55"/>
        <v>0</v>
      </c>
      <c r="AM224">
        <f t="shared" si="56"/>
        <v>0</v>
      </c>
      <c r="AN224">
        <f t="shared" si="57"/>
        <v>0</v>
      </c>
      <c r="AO224">
        <f t="shared" si="58"/>
        <v>0</v>
      </c>
      <c r="AP224">
        <f t="shared" si="59"/>
        <v>0</v>
      </c>
      <c r="AQ224" s="97">
        <f>(AK224/(IF((237.3*LN(('Mini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4" s="97">
        <f>(AL224/(IF((237.3*LN(('Mini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4" s="97">
        <f>(AM224/(IF((237.3*LN(('Mini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4">
        <f t="shared" si="96"/>
        <v>0</v>
      </c>
      <c r="AU224">
        <v>0</v>
      </c>
      <c r="AV224" s="96">
        <v>0</v>
      </c>
      <c r="AW224" s="139">
        <f t="shared" si="95"/>
        <v>0.56666666666666665</v>
      </c>
      <c r="AX224" s="129">
        <v>0</v>
      </c>
      <c r="AY224" s="129">
        <v>0</v>
      </c>
      <c r="AZ224" s="129">
        <v>0</v>
      </c>
      <c r="BA224" s="86"/>
      <c r="BB224" s="86">
        <v>0</v>
      </c>
      <c r="BC224">
        <v>0</v>
      </c>
      <c r="BD224">
        <v>0</v>
      </c>
      <c r="BE224">
        <v>0</v>
      </c>
      <c r="BG224">
        <v>0</v>
      </c>
      <c r="BH224">
        <v>0</v>
      </c>
      <c r="BI224">
        <v>0</v>
      </c>
      <c r="BJ224">
        <v>0</v>
      </c>
      <c r="BM224">
        <f t="shared" si="97"/>
        <v>8.0534470601597002E-4</v>
      </c>
      <c r="BN224">
        <f t="shared" si="98"/>
        <v>3.9795050474943999E-4</v>
      </c>
      <c r="BO224">
        <f t="shared" si="99"/>
        <v>1.8138647155180001</v>
      </c>
      <c r="BP224">
        <f t="shared" si="100"/>
        <v>2</v>
      </c>
    </row>
    <row r="225" spans="1:68" x14ac:dyDescent="0.25">
      <c r="A225" t="str">
        <f t="shared" si="45"/>
        <v>11170342</v>
      </c>
      <c r="B225">
        <v>11</v>
      </c>
      <c r="C225">
        <v>170</v>
      </c>
      <c r="D225">
        <v>2</v>
      </c>
      <c r="E225">
        <v>34</v>
      </c>
      <c r="F225" s="138">
        <f t="shared" si="91"/>
        <v>14</v>
      </c>
      <c r="G225">
        <v>0</v>
      </c>
      <c r="H225">
        <v>0</v>
      </c>
      <c r="I225">
        <v>0</v>
      </c>
      <c r="J225" s="94">
        <v>0</v>
      </c>
      <c r="K225" s="95">
        <v>636</v>
      </c>
      <c r="L225" s="86">
        <v>0</v>
      </c>
      <c r="M225" s="86">
        <v>0</v>
      </c>
      <c r="N225" s="86">
        <v>0</v>
      </c>
      <c r="O225">
        <v>1.3620000000000001</v>
      </c>
      <c r="P225">
        <v>1.1000000000000001</v>
      </c>
      <c r="Q225">
        <v>1.1000000000000001</v>
      </c>
      <c r="R225">
        <v>1.1000000000000001</v>
      </c>
      <c r="S225">
        <f t="shared" si="105"/>
        <v>95</v>
      </c>
      <c r="T225">
        <f t="shared" si="102"/>
        <v>0</v>
      </c>
      <c r="U225">
        <f t="shared" si="103"/>
        <v>0</v>
      </c>
      <c r="V225">
        <f t="shared" si="104"/>
        <v>0</v>
      </c>
      <c r="W225">
        <f t="shared" si="101"/>
        <v>16</v>
      </c>
      <c r="X225">
        <f t="shared" si="101"/>
        <v>0</v>
      </c>
      <c r="Y225">
        <f t="shared" si="101"/>
        <v>0</v>
      </c>
      <c r="Z225">
        <f t="shared" si="101"/>
        <v>0</v>
      </c>
      <c r="AA225">
        <f t="shared" si="92"/>
        <v>0.7386072270235654</v>
      </c>
      <c r="AB225">
        <f t="shared" si="92"/>
        <v>0</v>
      </c>
      <c r="AC225">
        <f t="shared" si="93"/>
        <v>0</v>
      </c>
      <c r="AD225" s="96">
        <f t="shared" si="94"/>
        <v>0</v>
      </c>
      <c r="AE225" s="95">
        <v>0</v>
      </c>
      <c r="AF225" s="86">
        <v>0</v>
      </c>
      <c r="AG225" s="86">
        <v>0</v>
      </c>
      <c r="AH225">
        <v>0.98</v>
      </c>
      <c r="AI225">
        <v>0.98</v>
      </c>
      <c r="AJ225">
        <v>0.98</v>
      </c>
      <c r="AK225">
        <f t="shared" si="54"/>
        <v>0</v>
      </c>
      <c r="AL225">
        <f t="shared" si="55"/>
        <v>0</v>
      </c>
      <c r="AM225">
        <f t="shared" si="56"/>
        <v>0</v>
      </c>
      <c r="AN225">
        <f t="shared" si="57"/>
        <v>0</v>
      </c>
      <c r="AO225">
        <f t="shared" si="58"/>
        <v>0</v>
      </c>
      <c r="AP225">
        <f t="shared" si="59"/>
        <v>0</v>
      </c>
      <c r="AQ225" s="97">
        <f>(AK225/(IF((237.3*LN(('Mini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5" s="97">
        <f>(AL225/(IF((237.3*LN(('Mini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5" s="97">
        <f>(AM225/(IF((237.3*LN(('Mini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5">
        <f t="shared" si="96"/>
        <v>0</v>
      </c>
      <c r="AU225">
        <v>0</v>
      </c>
      <c r="AV225" s="96">
        <v>0</v>
      </c>
      <c r="AW225" s="139">
        <f t="shared" si="95"/>
        <v>0.85</v>
      </c>
      <c r="AX225" s="129">
        <v>0</v>
      </c>
      <c r="AY225" s="129">
        <v>0</v>
      </c>
      <c r="AZ225" s="129">
        <v>0</v>
      </c>
      <c r="BA225" s="86"/>
      <c r="BB225" s="86">
        <v>0</v>
      </c>
      <c r="BC225">
        <v>0</v>
      </c>
      <c r="BD225">
        <v>0</v>
      </c>
      <c r="BE225">
        <v>0</v>
      </c>
      <c r="BG225">
        <v>0</v>
      </c>
      <c r="BH225">
        <v>0</v>
      </c>
      <c r="BI225">
        <v>0</v>
      </c>
      <c r="BJ225">
        <v>0</v>
      </c>
      <c r="BM225">
        <f t="shared" si="97"/>
        <v>2.5582398288699999E-3</v>
      </c>
      <c r="BN225">
        <f t="shared" si="98"/>
        <v>5.6161694684148003E-4</v>
      </c>
      <c r="BO225">
        <f t="shared" si="99"/>
        <v>1.4942747715061999</v>
      </c>
      <c r="BP225">
        <f t="shared" si="100"/>
        <v>3</v>
      </c>
    </row>
    <row r="226" spans="1:68" x14ac:dyDescent="0.25">
      <c r="A226" t="str">
        <f t="shared" si="45"/>
        <v>11170422</v>
      </c>
      <c r="B226">
        <v>11</v>
      </c>
      <c r="C226">
        <v>170</v>
      </c>
      <c r="D226">
        <v>2</v>
      </c>
      <c r="E226">
        <v>42</v>
      </c>
      <c r="F226" s="138">
        <f t="shared" si="91"/>
        <v>19</v>
      </c>
      <c r="G226">
        <v>0</v>
      </c>
      <c r="H226">
        <v>0</v>
      </c>
      <c r="I226">
        <v>0</v>
      </c>
      <c r="J226" s="94">
        <v>0</v>
      </c>
      <c r="K226" s="95">
        <v>893</v>
      </c>
      <c r="L226" s="86">
        <v>0</v>
      </c>
      <c r="M226" s="86">
        <v>0</v>
      </c>
      <c r="N226" s="86">
        <v>0</v>
      </c>
      <c r="O226">
        <v>1.3620000000000001</v>
      </c>
      <c r="P226">
        <v>1.1000000000000001</v>
      </c>
      <c r="Q226">
        <v>1.1000000000000001</v>
      </c>
      <c r="R226">
        <v>1.1000000000000001</v>
      </c>
      <c r="S226">
        <f t="shared" si="105"/>
        <v>133</v>
      </c>
      <c r="T226">
        <f t="shared" si="102"/>
        <v>0</v>
      </c>
      <c r="U226">
        <f t="shared" si="103"/>
        <v>0</v>
      </c>
      <c r="V226">
        <f t="shared" si="104"/>
        <v>0</v>
      </c>
      <c r="W226">
        <f t="shared" si="101"/>
        <v>23</v>
      </c>
      <c r="X226">
        <f t="shared" si="101"/>
        <v>0</v>
      </c>
      <c r="Y226">
        <f t="shared" si="101"/>
        <v>0</v>
      </c>
      <c r="Z226">
        <f t="shared" si="101"/>
        <v>0</v>
      </c>
      <c r="AA226">
        <f t="shared" si="92"/>
        <v>2.5746979276877155</v>
      </c>
      <c r="AB226">
        <f t="shared" si="92"/>
        <v>0</v>
      </c>
      <c r="AC226">
        <f t="shared" si="93"/>
        <v>0</v>
      </c>
      <c r="AD226" s="96">
        <f t="shared" si="94"/>
        <v>0</v>
      </c>
      <c r="AE226" s="95">
        <v>0</v>
      </c>
      <c r="AF226" s="86">
        <v>0</v>
      </c>
      <c r="AG226" s="86">
        <v>0</v>
      </c>
      <c r="AH226">
        <v>0.98</v>
      </c>
      <c r="AI226">
        <v>0.98</v>
      </c>
      <c r="AJ226">
        <v>0.98</v>
      </c>
      <c r="AK226">
        <f t="shared" si="54"/>
        <v>0</v>
      </c>
      <c r="AL226">
        <f t="shared" si="55"/>
        <v>0</v>
      </c>
      <c r="AM226">
        <f t="shared" si="56"/>
        <v>0</v>
      </c>
      <c r="AN226">
        <f t="shared" si="57"/>
        <v>0</v>
      </c>
      <c r="AO226">
        <f t="shared" si="58"/>
        <v>0</v>
      </c>
      <c r="AP226">
        <f t="shared" si="59"/>
        <v>0</v>
      </c>
      <c r="AQ226" s="97">
        <f>(AK226/(IF((237.3*LN(('Mini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6" s="97">
        <f>(AL226/(IF((237.3*LN(('Mini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6" s="97">
        <f>(AM226/(IF((237.3*LN(('Mini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6">
        <f t="shared" si="96"/>
        <v>0</v>
      </c>
      <c r="AU226">
        <v>0</v>
      </c>
      <c r="AV226" s="96">
        <v>0</v>
      </c>
      <c r="AW226" s="139">
        <f t="shared" si="95"/>
        <v>1.1333333333333333</v>
      </c>
      <c r="AX226" s="129">
        <v>0</v>
      </c>
      <c r="AY226" s="129">
        <v>0</v>
      </c>
      <c r="AZ226" s="129">
        <v>0</v>
      </c>
      <c r="BA226" s="86"/>
      <c r="BB226" s="86">
        <v>0</v>
      </c>
      <c r="BC226">
        <v>0</v>
      </c>
      <c r="BD226">
        <v>0</v>
      </c>
      <c r="BE226">
        <v>0</v>
      </c>
      <c r="BG226">
        <v>0</v>
      </c>
      <c r="BH226">
        <v>0</v>
      </c>
      <c r="BI226">
        <v>0</v>
      </c>
      <c r="BJ226">
        <v>0</v>
      </c>
      <c r="BM226">
        <f t="shared" si="97"/>
        <v>1.1616292894075E-2</v>
      </c>
      <c r="BN226">
        <f t="shared" si="98"/>
        <v>1.6553227470231999E-3</v>
      </c>
      <c r="BO226">
        <f t="shared" si="99"/>
        <v>1.5869346821790999</v>
      </c>
      <c r="BP226">
        <f t="shared" si="100"/>
        <v>1</v>
      </c>
    </row>
    <row r="227" spans="1:68" x14ac:dyDescent="0.25">
      <c r="A227" t="str">
        <f t="shared" si="45"/>
        <v>11190142</v>
      </c>
      <c r="B227">
        <v>11</v>
      </c>
      <c r="C227">
        <v>190</v>
      </c>
      <c r="D227">
        <v>2</v>
      </c>
      <c r="E227">
        <v>14</v>
      </c>
      <c r="F227" s="138">
        <f t="shared" si="91"/>
        <v>4</v>
      </c>
      <c r="G227">
        <v>0</v>
      </c>
      <c r="H227">
        <v>0</v>
      </c>
      <c r="I227">
        <v>0</v>
      </c>
      <c r="J227" s="94">
        <v>0</v>
      </c>
      <c r="K227" s="95">
        <v>349</v>
      </c>
      <c r="L227" s="86">
        <v>0</v>
      </c>
      <c r="M227" s="86">
        <v>0</v>
      </c>
      <c r="N227" s="86">
        <v>0</v>
      </c>
      <c r="O227">
        <v>1.3620000000000001</v>
      </c>
      <c r="P227">
        <v>1.1000000000000001</v>
      </c>
      <c r="Q227">
        <v>1.1000000000000001</v>
      </c>
      <c r="R227">
        <v>1.1000000000000001</v>
      </c>
      <c r="S227">
        <f t="shared" si="105"/>
        <v>52</v>
      </c>
      <c r="T227">
        <f t="shared" si="102"/>
        <v>0</v>
      </c>
      <c r="U227">
        <f t="shared" si="103"/>
        <v>0</v>
      </c>
      <c r="V227">
        <f t="shared" si="104"/>
        <v>0</v>
      </c>
      <c r="W227">
        <f t="shared" si="101"/>
        <v>9</v>
      </c>
      <c r="X227">
        <f t="shared" si="101"/>
        <v>0</v>
      </c>
      <c r="Y227">
        <f t="shared" si="101"/>
        <v>0</v>
      </c>
      <c r="Z227">
        <f t="shared" si="101"/>
        <v>0</v>
      </c>
      <c r="AA227">
        <f t="shared" si="92"/>
        <v>0.10514306777227453</v>
      </c>
      <c r="AB227">
        <f t="shared" si="92"/>
        <v>0</v>
      </c>
      <c r="AC227">
        <f t="shared" si="93"/>
        <v>0</v>
      </c>
      <c r="AD227" s="96">
        <f t="shared" si="94"/>
        <v>0</v>
      </c>
      <c r="AE227" s="95">
        <v>0</v>
      </c>
      <c r="AF227" s="86">
        <v>0</v>
      </c>
      <c r="AG227" s="86">
        <v>0</v>
      </c>
      <c r="AH227">
        <v>0.98</v>
      </c>
      <c r="AI227">
        <v>0.98</v>
      </c>
      <c r="AJ227">
        <v>0.98</v>
      </c>
      <c r="AK227">
        <f t="shared" si="54"/>
        <v>0</v>
      </c>
      <c r="AL227">
        <f t="shared" si="55"/>
        <v>0</v>
      </c>
      <c r="AM227">
        <f t="shared" si="56"/>
        <v>0</v>
      </c>
      <c r="AN227">
        <f t="shared" si="57"/>
        <v>0</v>
      </c>
      <c r="AO227">
        <f t="shared" si="58"/>
        <v>0</v>
      </c>
      <c r="AP227">
        <f t="shared" si="59"/>
        <v>0</v>
      </c>
      <c r="AQ227" s="97">
        <f>(AK227/(IF((237.3*LN(('Mini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7" s="97">
        <f>(AL227/(IF((237.3*LN(('Mini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7" s="97">
        <f>(AM227/(IF((237.3*LN(('Mini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7">
        <f t="shared" si="96"/>
        <v>0</v>
      </c>
      <c r="AU227">
        <v>0</v>
      </c>
      <c r="AV227" s="96">
        <v>0</v>
      </c>
      <c r="AW227" s="139">
        <f t="shared" si="95"/>
        <v>0.31666666666666671</v>
      </c>
      <c r="AX227" s="129">
        <v>0</v>
      </c>
      <c r="AY227" s="129">
        <v>0</v>
      </c>
      <c r="AZ227" s="129">
        <v>0</v>
      </c>
      <c r="BA227" s="86"/>
      <c r="BB227" s="86">
        <v>0</v>
      </c>
      <c r="BC227">
        <v>0</v>
      </c>
      <c r="BD227">
        <v>0</v>
      </c>
      <c r="BE227">
        <v>0</v>
      </c>
      <c r="BG227">
        <v>0</v>
      </c>
      <c r="BH227">
        <v>0</v>
      </c>
      <c r="BI227">
        <v>0</v>
      </c>
      <c r="BJ227">
        <v>0</v>
      </c>
      <c r="BM227">
        <f t="shared" si="97"/>
        <v>1.3823338826853E-3</v>
      </c>
      <c r="BN227">
        <f t="shared" si="98"/>
        <v>3.3290816326530999E-4</v>
      </c>
      <c r="BO227">
        <f t="shared" si="99"/>
        <v>1.723172227894</v>
      </c>
      <c r="BP227">
        <f t="shared" si="100"/>
        <v>1</v>
      </c>
    </row>
    <row r="228" spans="1:68" x14ac:dyDescent="0.25">
      <c r="A228" t="str">
        <f t="shared" si="45"/>
        <v>11190182</v>
      </c>
      <c r="B228">
        <v>11</v>
      </c>
      <c r="C228">
        <v>190</v>
      </c>
      <c r="D228">
        <v>2</v>
      </c>
      <c r="E228">
        <v>18</v>
      </c>
      <c r="F228" s="138">
        <f t="shared" si="91"/>
        <v>9</v>
      </c>
      <c r="G228">
        <v>0</v>
      </c>
      <c r="H228">
        <v>0</v>
      </c>
      <c r="I228">
        <v>0</v>
      </c>
      <c r="J228" s="94">
        <v>0</v>
      </c>
      <c r="K228" s="95">
        <v>414</v>
      </c>
      <c r="L228" s="86">
        <v>0</v>
      </c>
      <c r="M228" s="86">
        <v>0</v>
      </c>
      <c r="N228" s="86">
        <v>0</v>
      </c>
      <c r="O228">
        <v>1.3620000000000001</v>
      </c>
      <c r="P228">
        <v>1.1000000000000001</v>
      </c>
      <c r="Q228">
        <v>1.1000000000000001</v>
      </c>
      <c r="R228">
        <v>1.1000000000000001</v>
      </c>
      <c r="S228">
        <f t="shared" si="105"/>
        <v>62</v>
      </c>
      <c r="T228">
        <f t="shared" si="102"/>
        <v>0</v>
      </c>
      <c r="U228">
        <f t="shared" si="103"/>
        <v>0</v>
      </c>
      <c r="V228">
        <f t="shared" si="104"/>
        <v>0</v>
      </c>
      <c r="W228">
        <f t="shared" si="101"/>
        <v>11</v>
      </c>
      <c r="X228">
        <f t="shared" si="101"/>
        <v>0</v>
      </c>
      <c r="Y228">
        <f t="shared" si="101"/>
        <v>0</v>
      </c>
      <c r="Z228">
        <f t="shared" si="101"/>
        <v>0</v>
      </c>
      <c r="AA228">
        <f t="shared" si="92"/>
        <v>0.21511049502262594</v>
      </c>
      <c r="AB228">
        <f t="shared" si="92"/>
        <v>0</v>
      </c>
      <c r="AC228">
        <f t="shared" si="93"/>
        <v>0</v>
      </c>
      <c r="AD228" s="96">
        <f t="shared" si="94"/>
        <v>0</v>
      </c>
      <c r="AE228" s="95">
        <v>0</v>
      </c>
      <c r="AF228" s="86">
        <v>0</v>
      </c>
      <c r="AG228" s="86">
        <v>0</v>
      </c>
      <c r="AH228">
        <v>0.98</v>
      </c>
      <c r="AI228">
        <v>0.98</v>
      </c>
      <c r="AJ228">
        <v>0.98</v>
      </c>
      <c r="AK228">
        <f t="shared" si="54"/>
        <v>0</v>
      </c>
      <c r="AL228">
        <f t="shared" si="55"/>
        <v>0</v>
      </c>
      <c r="AM228">
        <f t="shared" si="56"/>
        <v>0</v>
      </c>
      <c r="AN228">
        <f t="shared" si="57"/>
        <v>0</v>
      </c>
      <c r="AO228">
        <f t="shared" si="58"/>
        <v>0</v>
      </c>
      <c r="AP228">
        <f t="shared" si="59"/>
        <v>0</v>
      </c>
      <c r="AQ228" s="97">
        <f>(AK228/(IF((237.3*LN(('Mini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8" s="97">
        <f>(AL228/(IF((237.3*LN(('Mini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8" s="97">
        <f>(AM228/(IF((237.3*LN(('Mini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8">
        <f t="shared" si="96"/>
        <v>0</v>
      </c>
      <c r="AU228">
        <v>0</v>
      </c>
      <c r="AV228" s="96">
        <v>0</v>
      </c>
      <c r="AW228" s="139">
        <f t="shared" si="95"/>
        <v>0.63333333333333341</v>
      </c>
      <c r="AX228" s="129">
        <v>0</v>
      </c>
      <c r="AY228" s="129">
        <v>0</v>
      </c>
      <c r="AZ228" s="129">
        <v>0</v>
      </c>
      <c r="BA228" s="86"/>
      <c r="BB228" s="86">
        <v>0</v>
      </c>
      <c r="BC228">
        <v>0</v>
      </c>
      <c r="BD228">
        <v>0</v>
      </c>
      <c r="BE228">
        <v>0</v>
      </c>
      <c r="BG228">
        <v>0</v>
      </c>
      <c r="BH228">
        <v>0</v>
      </c>
      <c r="BI228">
        <v>0</v>
      </c>
      <c r="BJ228">
        <v>0</v>
      </c>
      <c r="BM228">
        <f t="shared" si="97"/>
        <v>8.0534470601597002E-4</v>
      </c>
      <c r="BN228">
        <f t="shared" si="98"/>
        <v>3.9795050474943999E-4</v>
      </c>
      <c r="BO228">
        <f t="shared" si="99"/>
        <v>1.8138647155180001</v>
      </c>
      <c r="BP228">
        <f t="shared" si="100"/>
        <v>2</v>
      </c>
    </row>
    <row r="229" spans="1:68" x14ac:dyDescent="0.25">
      <c r="A229" t="str">
        <f t="shared" si="45"/>
        <v>11190262</v>
      </c>
      <c r="B229">
        <v>11</v>
      </c>
      <c r="C229">
        <v>190</v>
      </c>
      <c r="D229">
        <v>2</v>
      </c>
      <c r="E229">
        <v>26</v>
      </c>
      <c r="F229" s="138">
        <f t="shared" si="91"/>
        <v>9</v>
      </c>
      <c r="G229">
        <v>0</v>
      </c>
      <c r="H229">
        <v>0</v>
      </c>
      <c r="I229">
        <v>0</v>
      </c>
      <c r="J229" s="94">
        <v>0</v>
      </c>
      <c r="K229" s="95">
        <v>559</v>
      </c>
      <c r="L229" s="86">
        <v>0</v>
      </c>
      <c r="M229" s="86">
        <v>0</v>
      </c>
      <c r="N229" s="86">
        <v>0</v>
      </c>
      <c r="O229">
        <v>1.3620000000000001</v>
      </c>
      <c r="P229">
        <v>1.1000000000000001</v>
      </c>
      <c r="Q229">
        <v>1.1000000000000001</v>
      </c>
      <c r="R229">
        <v>1.1000000000000001</v>
      </c>
      <c r="S229">
        <f t="shared" si="105"/>
        <v>83</v>
      </c>
      <c r="T229">
        <f t="shared" si="102"/>
        <v>0</v>
      </c>
      <c r="U229">
        <f t="shared" si="103"/>
        <v>0</v>
      </c>
      <c r="V229">
        <f t="shared" si="104"/>
        <v>0</v>
      </c>
      <c r="W229">
        <f t="shared" si="101"/>
        <v>14</v>
      </c>
      <c r="X229">
        <f t="shared" si="101"/>
        <v>0</v>
      </c>
      <c r="Y229">
        <f t="shared" si="101"/>
        <v>0</v>
      </c>
      <c r="Z229">
        <f t="shared" si="101"/>
        <v>0</v>
      </c>
      <c r="AA229">
        <f t="shared" si="92"/>
        <v>0.33318166555581685</v>
      </c>
      <c r="AB229">
        <f t="shared" si="92"/>
        <v>0</v>
      </c>
      <c r="AC229">
        <f t="shared" si="93"/>
        <v>0</v>
      </c>
      <c r="AD229" s="96">
        <f t="shared" si="94"/>
        <v>0</v>
      </c>
      <c r="AE229" s="95">
        <v>0</v>
      </c>
      <c r="AF229" s="86">
        <v>0</v>
      </c>
      <c r="AG229" s="86">
        <v>0</v>
      </c>
      <c r="AH229">
        <v>0.98</v>
      </c>
      <c r="AI229">
        <v>0.98</v>
      </c>
      <c r="AJ229">
        <v>0.98</v>
      </c>
      <c r="AK229">
        <f t="shared" si="54"/>
        <v>0</v>
      </c>
      <c r="AL229">
        <f t="shared" si="55"/>
        <v>0</v>
      </c>
      <c r="AM229">
        <f t="shared" si="56"/>
        <v>0</v>
      </c>
      <c r="AN229">
        <f t="shared" si="57"/>
        <v>0</v>
      </c>
      <c r="AO229">
        <f t="shared" si="58"/>
        <v>0</v>
      </c>
      <c r="AP229">
        <f t="shared" si="59"/>
        <v>0</v>
      </c>
      <c r="AQ229" s="97">
        <f>(AK229/(IF((237.3*LN(('Mini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29" s="97">
        <f>(AL229/(IF((237.3*LN(('Mini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29" s="97">
        <f>(AM229/(IF((237.3*LN(('Mini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29">
        <f t="shared" si="96"/>
        <v>0</v>
      </c>
      <c r="AU229">
        <v>0</v>
      </c>
      <c r="AV229" s="96">
        <v>0</v>
      </c>
      <c r="AW229" s="139">
        <f t="shared" si="95"/>
        <v>0.63333333333333341</v>
      </c>
      <c r="AX229" s="129">
        <v>0</v>
      </c>
      <c r="AY229" s="129">
        <v>0</v>
      </c>
      <c r="AZ229" s="129">
        <v>0</v>
      </c>
      <c r="BA229" s="86"/>
      <c r="BB229" s="86">
        <v>0</v>
      </c>
      <c r="BC229">
        <v>0</v>
      </c>
      <c r="BD229">
        <v>0</v>
      </c>
      <c r="BE229">
        <v>0</v>
      </c>
      <c r="BG229">
        <v>0</v>
      </c>
      <c r="BH229">
        <v>0</v>
      </c>
      <c r="BI229">
        <v>0</v>
      </c>
      <c r="BJ229">
        <v>0</v>
      </c>
      <c r="BM229">
        <f t="shared" si="97"/>
        <v>8.0534470601597002E-4</v>
      </c>
      <c r="BN229">
        <f t="shared" si="98"/>
        <v>3.9795050474943999E-4</v>
      </c>
      <c r="BO229">
        <f t="shared" si="99"/>
        <v>1.8138647155180001</v>
      </c>
      <c r="BP229">
        <f t="shared" si="100"/>
        <v>2</v>
      </c>
    </row>
    <row r="230" spans="1:68" x14ac:dyDescent="0.25">
      <c r="A230" t="str">
        <f t="shared" si="45"/>
        <v>11190342</v>
      </c>
      <c r="B230">
        <v>11</v>
      </c>
      <c r="C230">
        <v>190</v>
      </c>
      <c r="D230">
        <v>2</v>
      </c>
      <c r="E230">
        <v>34</v>
      </c>
      <c r="F230" s="138">
        <f t="shared" si="91"/>
        <v>14</v>
      </c>
      <c r="G230">
        <v>0</v>
      </c>
      <c r="H230">
        <v>0</v>
      </c>
      <c r="I230">
        <v>0</v>
      </c>
      <c r="J230" s="94">
        <v>0</v>
      </c>
      <c r="K230" s="95">
        <v>726</v>
      </c>
      <c r="L230" s="86">
        <v>0</v>
      </c>
      <c r="M230" s="86">
        <v>0</v>
      </c>
      <c r="N230" s="86">
        <v>0</v>
      </c>
      <c r="O230">
        <v>1.3620000000000001</v>
      </c>
      <c r="P230">
        <v>1.1000000000000001</v>
      </c>
      <c r="Q230">
        <v>1.1000000000000001</v>
      </c>
      <c r="R230">
        <v>1.1000000000000001</v>
      </c>
      <c r="S230">
        <f t="shared" si="105"/>
        <v>108</v>
      </c>
      <c r="T230">
        <f t="shared" si="102"/>
        <v>0</v>
      </c>
      <c r="U230">
        <f t="shared" si="103"/>
        <v>0</v>
      </c>
      <c r="V230">
        <f t="shared" si="104"/>
        <v>0</v>
      </c>
      <c r="W230">
        <f t="shared" si="101"/>
        <v>19</v>
      </c>
      <c r="X230">
        <f t="shared" si="101"/>
        <v>0</v>
      </c>
      <c r="Y230">
        <f t="shared" si="101"/>
        <v>0</v>
      </c>
      <c r="Z230">
        <f t="shared" si="101"/>
        <v>0</v>
      </c>
      <c r="AA230">
        <f t="shared" si="92"/>
        <v>1.0775164283349221</v>
      </c>
      <c r="AB230">
        <f t="shared" si="92"/>
        <v>0</v>
      </c>
      <c r="AC230">
        <f t="shared" si="93"/>
        <v>0</v>
      </c>
      <c r="AD230" s="96">
        <f t="shared" si="94"/>
        <v>0</v>
      </c>
      <c r="AE230" s="95">
        <v>0</v>
      </c>
      <c r="AF230" s="86">
        <v>0</v>
      </c>
      <c r="AG230" s="86">
        <v>0</v>
      </c>
      <c r="AH230">
        <v>0.98</v>
      </c>
      <c r="AI230">
        <v>0.98</v>
      </c>
      <c r="AJ230">
        <v>0.98</v>
      </c>
      <c r="AK230">
        <f t="shared" si="54"/>
        <v>0</v>
      </c>
      <c r="AL230">
        <f t="shared" si="55"/>
        <v>0</v>
      </c>
      <c r="AM230">
        <f t="shared" si="56"/>
        <v>0</v>
      </c>
      <c r="AN230">
        <f t="shared" si="57"/>
        <v>0</v>
      </c>
      <c r="AO230">
        <f t="shared" si="58"/>
        <v>0</v>
      </c>
      <c r="AP230">
        <f t="shared" si="59"/>
        <v>0</v>
      </c>
      <c r="AQ230" s="97">
        <f>(AK230/(IF((237.3*LN(('Mini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0" s="97">
        <f>(AL230/(IF((237.3*LN(('Mini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0" s="97">
        <f>(AM230/(IF((237.3*LN(('Mini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0">
        <f t="shared" si="96"/>
        <v>0</v>
      </c>
      <c r="AU230">
        <v>0</v>
      </c>
      <c r="AV230" s="96">
        <v>0</v>
      </c>
      <c r="AW230" s="139">
        <f t="shared" si="95"/>
        <v>0.95000000000000007</v>
      </c>
      <c r="AX230" s="129">
        <v>0</v>
      </c>
      <c r="AY230" s="129">
        <v>0</v>
      </c>
      <c r="AZ230" s="129">
        <v>0</v>
      </c>
      <c r="BA230" s="86"/>
      <c r="BB230" s="86">
        <v>0</v>
      </c>
      <c r="BC230">
        <v>0</v>
      </c>
      <c r="BD230">
        <v>0</v>
      </c>
      <c r="BE230">
        <v>0</v>
      </c>
      <c r="BG230">
        <v>0</v>
      </c>
      <c r="BH230">
        <v>0</v>
      </c>
      <c r="BI230">
        <v>0</v>
      </c>
      <c r="BJ230">
        <v>0</v>
      </c>
      <c r="BM230">
        <f t="shared" si="97"/>
        <v>2.5582398288699999E-3</v>
      </c>
      <c r="BN230">
        <f t="shared" si="98"/>
        <v>5.6161694684148003E-4</v>
      </c>
      <c r="BO230">
        <f t="shared" si="99"/>
        <v>1.4942747715061999</v>
      </c>
      <c r="BP230">
        <f t="shared" si="100"/>
        <v>3</v>
      </c>
    </row>
    <row r="231" spans="1:68" x14ac:dyDescent="0.25">
      <c r="A231" t="str">
        <f t="shared" si="45"/>
        <v>11190422</v>
      </c>
      <c r="B231">
        <v>11</v>
      </c>
      <c r="C231">
        <v>190</v>
      </c>
      <c r="D231">
        <v>2</v>
      </c>
      <c r="E231">
        <v>42</v>
      </c>
      <c r="F231" s="138">
        <f t="shared" si="91"/>
        <v>19</v>
      </c>
      <c r="G231">
        <v>0</v>
      </c>
      <c r="H231">
        <v>0</v>
      </c>
      <c r="I231">
        <v>0</v>
      </c>
      <c r="J231" s="94">
        <v>0</v>
      </c>
      <c r="K231" s="95">
        <v>1021</v>
      </c>
      <c r="L231" s="86">
        <v>0</v>
      </c>
      <c r="M231" s="86">
        <v>0</v>
      </c>
      <c r="N231" s="86">
        <v>0</v>
      </c>
      <c r="O231">
        <v>1.3620000000000001</v>
      </c>
      <c r="P231">
        <v>1.1000000000000001</v>
      </c>
      <c r="Q231">
        <v>1.1000000000000001</v>
      </c>
      <c r="R231">
        <v>1.1000000000000001</v>
      </c>
      <c r="S231">
        <f t="shared" si="105"/>
        <v>152</v>
      </c>
      <c r="T231">
        <f t="shared" si="102"/>
        <v>0</v>
      </c>
      <c r="U231">
        <f t="shared" si="103"/>
        <v>0</v>
      </c>
      <c r="V231">
        <f t="shared" si="104"/>
        <v>0</v>
      </c>
      <c r="W231">
        <f t="shared" si="101"/>
        <v>26</v>
      </c>
      <c r="X231">
        <f t="shared" si="101"/>
        <v>0</v>
      </c>
      <c r="Y231">
        <f t="shared" si="101"/>
        <v>0</v>
      </c>
      <c r="Z231">
        <f t="shared" si="101"/>
        <v>0</v>
      </c>
      <c r="AA231">
        <f t="shared" si="92"/>
        <v>3.5289061273852225</v>
      </c>
      <c r="AB231">
        <f t="shared" si="92"/>
        <v>0</v>
      </c>
      <c r="AC231">
        <f t="shared" si="93"/>
        <v>0</v>
      </c>
      <c r="AD231" s="96">
        <f t="shared" si="94"/>
        <v>0</v>
      </c>
      <c r="AE231" s="95">
        <v>0</v>
      </c>
      <c r="AF231" s="86">
        <v>0</v>
      </c>
      <c r="AG231" s="86">
        <v>0</v>
      </c>
      <c r="AH231">
        <v>0.98</v>
      </c>
      <c r="AI231">
        <v>0.98</v>
      </c>
      <c r="AJ231">
        <v>0.98</v>
      </c>
      <c r="AK231">
        <f t="shared" si="54"/>
        <v>0</v>
      </c>
      <c r="AL231">
        <f t="shared" si="55"/>
        <v>0</v>
      </c>
      <c r="AM231">
        <f t="shared" si="56"/>
        <v>0</v>
      </c>
      <c r="AN231">
        <f t="shared" si="57"/>
        <v>0</v>
      </c>
      <c r="AO231">
        <f t="shared" si="58"/>
        <v>0</v>
      </c>
      <c r="AP231">
        <f t="shared" si="59"/>
        <v>0</v>
      </c>
      <c r="AQ231" s="97">
        <f>(AK231/(IF((237.3*LN(('Mini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1" s="97">
        <f>(AL231/(IF((237.3*LN(('Mini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1" s="97">
        <f>(AM231/(IF((237.3*LN(('Mini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1">
        <f t="shared" si="96"/>
        <v>0</v>
      </c>
      <c r="AU231">
        <v>0</v>
      </c>
      <c r="AV231" s="96">
        <v>0</v>
      </c>
      <c r="AW231" s="139">
        <f t="shared" si="95"/>
        <v>1.2666666666666668</v>
      </c>
      <c r="AX231" s="129">
        <v>0</v>
      </c>
      <c r="AY231" s="129">
        <v>0</v>
      </c>
      <c r="AZ231" s="129">
        <v>0</v>
      </c>
      <c r="BA231" s="86"/>
      <c r="BB231" s="86">
        <v>0</v>
      </c>
      <c r="BC231">
        <v>0</v>
      </c>
      <c r="BD231">
        <v>0</v>
      </c>
      <c r="BE231">
        <v>0</v>
      </c>
      <c r="BG231">
        <v>0</v>
      </c>
      <c r="BH231">
        <v>0</v>
      </c>
      <c r="BI231">
        <v>0</v>
      </c>
      <c r="BJ231">
        <v>0</v>
      </c>
      <c r="BM231">
        <f t="shared" si="97"/>
        <v>1.1616292894075E-2</v>
      </c>
      <c r="BN231">
        <f t="shared" si="98"/>
        <v>1.6553227470231999E-3</v>
      </c>
      <c r="BO231">
        <f t="shared" si="99"/>
        <v>1.5869346821790999</v>
      </c>
      <c r="BP231">
        <f t="shared" si="100"/>
        <v>1</v>
      </c>
    </row>
    <row r="232" spans="1:68" x14ac:dyDescent="0.25">
      <c r="A232" t="str">
        <f t="shared" si="45"/>
        <v>11210142</v>
      </c>
      <c r="B232">
        <v>11</v>
      </c>
      <c r="C232">
        <v>210</v>
      </c>
      <c r="D232">
        <v>2</v>
      </c>
      <c r="E232">
        <v>14</v>
      </c>
      <c r="F232" s="138">
        <f t="shared" si="91"/>
        <v>4</v>
      </c>
      <c r="G232">
        <v>0</v>
      </c>
      <c r="H232">
        <v>0</v>
      </c>
      <c r="I232">
        <v>0</v>
      </c>
      <c r="J232" s="94">
        <v>0</v>
      </c>
      <c r="K232" s="95">
        <v>393</v>
      </c>
      <c r="L232" s="86">
        <v>0</v>
      </c>
      <c r="M232" s="86">
        <v>0</v>
      </c>
      <c r="N232" s="86">
        <v>0</v>
      </c>
      <c r="O232">
        <v>1.3620000000000001</v>
      </c>
      <c r="P232">
        <v>1.1000000000000001</v>
      </c>
      <c r="Q232">
        <v>1.1000000000000001</v>
      </c>
      <c r="R232">
        <v>1.1000000000000001</v>
      </c>
      <c r="S232">
        <f t="shared" si="105"/>
        <v>59</v>
      </c>
      <c r="T232">
        <f t="shared" si="102"/>
        <v>0</v>
      </c>
      <c r="U232">
        <f t="shared" si="103"/>
        <v>0</v>
      </c>
      <c r="V232">
        <f t="shared" si="104"/>
        <v>0</v>
      </c>
      <c r="W232">
        <f t="shared" si="101"/>
        <v>10</v>
      </c>
      <c r="X232">
        <f t="shared" si="101"/>
        <v>0</v>
      </c>
      <c r="Y232">
        <f t="shared" si="101"/>
        <v>0</v>
      </c>
      <c r="Z232">
        <f t="shared" si="101"/>
        <v>0</v>
      </c>
      <c r="AA232">
        <f t="shared" si="92"/>
        <v>0.14040753186853402</v>
      </c>
      <c r="AB232">
        <f t="shared" si="92"/>
        <v>0</v>
      </c>
      <c r="AC232">
        <f t="shared" si="93"/>
        <v>0</v>
      </c>
      <c r="AD232" s="96">
        <f t="shared" si="94"/>
        <v>0</v>
      </c>
      <c r="AE232" s="95">
        <v>0</v>
      </c>
      <c r="AF232" s="86">
        <v>0</v>
      </c>
      <c r="AG232" s="86">
        <v>0</v>
      </c>
      <c r="AH232">
        <v>0.98</v>
      </c>
      <c r="AI232">
        <v>0.98</v>
      </c>
      <c r="AJ232">
        <v>0.98</v>
      </c>
      <c r="AK232">
        <f t="shared" si="54"/>
        <v>0</v>
      </c>
      <c r="AL232">
        <f t="shared" si="55"/>
        <v>0</v>
      </c>
      <c r="AM232">
        <f t="shared" si="56"/>
        <v>0</v>
      </c>
      <c r="AN232">
        <f t="shared" si="57"/>
        <v>0</v>
      </c>
      <c r="AO232">
        <f t="shared" si="58"/>
        <v>0</v>
      </c>
      <c r="AP232">
        <f t="shared" si="59"/>
        <v>0</v>
      </c>
      <c r="AQ232" s="97">
        <f>(AK232/(IF((237.3*LN(('Mini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2" s="97">
        <f>(AL232/(IF((237.3*LN(('Mini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2" s="97">
        <f>(AM232/(IF((237.3*LN(('Mini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2">
        <f t="shared" si="96"/>
        <v>0</v>
      </c>
      <c r="AU232">
        <v>0</v>
      </c>
      <c r="AV232" s="96">
        <v>0</v>
      </c>
      <c r="AW232" s="139">
        <f t="shared" si="95"/>
        <v>0.35000000000000003</v>
      </c>
      <c r="AX232" s="129">
        <v>0</v>
      </c>
      <c r="AY232" s="129">
        <v>0</v>
      </c>
      <c r="AZ232" s="129">
        <v>0</v>
      </c>
      <c r="BA232" s="86"/>
      <c r="BB232" s="86">
        <v>0</v>
      </c>
      <c r="BC232">
        <v>0</v>
      </c>
      <c r="BD232">
        <v>0</v>
      </c>
      <c r="BE232">
        <v>0</v>
      </c>
      <c r="BG232">
        <v>0</v>
      </c>
      <c r="BH232">
        <v>0</v>
      </c>
      <c r="BI232">
        <v>0</v>
      </c>
      <c r="BJ232">
        <v>0</v>
      </c>
      <c r="BM232">
        <f t="shared" si="97"/>
        <v>1.3823338826853E-3</v>
      </c>
      <c r="BN232">
        <f t="shared" si="98"/>
        <v>3.3290816326530999E-4</v>
      </c>
      <c r="BO232">
        <f t="shared" si="99"/>
        <v>1.723172227894</v>
      </c>
      <c r="BP232">
        <f t="shared" si="100"/>
        <v>1</v>
      </c>
    </row>
    <row r="233" spans="1:68" x14ac:dyDescent="0.25">
      <c r="A233" t="str">
        <f t="shared" si="45"/>
        <v>11210182</v>
      </c>
      <c r="B233">
        <v>11</v>
      </c>
      <c r="C233">
        <v>210</v>
      </c>
      <c r="D233">
        <v>2</v>
      </c>
      <c r="E233">
        <v>18</v>
      </c>
      <c r="F233" s="138">
        <f t="shared" si="91"/>
        <v>9</v>
      </c>
      <c r="G233">
        <v>0</v>
      </c>
      <c r="H233">
        <v>0</v>
      </c>
      <c r="I233">
        <v>0</v>
      </c>
      <c r="J233" s="94">
        <v>0</v>
      </c>
      <c r="K233" s="95">
        <v>466</v>
      </c>
      <c r="L233" s="86">
        <v>0</v>
      </c>
      <c r="M233" s="86">
        <v>0</v>
      </c>
      <c r="N233" s="86">
        <v>0</v>
      </c>
      <c r="O233">
        <v>1.3620000000000001</v>
      </c>
      <c r="P233">
        <v>1.1000000000000001</v>
      </c>
      <c r="Q233">
        <v>1.1000000000000001</v>
      </c>
      <c r="R233">
        <v>1.1000000000000001</v>
      </c>
      <c r="S233">
        <f t="shared" si="105"/>
        <v>70</v>
      </c>
      <c r="T233">
        <f t="shared" si="102"/>
        <v>0</v>
      </c>
      <c r="U233">
        <f t="shared" si="103"/>
        <v>0</v>
      </c>
      <c r="V233">
        <f t="shared" si="104"/>
        <v>0</v>
      </c>
      <c r="W233">
        <f t="shared" si="101"/>
        <v>12</v>
      </c>
      <c r="X233">
        <f t="shared" si="101"/>
        <v>0</v>
      </c>
      <c r="Y233">
        <f t="shared" si="101"/>
        <v>0</v>
      </c>
      <c r="Z233">
        <f t="shared" si="101"/>
        <v>0</v>
      </c>
      <c r="AA233">
        <f t="shared" si="92"/>
        <v>0.28052128412283761</v>
      </c>
      <c r="AB233">
        <f t="shared" si="92"/>
        <v>0</v>
      </c>
      <c r="AC233">
        <f t="shared" si="93"/>
        <v>0</v>
      </c>
      <c r="AD233" s="96">
        <f t="shared" si="94"/>
        <v>0</v>
      </c>
      <c r="AE233" s="95">
        <v>0</v>
      </c>
      <c r="AF233" s="86">
        <v>0</v>
      </c>
      <c r="AG233" s="86">
        <v>0</v>
      </c>
      <c r="AH233">
        <v>0.98</v>
      </c>
      <c r="AI233">
        <v>0.98</v>
      </c>
      <c r="AJ233">
        <v>0.98</v>
      </c>
      <c r="AK233">
        <f t="shared" si="54"/>
        <v>0</v>
      </c>
      <c r="AL233">
        <f t="shared" si="55"/>
        <v>0</v>
      </c>
      <c r="AM233">
        <f t="shared" si="56"/>
        <v>0</v>
      </c>
      <c r="AN233">
        <f t="shared" si="57"/>
        <v>0</v>
      </c>
      <c r="AO233">
        <f t="shared" si="58"/>
        <v>0</v>
      </c>
      <c r="AP233">
        <f t="shared" si="59"/>
        <v>0</v>
      </c>
      <c r="AQ233" s="97">
        <f>(AK233/(IF((237.3*LN(('Mini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3" s="97">
        <f>(AL233/(IF((237.3*LN(('Mini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3" s="97">
        <f>(AM233/(IF((237.3*LN(('Mini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3">
        <f t="shared" si="96"/>
        <v>0</v>
      </c>
      <c r="AU233">
        <v>0</v>
      </c>
      <c r="AV233" s="96">
        <v>0</v>
      </c>
      <c r="AW233" s="139">
        <f t="shared" si="95"/>
        <v>0.70000000000000007</v>
      </c>
      <c r="AX233" s="129">
        <v>0</v>
      </c>
      <c r="AY233" s="129">
        <v>0</v>
      </c>
      <c r="AZ233" s="129">
        <v>0</v>
      </c>
      <c r="BA233" s="86"/>
      <c r="BB233" s="86">
        <v>0</v>
      </c>
      <c r="BC233">
        <v>0</v>
      </c>
      <c r="BD233">
        <v>0</v>
      </c>
      <c r="BE233">
        <v>0</v>
      </c>
      <c r="BG233">
        <v>0</v>
      </c>
      <c r="BH233">
        <v>0</v>
      </c>
      <c r="BI233">
        <v>0</v>
      </c>
      <c r="BJ233">
        <v>0</v>
      </c>
      <c r="BM233">
        <f t="shared" si="97"/>
        <v>8.0534470601597002E-4</v>
      </c>
      <c r="BN233">
        <f t="shared" si="98"/>
        <v>3.9795050474943999E-4</v>
      </c>
      <c r="BO233">
        <f t="shared" si="99"/>
        <v>1.8138647155180001</v>
      </c>
      <c r="BP233">
        <f t="shared" si="100"/>
        <v>2</v>
      </c>
    </row>
    <row r="234" spans="1:68" x14ac:dyDescent="0.25">
      <c r="A234" t="str">
        <f t="shared" si="45"/>
        <v>11210262</v>
      </c>
      <c r="B234">
        <v>11</v>
      </c>
      <c r="C234">
        <v>210</v>
      </c>
      <c r="D234">
        <v>2</v>
      </c>
      <c r="E234">
        <v>26</v>
      </c>
      <c r="F234" s="138">
        <f t="shared" si="91"/>
        <v>9</v>
      </c>
      <c r="G234">
        <v>0</v>
      </c>
      <c r="H234">
        <v>0</v>
      </c>
      <c r="I234">
        <v>0</v>
      </c>
      <c r="J234" s="94">
        <v>0</v>
      </c>
      <c r="K234" s="95">
        <v>629</v>
      </c>
      <c r="L234" s="86">
        <v>0</v>
      </c>
      <c r="M234" s="86">
        <v>0</v>
      </c>
      <c r="N234" s="86">
        <v>0</v>
      </c>
      <c r="O234">
        <v>1.3620000000000001</v>
      </c>
      <c r="P234">
        <v>1.1000000000000001</v>
      </c>
      <c r="Q234">
        <v>1.1000000000000001</v>
      </c>
      <c r="R234">
        <v>1.1000000000000001</v>
      </c>
      <c r="S234">
        <f t="shared" si="105"/>
        <v>94</v>
      </c>
      <c r="T234">
        <f t="shared" si="102"/>
        <v>0</v>
      </c>
      <c r="U234">
        <f t="shared" si="103"/>
        <v>0</v>
      </c>
      <c r="V234">
        <f t="shared" si="104"/>
        <v>0</v>
      </c>
      <c r="W234">
        <f t="shared" si="101"/>
        <v>16</v>
      </c>
      <c r="X234">
        <f t="shared" si="101"/>
        <v>0</v>
      </c>
      <c r="Y234">
        <f t="shared" si="101"/>
        <v>0</v>
      </c>
      <c r="Z234">
        <f t="shared" si="101"/>
        <v>0</v>
      </c>
      <c r="AA234">
        <f t="shared" si="92"/>
        <v>0.47275442965409814</v>
      </c>
      <c r="AB234">
        <f t="shared" si="92"/>
        <v>0</v>
      </c>
      <c r="AC234">
        <f t="shared" si="93"/>
        <v>0</v>
      </c>
      <c r="AD234" s="96">
        <f t="shared" si="94"/>
        <v>0</v>
      </c>
      <c r="AE234" s="95">
        <v>0</v>
      </c>
      <c r="AF234" s="86">
        <v>0</v>
      </c>
      <c r="AG234" s="86">
        <v>0</v>
      </c>
      <c r="AH234">
        <v>0.98</v>
      </c>
      <c r="AI234">
        <v>0.98</v>
      </c>
      <c r="AJ234">
        <v>0.98</v>
      </c>
      <c r="AK234">
        <f t="shared" si="54"/>
        <v>0</v>
      </c>
      <c r="AL234">
        <f t="shared" si="55"/>
        <v>0</v>
      </c>
      <c r="AM234">
        <f t="shared" si="56"/>
        <v>0</v>
      </c>
      <c r="AN234">
        <f t="shared" si="57"/>
        <v>0</v>
      </c>
      <c r="AO234">
        <f t="shared" si="58"/>
        <v>0</v>
      </c>
      <c r="AP234">
        <f t="shared" si="59"/>
        <v>0</v>
      </c>
      <c r="AQ234" s="97">
        <f>(AK234/(IF((237.3*LN(('Mini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4" s="97">
        <f>(AL234/(IF((237.3*LN(('Mini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4" s="97">
        <f>(AM234/(IF((237.3*LN(('Mini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4">
        <f t="shared" si="96"/>
        <v>0</v>
      </c>
      <c r="AU234">
        <v>0</v>
      </c>
      <c r="AV234" s="96">
        <v>0</v>
      </c>
      <c r="AW234" s="139">
        <f t="shared" si="95"/>
        <v>0.70000000000000007</v>
      </c>
      <c r="AX234" s="129">
        <v>0</v>
      </c>
      <c r="AY234" s="129">
        <v>0</v>
      </c>
      <c r="AZ234" s="129">
        <v>0</v>
      </c>
      <c r="BA234" s="86"/>
      <c r="BB234" s="86">
        <v>0</v>
      </c>
      <c r="BC234">
        <v>0</v>
      </c>
      <c r="BD234">
        <v>0</v>
      </c>
      <c r="BE234">
        <v>0</v>
      </c>
      <c r="BG234">
        <v>0</v>
      </c>
      <c r="BH234">
        <v>0</v>
      </c>
      <c r="BI234">
        <v>0</v>
      </c>
      <c r="BJ234">
        <v>0</v>
      </c>
      <c r="BM234">
        <f t="shared" si="97"/>
        <v>8.0534470601597002E-4</v>
      </c>
      <c r="BN234">
        <f t="shared" si="98"/>
        <v>3.9795050474943999E-4</v>
      </c>
      <c r="BO234">
        <f t="shared" si="99"/>
        <v>1.8138647155180001</v>
      </c>
      <c r="BP234">
        <f t="shared" si="100"/>
        <v>2</v>
      </c>
    </row>
    <row r="235" spans="1:68" x14ac:dyDescent="0.25">
      <c r="A235" t="str">
        <f t="shared" si="45"/>
        <v>11210342</v>
      </c>
      <c r="B235">
        <v>11</v>
      </c>
      <c r="C235">
        <v>210</v>
      </c>
      <c r="D235">
        <v>2</v>
      </c>
      <c r="E235">
        <v>34</v>
      </c>
      <c r="F235" s="138">
        <f t="shared" si="91"/>
        <v>14</v>
      </c>
      <c r="G235">
        <v>0</v>
      </c>
      <c r="H235">
        <v>0</v>
      </c>
      <c r="I235">
        <v>0</v>
      </c>
      <c r="J235" s="94">
        <v>0</v>
      </c>
      <c r="K235" s="95">
        <v>817</v>
      </c>
      <c r="L235" s="86">
        <v>0</v>
      </c>
      <c r="M235" s="86">
        <v>0</v>
      </c>
      <c r="N235" s="86">
        <v>0</v>
      </c>
      <c r="O235">
        <v>1.3620000000000001</v>
      </c>
      <c r="P235">
        <v>1.1000000000000001</v>
      </c>
      <c r="Q235">
        <v>1.1000000000000001</v>
      </c>
      <c r="R235">
        <v>1.1000000000000001</v>
      </c>
      <c r="S235">
        <f t="shared" si="105"/>
        <v>122</v>
      </c>
      <c r="T235">
        <f t="shared" si="102"/>
        <v>0</v>
      </c>
      <c r="U235">
        <f t="shared" si="103"/>
        <v>0</v>
      </c>
      <c r="V235">
        <f t="shared" si="104"/>
        <v>0</v>
      </c>
      <c r="W235">
        <f t="shared" si="101"/>
        <v>21</v>
      </c>
      <c r="X235">
        <f t="shared" si="101"/>
        <v>0</v>
      </c>
      <c r="Y235">
        <f t="shared" si="101"/>
        <v>0</v>
      </c>
      <c r="Z235">
        <f t="shared" si="101"/>
        <v>0</v>
      </c>
      <c r="AA235">
        <f t="shared" si="92"/>
        <v>1.3937130567605476</v>
      </c>
      <c r="AB235">
        <f t="shared" si="92"/>
        <v>0</v>
      </c>
      <c r="AC235">
        <f t="shared" si="93"/>
        <v>0</v>
      </c>
      <c r="AD235" s="96">
        <f t="shared" si="94"/>
        <v>0</v>
      </c>
      <c r="AE235" s="95">
        <v>0</v>
      </c>
      <c r="AF235" s="86">
        <v>0</v>
      </c>
      <c r="AG235" s="86">
        <v>0</v>
      </c>
      <c r="AH235">
        <v>0.98</v>
      </c>
      <c r="AI235">
        <v>0.98</v>
      </c>
      <c r="AJ235">
        <v>0.98</v>
      </c>
      <c r="AK235">
        <f t="shared" si="54"/>
        <v>0</v>
      </c>
      <c r="AL235">
        <f t="shared" si="55"/>
        <v>0</v>
      </c>
      <c r="AM235">
        <f t="shared" si="56"/>
        <v>0</v>
      </c>
      <c r="AN235">
        <f t="shared" si="57"/>
        <v>0</v>
      </c>
      <c r="AO235">
        <f t="shared" si="58"/>
        <v>0</v>
      </c>
      <c r="AP235">
        <f t="shared" si="59"/>
        <v>0</v>
      </c>
      <c r="AQ235" s="97">
        <f>(AK235/(IF((237.3*LN(('Mini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5" s="97">
        <f>(AL235/(IF((237.3*LN(('Mini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5" s="97">
        <f>(AM235/(IF((237.3*LN(('Mini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5">
        <f t="shared" si="96"/>
        <v>0</v>
      </c>
      <c r="AU235">
        <v>0</v>
      </c>
      <c r="AV235" s="96">
        <v>0</v>
      </c>
      <c r="AW235" s="139">
        <f t="shared" si="95"/>
        <v>1.05</v>
      </c>
      <c r="AX235" s="129">
        <v>0</v>
      </c>
      <c r="AY235" s="129">
        <v>0</v>
      </c>
      <c r="AZ235" s="129">
        <v>0</v>
      </c>
      <c r="BA235" s="86"/>
      <c r="BB235" s="86">
        <v>0</v>
      </c>
      <c r="BC235">
        <v>0</v>
      </c>
      <c r="BD235">
        <v>0</v>
      </c>
      <c r="BE235">
        <v>0</v>
      </c>
      <c r="BG235">
        <v>0</v>
      </c>
      <c r="BH235">
        <v>0</v>
      </c>
      <c r="BI235">
        <v>0</v>
      </c>
      <c r="BJ235">
        <v>0</v>
      </c>
      <c r="BM235">
        <f t="shared" si="97"/>
        <v>2.5582398288699999E-3</v>
      </c>
      <c r="BN235">
        <f t="shared" si="98"/>
        <v>5.6161694684148003E-4</v>
      </c>
      <c r="BO235">
        <f t="shared" si="99"/>
        <v>1.4942747715061999</v>
      </c>
      <c r="BP235">
        <f t="shared" si="100"/>
        <v>3</v>
      </c>
    </row>
    <row r="236" spans="1:68" x14ac:dyDescent="0.25">
      <c r="A236" t="str">
        <f t="shared" si="45"/>
        <v>11210422</v>
      </c>
      <c r="B236">
        <v>11</v>
      </c>
      <c r="C236">
        <v>210</v>
      </c>
      <c r="D236">
        <v>2</v>
      </c>
      <c r="E236">
        <v>42</v>
      </c>
      <c r="F236" s="138">
        <f t="shared" si="91"/>
        <v>19</v>
      </c>
      <c r="G236">
        <v>0</v>
      </c>
      <c r="H236">
        <v>0</v>
      </c>
      <c r="I236">
        <v>0</v>
      </c>
      <c r="J236" s="94">
        <v>0</v>
      </c>
      <c r="K236" s="95">
        <v>1148</v>
      </c>
      <c r="L236" s="86">
        <v>0</v>
      </c>
      <c r="M236" s="86">
        <v>0</v>
      </c>
      <c r="N236" s="86">
        <v>0</v>
      </c>
      <c r="O236">
        <v>1.3620000000000001</v>
      </c>
      <c r="P236">
        <v>1.1000000000000001</v>
      </c>
      <c r="Q236">
        <v>1.1000000000000001</v>
      </c>
      <c r="R236">
        <v>1.1000000000000001</v>
      </c>
      <c r="S236">
        <f t="shared" si="105"/>
        <v>171</v>
      </c>
      <c r="T236">
        <f t="shared" si="102"/>
        <v>0</v>
      </c>
      <c r="U236">
        <f t="shared" si="103"/>
        <v>0</v>
      </c>
      <c r="V236">
        <f t="shared" si="104"/>
        <v>0</v>
      </c>
      <c r="W236">
        <f t="shared" si="101"/>
        <v>29</v>
      </c>
      <c r="X236">
        <f t="shared" si="101"/>
        <v>0</v>
      </c>
      <c r="Y236">
        <f t="shared" si="101"/>
        <v>0</v>
      </c>
      <c r="Z236">
        <f t="shared" si="101"/>
        <v>0</v>
      </c>
      <c r="AA236">
        <f t="shared" si="92"/>
        <v>4.6737143585092404</v>
      </c>
      <c r="AB236">
        <f t="shared" si="92"/>
        <v>0</v>
      </c>
      <c r="AC236">
        <f t="shared" si="93"/>
        <v>0</v>
      </c>
      <c r="AD236" s="96">
        <f t="shared" si="94"/>
        <v>0</v>
      </c>
      <c r="AE236" s="95">
        <v>0</v>
      </c>
      <c r="AF236" s="86">
        <v>0</v>
      </c>
      <c r="AG236" s="86">
        <v>0</v>
      </c>
      <c r="AH236">
        <v>0.98</v>
      </c>
      <c r="AI236">
        <v>0.98</v>
      </c>
      <c r="AJ236">
        <v>0.98</v>
      </c>
      <c r="AK236">
        <f t="shared" si="54"/>
        <v>0</v>
      </c>
      <c r="AL236">
        <f t="shared" si="55"/>
        <v>0</v>
      </c>
      <c r="AM236">
        <f t="shared" si="56"/>
        <v>0</v>
      </c>
      <c r="AN236">
        <f t="shared" si="57"/>
        <v>0</v>
      </c>
      <c r="AO236">
        <f t="shared" si="58"/>
        <v>0</v>
      </c>
      <c r="AP236">
        <f t="shared" si="59"/>
        <v>0</v>
      </c>
      <c r="AQ236" s="97">
        <f>(AK236/(IF((237.3*LN(('Mini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6" s="97">
        <f>(AL236/(IF((237.3*LN(('Mini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6" s="97">
        <f>(AM236/(IF((237.3*LN(('Mini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6">
        <f t="shared" si="96"/>
        <v>0</v>
      </c>
      <c r="AU236">
        <v>0</v>
      </c>
      <c r="AV236" s="96">
        <v>0</v>
      </c>
      <c r="AW236" s="139">
        <f t="shared" si="95"/>
        <v>1.4000000000000001</v>
      </c>
      <c r="AX236" s="129">
        <v>0</v>
      </c>
      <c r="AY236" s="129">
        <v>0</v>
      </c>
      <c r="AZ236" s="129">
        <v>0</v>
      </c>
      <c r="BA236" s="86"/>
      <c r="BB236" s="86">
        <v>0</v>
      </c>
      <c r="BC236">
        <v>0</v>
      </c>
      <c r="BD236">
        <v>0</v>
      </c>
      <c r="BE236">
        <v>0</v>
      </c>
      <c r="BG236">
        <v>0</v>
      </c>
      <c r="BH236">
        <v>0</v>
      </c>
      <c r="BI236">
        <v>0</v>
      </c>
      <c r="BJ236">
        <v>0</v>
      </c>
      <c r="BM236">
        <f t="shared" si="97"/>
        <v>1.1616292894075E-2</v>
      </c>
      <c r="BN236">
        <f t="shared" si="98"/>
        <v>1.6553227470231999E-3</v>
      </c>
      <c r="BO236">
        <f t="shared" si="99"/>
        <v>1.5869346821790999</v>
      </c>
      <c r="BP236">
        <f t="shared" si="100"/>
        <v>1</v>
      </c>
    </row>
    <row r="237" spans="1:68" x14ac:dyDescent="0.25">
      <c r="A237" t="str">
        <f t="shared" si="45"/>
        <v>11230142</v>
      </c>
      <c r="B237">
        <v>11</v>
      </c>
      <c r="C237">
        <v>230</v>
      </c>
      <c r="D237">
        <v>2</v>
      </c>
      <c r="E237">
        <v>14</v>
      </c>
      <c r="F237" s="138">
        <f t="shared" si="91"/>
        <v>4</v>
      </c>
      <c r="G237">
        <v>0</v>
      </c>
      <c r="H237">
        <v>0</v>
      </c>
      <c r="I237">
        <v>0</v>
      </c>
      <c r="J237" s="94">
        <v>0</v>
      </c>
      <c r="K237" s="95">
        <v>437</v>
      </c>
      <c r="L237" s="86">
        <v>0</v>
      </c>
      <c r="M237" s="86">
        <v>0</v>
      </c>
      <c r="N237" s="86">
        <v>0</v>
      </c>
      <c r="O237">
        <v>1.3620000000000001</v>
      </c>
      <c r="P237">
        <v>1.1000000000000001</v>
      </c>
      <c r="Q237">
        <v>1.1000000000000001</v>
      </c>
      <c r="R237">
        <v>1.1000000000000001</v>
      </c>
      <c r="S237">
        <f t="shared" si="105"/>
        <v>65</v>
      </c>
      <c r="T237">
        <f t="shared" si="102"/>
        <v>0</v>
      </c>
      <c r="U237">
        <f t="shared" si="103"/>
        <v>0</v>
      </c>
      <c r="V237">
        <f t="shared" si="104"/>
        <v>0</v>
      </c>
      <c r="W237">
        <f t="shared" si="101"/>
        <v>11</v>
      </c>
      <c r="X237">
        <f t="shared" si="101"/>
        <v>0</v>
      </c>
      <c r="Y237">
        <f t="shared" si="101"/>
        <v>0</v>
      </c>
      <c r="Z237">
        <f t="shared" si="101"/>
        <v>0</v>
      </c>
      <c r="AA237">
        <f t="shared" si="92"/>
        <v>0.18235929199879208</v>
      </c>
      <c r="AB237">
        <f t="shared" si="92"/>
        <v>0</v>
      </c>
      <c r="AC237">
        <f t="shared" si="93"/>
        <v>0</v>
      </c>
      <c r="AD237" s="96">
        <f t="shared" si="94"/>
        <v>0</v>
      </c>
      <c r="AE237" s="95">
        <v>0</v>
      </c>
      <c r="AF237" s="86">
        <v>0</v>
      </c>
      <c r="AG237" s="86">
        <v>0</v>
      </c>
      <c r="AH237">
        <v>0.98</v>
      </c>
      <c r="AI237">
        <v>0.98</v>
      </c>
      <c r="AJ237">
        <v>0.98</v>
      </c>
      <c r="AK237">
        <f t="shared" si="54"/>
        <v>0</v>
      </c>
      <c r="AL237">
        <f t="shared" si="55"/>
        <v>0</v>
      </c>
      <c r="AM237">
        <f t="shared" si="56"/>
        <v>0</v>
      </c>
      <c r="AN237">
        <f t="shared" si="57"/>
        <v>0</v>
      </c>
      <c r="AO237">
        <f t="shared" si="58"/>
        <v>0</v>
      </c>
      <c r="AP237">
        <f t="shared" si="59"/>
        <v>0</v>
      </c>
      <c r="AQ237" s="97">
        <f>(AK237/(IF((237.3*LN(('Mini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7" s="97">
        <f>(AL237/(IF((237.3*LN(('Mini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7" s="97">
        <f>(AM237/(IF((237.3*LN(('Mini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7">
        <f t="shared" si="96"/>
        <v>0</v>
      </c>
      <c r="AU237">
        <v>0</v>
      </c>
      <c r="AV237" s="96">
        <v>0</v>
      </c>
      <c r="AW237" s="139">
        <f t="shared" si="95"/>
        <v>0.38333333333333336</v>
      </c>
      <c r="AX237" s="129">
        <v>0</v>
      </c>
      <c r="AY237" s="129">
        <v>0</v>
      </c>
      <c r="AZ237" s="129">
        <v>0</v>
      </c>
      <c r="BA237" s="86"/>
      <c r="BB237" s="86">
        <v>0</v>
      </c>
      <c r="BC237">
        <v>0</v>
      </c>
      <c r="BD237">
        <v>0</v>
      </c>
      <c r="BE237">
        <v>0</v>
      </c>
      <c r="BG237">
        <v>0</v>
      </c>
      <c r="BH237">
        <v>0</v>
      </c>
      <c r="BI237">
        <v>0</v>
      </c>
      <c r="BJ237">
        <v>0</v>
      </c>
      <c r="BM237">
        <f t="shared" si="97"/>
        <v>1.3823338826853E-3</v>
      </c>
      <c r="BN237">
        <f t="shared" si="98"/>
        <v>3.3290816326530999E-4</v>
      </c>
      <c r="BO237">
        <f t="shared" si="99"/>
        <v>1.723172227894</v>
      </c>
      <c r="BP237">
        <f t="shared" si="100"/>
        <v>1</v>
      </c>
    </row>
    <row r="238" spans="1:68" x14ac:dyDescent="0.25">
      <c r="A238" t="str">
        <f t="shared" si="45"/>
        <v>11230182</v>
      </c>
      <c r="B238">
        <v>11</v>
      </c>
      <c r="C238">
        <v>230</v>
      </c>
      <c r="D238">
        <v>2</v>
      </c>
      <c r="E238">
        <v>18</v>
      </c>
      <c r="F238" s="138">
        <f t="shared" si="91"/>
        <v>9</v>
      </c>
      <c r="G238">
        <v>0</v>
      </c>
      <c r="H238">
        <v>0</v>
      </c>
      <c r="I238">
        <v>0</v>
      </c>
      <c r="J238" s="94">
        <v>0</v>
      </c>
      <c r="K238" s="95">
        <v>518</v>
      </c>
      <c r="L238" s="86">
        <v>0</v>
      </c>
      <c r="M238" s="86">
        <v>0</v>
      </c>
      <c r="N238" s="86">
        <v>0</v>
      </c>
      <c r="O238">
        <v>1.3620000000000001</v>
      </c>
      <c r="P238">
        <v>1.1000000000000001</v>
      </c>
      <c r="Q238">
        <v>1.1000000000000001</v>
      </c>
      <c r="R238">
        <v>1.1000000000000001</v>
      </c>
      <c r="S238">
        <f t="shared" si="105"/>
        <v>77</v>
      </c>
      <c r="T238">
        <f t="shared" si="102"/>
        <v>0</v>
      </c>
      <c r="U238">
        <f t="shared" si="103"/>
        <v>0</v>
      </c>
      <c r="V238">
        <f t="shared" si="104"/>
        <v>0</v>
      </c>
      <c r="W238">
        <f t="shared" si="101"/>
        <v>13</v>
      </c>
      <c r="X238">
        <f t="shared" si="101"/>
        <v>0</v>
      </c>
      <c r="Y238">
        <f t="shared" si="101"/>
        <v>0</v>
      </c>
      <c r="Z238">
        <f t="shared" si="101"/>
        <v>0</v>
      </c>
      <c r="AA238">
        <f t="shared" si="92"/>
        <v>0.35746264479032858</v>
      </c>
      <c r="AB238">
        <f t="shared" si="92"/>
        <v>0</v>
      </c>
      <c r="AC238">
        <f t="shared" si="93"/>
        <v>0</v>
      </c>
      <c r="AD238" s="96">
        <f t="shared" si="94"/>
        <v>0</v>
      </c>
      <c r="AE238" s="95">
        <v>0</v>
      </c>
      <c r="AF238" s="86">
        <v>0</v>
      </c>
      <c r="AG238" s="86">
        <v>0</v>
      </c>
      <c r="AH238">
        <v>0.98</v>
      </c>
      <c r="AI238">
        <v>0.98</v>
      </c>
      <c r="AJ238">
        <v>0.98</v>
      </c>
      <c r="AK238">
        <f t="shared" si="54"/>
        <v>0</v>
      </c>
      <c r="AL238">
        <f t="shared" si="55"/>
        <v>0</v>
      </c>
      <c r="AM238">
        <f t="shared" si="56"/>
        <v>0</v>
      </c>
      <c r="AN238">
        <f t="shared" si="57"/>
        <v>0</v>
      </c>
      <c r="AO238">
        <f t="shared" si="58"/>
        <v>0</v>
      </c>
      <c r="AP238">
        <f t="shared" si="59"/>
        <v>0</v>
      </c>
      <c r="AQ238" s="97">
        <f>(AK238/(IF((237.3*LN(('Mini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8" s="97">
        <f>(AL238/(IF((237.3*LN(('Mini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8" s="97">
        <f>(AM238/(IF((237.3*LN(('Mini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8">
        <f t="shared" si="96"/>
        <v>0</v>
      </c>
      <c r="AU238">
        <v>0</v>
      </c>
      <c r="AV238" s="96">
        <v>0</v>
      </c>
      <c r="AW238" s="139">
        <f t="shared" si="95"/>
        <v>0.76666666666666672</v>
      </c>
      <c r="AX238" s="129">
        <v>0</v>
      </c>
      <c r="AY238" s="129">
        <v>0</v>
      </c>
      <c r="AZ238" s="129">
        <v>0</v>
      </c>
      <c r="BA238" s="86"/>
      <c r="BB238" s="86">
        <v>0</v>
      </c>
      <c r="BC238">
        <v>0</v>
      </c>
      <c r="BD238">
        <v>0</v>
      </c>
      <c r="BE238">
        <v>0</v>
      </c>
      <c r="BG238">
        <v>0</v>
      </c>
      <c r="BH238">
        <v>0</v>
      </c>
      <c r="BI238">
        <v>0</v>
      </c>
      <c r="BJ238">
        <v>0</v>
      </c>
      <c r="BM238">
        <f t="shared" si="97"/>
        <v>8.0534470601597002E-4</v>
      </c>
      <c r="BN238">
        <f t="shared" si="98"/>
        <v>3.9795050474943999E-4</v>
      </c>
      <c r="BO238">
        <f t="shared" si="99"/>
        <v>1.8138647155180001</v>
      </c>
      <c r="BP238">
        <f t="shared" si="100"/>
        <v>2</v>
      </c>
    </row>
    <row r="239" spans="1:68" x14ac:dyDescent="0.25">
      <c r="A239" t="str">
        <f t="shared" si="45"/>
        <v>11230262</v>
      </c>
      <c r="B239">
        <v>11</v>
      </c>
      <c r="C239">
        <v>230</v>
      </c>
      <c r="D239">
        <v>2</v>
      </c>
      <c r="E239">
        <v>26</v>
      </c>
      <c r="F239" s="138">
        <f t="shared" si="91"/>
        <v>9</v>
      </c>
      <c r="G239">
        <v>0</v>
      </c>
      <c r="H239">
        <v>0</v>
      </c>
      <c r="I239">
        <v>0</v>
      </c>
      <c r="J239" s="94">
        <v>0</v>
      </c>
      <c r="K239" s="95">
        <v>699</v>
      </c>
      <c r="L239" s="86">
        <v>0</v>
      </c>
      <c r="M239" s="86">
        <v>0</v>
      </c>
      <c r="N239" s="86">
        <v>0</v>
      </c>
      <c r="O239">
        <v>1.3620000000000001</v>
      </c>
      <c r="P239">
        <v>1.1000000000000001</v>
      </c>
      <c r="Q239">
        <v>1.1000000000000001</v>
      </c>
      <c r="R239">
        <v>1.1000000000000001</v>
      </c>
      <c r="S239">
        <f t="shared" si="105"/>
        <v>104</v>
      </c>
      <c r="T239">
        <f t="shared" si="102"/>
        <v>0</v>
      </c>
      <c r="U239">
        <f t="shared" si="103"/>
        <v>0</v>
      </c>
      <c r="V239">
        <f t="shared" si="104"/>
        <v>0</v>
      </c>
      <c r="W239">
        <f t="shared" si="101"/>
        <v>18</v>
      </c>
      <c r="X239">
        <f t="shared" si="101"/>
        <v>0</v>
      </c>
      <c r="Y239">
        <f t="shared" si="101"/>
        <v>0</v>
      </c>
      <c r="Z239">
        <f t="shared" si="101"/>
        <v>0</v>
      </c>
      <c r="AA239">
        <f t="shared" si="92"/>
        <v>0.64510829673182979</v>
      </c>
      <c r="AB239">
        <f t="shared" si="92"/>
        <v>0</v>
      </c>
      <c r="AC239">
        <f t="shared" si="93"/>
        <v>0</v>
      </c>
      <c r="AD239" s="96">
        <f t="shared" si="94"/>
        <v>0</v>
      </c>
      <c r="AE239" s="95">
        <v>0</v>
      </c>
      <c r="AF239" s="86">
        <v>0</v>
      </c>
      <c r="AG239" s="86">
        <v>0</v>
      </c>
      <c r="AH239">
        <v>0.98</v>
      </c>
      <c r="AI239">
        <v>0.98</v>
      </c>
      <c r="AJ239">
        <v>0.98</v>
      </c>
      <c r="AK239">
        <f t="shared" si="54"/>
        <v>0</v>
      </c>
      <c r="AL239">
        <f t="shared" si="55"/>
        <v>0</v>
      </c>
      <c r="AM239">
        <f t="shared" si="56"/>
        <v>0</v>
      </c>
      <c r="AN239">
        <f t="shared" si="57"/>
        <v>0</v>
      </c>
      <c r="AO239">
        <f t="shared" si="58"/>
        <v>0</v>
      </c>
      <c r="AP239">
        <f t="shared" si="59"/>
        <v>0</v>
      </c>
      <c r="AQ239" s="97">
        <f>(AK239/(IF((237.3*LN(('Mini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39" s="97">
        <f>(AL239/(IF((237.3*LN(('Mini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39" s="97">
        <f>(AM239/(IF((237.3*LN(('Mini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39">
        <f t="shared" si="96"/>
        <v>0</v>
      </c>
      <c r="AU239">
        <v>0</v>
      </c>
      <c r="AV239" s="96">
        <v>0</v>
      </c>
      <c r="AW239" s="139">
        <f t="shared" si="95"/>
        <v>0.76666666666666672</v>
      </c>
      <c r="AX239" s="129">
        <v>0</v>
      </c>
      <c r="AY239" s="129">
        <v>0</v>
      </c>
      <c r="AZ239" s="129">
        <v>0</v>
      </c>
      <c r="BA239" s="86"/>
      <c r="BB239" s="86">
        <v>0</v>
      </c>
      <c r="BC239">
        <v>0</v>
      </c>
      <c r="BD239">
        <v>0</v>
      </c>
      <c r="BE239">
        <v>0</v>
      </c>
      <c r="BG239">
        <v>0</v>
      </c>
      <c r="BH239">
        <v>0</v>
      </c>
      <c r="BI239">
        <v>0</v>
      </c>
      <c r="BJ239">
        <v>0</v>
      </c>
      <c r="BM239">
        <f t="shared" si="97"/>
        <v>8.0534470601597002E-4</v>
      </c>
      <c r="BN239">
        <f t="shared" si="98"/>
        <v>3.9795050474943999E-4</v>
      </c>
      <c r="BO239">
        <f t="shared" si="99"/>
        <v>1.8138647155180001</v>
      </c>
      <c r="BP239">
        <f t="shared" si="100"/>
        <v>2</v>
      </c>
    </row>
    <row r="240" spans="1:68" x14ac:dyDescent="0.25">
      <c r="A240" t="str">
        <f t="shared" si="45"/>
        <v>11230342</v>
      </c>
      <c r="B240">
        <v>11</v>
      </c>
      <c r="C240">
        <v>230</v>
      </c>
      <c r="D240">
        <v>2</v>
      </c>
      <c r="E240">
        <v>34</v>
      </c>
      <c r="F240" s="138">
        <f t="shared" si="91"/>
        <v>14</v>
      </c>
      <c r="G240">
        <v>0</v>
      </c>
      <c r="H240">
        <v>0</v>
      </c>
      <c r="I240">
        <v>0</v>
      </c>
      <c r="J240" s="94">
        <v>0</v>
      </c>
      <c r="K240" s="95">
        <v>908</v>
      </c>
      <c r="L240" s="86">
        <v>0</v>
      </c>
      <c r="M240" s="86">
        <v>0</v>
      </c>
      <c r="N240" s="86">
        <v>0</v>
      </c>
      <c r="O240">
        <v>1.3620000000000001</v>
      </c>
      <c r="P240">
        <v>1.1000000000000001</v>
      </c>
      <c r="Q240">
        <v>1.1000000000000001</v>
      </c>
      <c r="R240">
        <v>1.1000000000000001</v>
      </c>
      <c r="S240">
        <f t="shared" ref="S240:V303" si="106">ROUND(K240*POWER((($M$1-$M$2)/LN(($M$1-$M$3)/($M$2-$M$3)))/((75-65)/LN((75-20)/(65-20))),O240),0)</f>
        <v>136</v>
      </c>
      <c r="T240">
        <f t="shared" si="106"/>
        <v>0</v>
      </c>
      <c r="U240">
        <f t="shared" si="106"/>
        <v>0</v>
      </c>
      <c r="V240">
        <f t="shared" si="106"/>
        <v>0</v>
      </c>
      <c r="W240">
        <f t="shared" si="101"/>
        <v>23</v>
      </c>
      <c r="X240">
        <f t="shared" si="101"/>
        <v>0</v>
      </c>
      <c r="Y240">
        <f t="shared" si="101"/>
        <v>0</v>
      </c>
      <c r="Z240">
        <f t="shared" si="101"/>
        <v>0</v>
      </c>
      <c r="AA240">
        <f t="shared" si="92"/>
        <v>1.7597542979096725</v>
      </c>
      <c r="AB240">
        <f t="shared" si="92"/>
        <v>0</v>
      </c>
      <c r="AC240">
        <f t="shared" si="93"/>
        <v>0</v>
      </c>
      <c r="AD240" s="96">
        <f t="shared" si="94"/>
        <v>0</v>
      </c>
      <c r="AE240" s="95">
        <v>0</v>
      </c>
      <c r="AF240" s="86">
        <v>0</v>
      </c>
      <c r="AG240" s="86">
        <v>0</v>
      </c>
      <c r="AH240">
        <v>0.98</v>
      </c>
      <c r="AI240">
        <v>0.98</v>
      </c>
      <c r="AJ240">
        <v>0.98</v>
      </c>
      <c r="AK240">
        <f t="shared" si="54"/>
        <v>0</v>
      </c>
      <c r="AL240">
        <f t="shared" si="55"/>
        <v>0</v>
      </c>
      <c r="AM240">
        <f t="shared" si="56"/>
        <v>0</v>
      </c>
      <c r="AN240">
        <f t="shared" si="57"/>
        <v>0</v>
      </c>
      <c r="AO240">
        <f t="shared" si="58"/>
        <v>0</v>
      </c>
      <c r="AP240">
        <f t="shared" si="59"/>
        <v>0</v>
      </c>
      <c r="AQ240" s="97">
        <f>(AK240/(IF((237.3*LN(('Mini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0" s="97">
        <f>(AL240/(IF((237.3*LN(('Mini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0" s="97">
        <f>(AM240/(IF((237.3*LN(('Mini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0">
        <f t="shared" si="96"/>
        <v>0</v>
      </c>
      <c r="AU240">
        <v>0</v>
      </c>
      <c r="AV240" s="96">
        <v>0</v>
      </c>
      <c r="AW240" s="139">
        <f t="shared" si="95"/>
        <v>1.1500000000000001</v>
      </c>
      <c r="AX240" s="129">
        <v>0</v>
      </c>
      <c r="AY240" s="129">
        <v>0</v>
      </c>
      <c r="AZ240" s="129">
        <v>0</v>
      </c>
      <c r="BA240" s="86"/>
      <c r="BB240" s="86">
        <v>0</v>
      </c>
      <c r="BC240">
        <v>0</v>
      </c>
      <c r="BD240">
        <v>0</v>
      </c>
      <c r="BE240">
        <v>0</v>
      </c>
      <c r="BG240">
        <v>0</v>
      </c>
      <c r="BH240">
        <v>0</v>
      </c>
      <c r="BI240">
        <v>0</v>
      </c>
      <c r="BJ240">
        <v>0</v>
      </c>
      <c r="BM240">
        <f t="shared" si="97"/>
        <v>2.5582398288699999E-3</v>
      </c>
      <c r="BN240">
        <f t="shared" si="98"/>
        <v>5.6161694684148003E-4</v>
      </c>
      <c r="BO240">
        <f t="shared" si="99"/>
        <v>1.4942747715061999</v>
      </c>
      <c r="BP240">
        <f t="shared" si="100"/>
        <v>3</v>
      </c>
    </row>
    <row r="241" spans="1:68" x14ac:dyDescent="0.25">
      <c r="A241" t="str">
        <f t="shared" si="45"/>
        <v>11230422</v>
      </c>
      <c r="B241">
        <v>11</v>
      </c>
      <c r="C241">
        <v>230</v>
      </c>
      <c r="D241">
        <v>2</v>
      </c>
      <c r="E241">
        <v>42</v>
      </c>
      <c r="F241" s="138">
        <f t="shared" si="91"/>
        <v>19</v>
      </c>
      <c r="G241">
        <v>0</v>
      </c>
      <c r="H241">
        <v>0</v>
      </c>
      <c r="I241">
        <v>0</v>
      </c>
      <c r="J241" s="94">
        <v>0</v>
      </c>
      <c r="K241" s="95">
        <v>1276</v>
      </c>
      <c r="L241" s="86">
        <v>0</v>
      </c>
      <c r="M241" s="86">
        <v>0</v>
      </c>
      <c r="N241" s="86">
        <v>0</v>
      </c>
      <c r="O241">
        <v>1.3620000000000001</v>
      </c>
      <c r="P241">
        <v>1.1000000000000001</v>
      </c>
      <c r="Q241">
        <v>1.1000000000000001</v>
      </c>
      <c r="R241">
        <v>1.1000000000000001</v>
      </c>
      <c r="S241">
        <f t="shared" si="106"/>
        <v>190</v>
      </c>
      <c r="T241">
        <f t="shared" si="106"/>
        <v>0</v>
      </c>
      <c r="U241">
        <f t="shared" si="106"/>
        <v>0</v>
      </c>
      <c r="V241">
        <f t="shared" si="106"/>
        <v>0</v>
      </c>
      <c r="W241">
        <f t="shared" si="101"/>
        <v>33</v>
      </c>
      <c r="X241">
        <f t="shared" si="101"/>
        <v>0</v>
      </c>
      <c r="Y241">
        <f t="shared" si="101"/>
        <v>0</v>
      </c>
      <c r="Z241">
        <f t="shared" si="101"/>
        <v>0</v>
      </c>
      <c r="AA241">
        <f t="shared" si="92"/>
        <v>6.3232427785003447</v>
      </c>
      <c r="AB241">
        <f t="shared" si="92"/>
        <v>0</v>
      </c>
      <c r="AC241">
        <f t="shared" si="93"/>
        <v>0</v>
      </c>
      <c r="AD241" s="96">
        <f t="shared" si="94"/>
        <v>0</v>
      </c>
      <c r="AE241" s="95">
        <v>0</v>
      </c>
      <c r="AF241" s="86">
        <v>0</v>
      </c>
      <c r="AG241" s="86">
        <v>0</v>
      </c>
      <c r="AH241">
        <v>0.98</v>
      </c>
      <c r="AI241">
        <v>0.98</v>
      </c>
      <c r="AJ241">
        <v>0.98</v>
      </c>
      <c r="AK241">
        <f t="shared" si="54"/>
        <v>0</v>
      </c>
      <c r="AL241">
        <f t="shared" si="55"/>
        <v>0</v>
      </c>
      <c r="AM241">
        <f t="shared" si="56"/>
        <v>0</v>
      </c>
      <c r="AN241">
        <f t="shared" si="57"/>
        <v>0</v>
      </c>
      <c r="AO241">
        <f t="shared" si="58"/>
        <v>0</v>
      </c>
      <c r="AP241">
        <f t="shared" si="59"/>
        <v>0</v>
      </c>
      <c r="AQ241" s="97">
        <f>(AK241/(IF((237.3*LN(('Mini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1" s="97">
        <f>(AL241/(IF((237.3*LN(('Mini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1" s="97">
        <f>(AM241/(IF((237.3*LN(('Mini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1">
        <f t="shared" si="96"/>
        <v>0</v>
      </c>
      <c r="AU241">
        <v>0</v>
      </c>
      <c r="AV241" s="96">
        <v>0</v>
      </c>
      <c r="AW241" s="139">
        <f t="shared" si="95"/>
        <v>1.5333333333333334</v>
      </c>
      <c r="AX241" s="129">
        <v>0</v>
      </c>
      <c r="AY241" s="129">
        <v>0</v>
      </c>
      <c r="AZ241" s="129">
        <v>0</v>
      </c>
      <c r="BA241" s="86"/>
      <c r="BB241" s="86">
        <v>0</v>
      </c>
      <c r="BC241">
        <v>0</v>
      </c>
      <c r="BD241">
        <v>0</v>
      </c>
      <c r="BE241">
        <v>0</v>
      </c>
      <c r="BG241">
        <v>0</v>
      </c>
      <c r="BH241">
        <v>0</v>
      </c>
      <c r="BI241">
        <v>0</v>
      </c>
      <c r="BJ241">
        <v>0</v>
      </c>
      <c r="BM241">
        <f t="shared" si="97"/>
        <v>1.1616292894075E-2</v>
      </c>
      <c r="BN241">
        <f t="shared" si="98"/>
        <v>1.6553227470231999E-3</v>
      </c>
      <c r="BO241">
        <f t="shared" si="99"/>
        <v>1.5869346821790999</v>
      </c>
      <c r="BP241">
        <f t="shared" si="100"/>
        <v>1</v>
      </c>
    </row>
    <row r="242" spans="1:68" x14ac:dyDescent="0.25">
      <c r="A242" t="str">
        <f t="shared" si="45"/>
        <v>11250142</v>
      </c>
      <c r="B242">
        <v>11</v>
      </c>
      <c r="C242">
        <v>250</v>
      </c>
      <c r="D242">
        <v>2</v>
      </c>
      <c r="E242">
        <v>14</v>
      </c>
      <c r="F242" s="138">
        <f t="shared" si="91"/>
        <v>4</v>
      </c>
      <c r="G242">
        <v>0</v>
      </c>
      <c r="H242">
        <v>0</v>
      </c>
      <c r="I242">
        <v>0</v>
      </c>
      <c r="J242" s="94">
        <v>0</v>
      </c>
      <c r="K242" s="95">
        <v>480</v>
      </c>
      <c r="L242" s="86">
        <v>0</v>
      </c>
      <c r="M242" s="86">
        <v>0</v>
      </c>
      <c r="N242" s="86">
        <v>0</v>
      </c>
      <c r="O242">
        <v>1.3620000000000001</v>
      </c>
      <c r="P242">
        <v>1.1000000000000001</v>
      </c>
      <c r="Q242">
        <v>1.1000000000000001</v>
      </c>
      <c r="R242">
        <v>1.1000000000000001</v>
      </c>
      <c r="S242">
        <f t="shared" si="106"/>
        <v>72</v>
      </c>
      <c r="T242">
        <f t="shared" si="106"/>
        <v>0</v>
      </c>
      <c r="U242">
        <f t="shared" si="106"/>
        <v>0</v>
      </c>
      <c r="V242">
        <f t="shared" si="106"/>
        <v>0</v>
      </c>
      <c r="W242">
        <f t="shared" si="101"/>
        <v>12</v>
      </c>
      <c r="X242">
        <f t="shared" si="101"/>
        <v>0</v>
      </c>
      <c r="Y242">
        <f t="shared" si="101"/>
        <v>0</v>
      </c>
      <c r="Z242">
        <f t="shared" si="101"/>
        <v>0</v>
      </c>
      <c r="AA242">
        <f t="shared" si="92"/>
        <v>0.23147910158223278</v>
      </c>
      <c r="AB242">
        <f t="shared" si="92"/>
        <v>0</v>
      </c>
      <c r="AC242">
        <f t="shared" si="93"/>
        <v>0</v>
      </c>
      <c r="AD242" s="96">
        <f t="shared" si="94"/>
        <v>0</v>
      </c>
      <c r="AE242" s="95">
        <v>0</v>
      </c>
      <c r="AF242" s="86">
        <v>0</v>
      </c>
      <c r="AG242" s="86">
        <v>0</v>
      </c>
      <c r="AH242">
        <v>0.98</v>
      </c>
      <c r="AI242">
        <v>0.98</v>
      </c>
      <c r="AJ242">
        <v>0.98</v>
      </c>
      <c r="AK242">
        <f t="shared" si="54"/>
        <v>0</v>
      </c>
      <c r="AL242">
        <f t="shared" si="55"/>
        <v>0</v>
      </c>
      <c r="AM242">
        <f t="shared" si="56"/>
        <v>0</v>
      </c>
      <c r="AN242">
        <f t="shared" si="57"/>
        <v>0</v>
      </c>
      <c r="AO242">
        <f t="shared" si="58"/>
        <v>0</v>
      </c>
      <c r="AP242">
        <f t="shared" si="59"/>
        <v>0</v>
      </c>
      <c r="AQ242" s="97">
        <f>(AK242/(IF((237.3*LN(('Mini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2" s="97">
        <f>(AL242/(IF((237.3*LN(('Mini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2" s="97">
        <f>(AM242/(IF((237.3*LN(('Mini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2">
        <f t="shared" si="96"/>
        <v>0</v>
      </c>
      <c r="AU242">
        <v>0</v>
      </c>
      <c r="AV242" s="96">
        <v>0</v>
      </c>
      <c r="AW242" s="139">
        <f t="shared" si="95"/>
        <v>0.41666666666666669</v>
      </c>
      <c r="AX242" s="129">
        <v>0</v>
      </c>
      <c r="AY242" s="129">
        <v>0</v>
      </c>
      <c r="AZ242" s="129">
        <v>0</v>
      </c>
      <c r="BA242" s="86"/>
      <c r="BB242" s="86">
        <v>0</v>
      </c>
      <c r="BC242">
        <v>0</v>
      </c>
      <c r="BD242">
        <v>0</v>
      </c>
      <c r="BE242">
        <v>0</v>
      </c>
      <c r="BG242">
        <v>0</v>
      </c>
      <c r="BH242">
        <v>0</v>
      </c>
      <c r="BI242">
        <v>0</v>
      </c>
      <c r="BJ242">
        <v>0</v>
      </c>
      <c r="BM242">
        <f t="shared" si="97"/>
        <v>1.3823338826853E-3</v>
      </c>
      <c r="BN242">
        <f t="shared" si="98"/>
        <v>3.3290816326530999E-4</v>
      </c>
      <c r="BO242">
        <f t="shared" si="99"/>
        <v>1.723172227894</v>
      </c>
      <c r="BP242">
        <f t="shared" si="100"/>
        <v>1</v>
      </c>
    </row>
    <row r="243" spans="1:68" x14ac:dyDescent="0.25">
      <c r="A243" t="str">
        <f t="shared" si="45"/>
        <v>11250182</v>
      </c>
      <c r="B243">
        <v>11</v>
      </c>
      <c r="C243">
        <v>250</v>
      </c>
      <c r="D243">
        <v>2</v>
      </c>
      <c r="E243">
        <v>18</v>
      </c>
      <c r="F243" s="138">
        <f t="shared" si="91"/>
        <v>9</v>
      </c>
      <c r="G243">
        <v>0</v>
      </c>
      <c r="H243">
        <v>0</v>
      </c>
      <c r="I243">
        <v>0</v>
      </c>
      <c r="J243" s="94">
        <v>0</v>
      </c>
      <c r="K243" s="95">
        <v>569</v>
      </c>
      <c r="L243" s="86">
        <v>0</v>
      </c>
      <c r="M243" s="86">
        <v>0</v>
      </c>
      <c r="N243" s="86">
        <v>0</v>
      </c>
      <c r="O243">
        <v>1.3620000000000001</v>
      </c>
      <c r="P243">
        <v>1.1000000000000001</v>
      </c>
      <c r="Q243">
        <v>1.1000000000000001</v>
      </c>
      <c r="R243">
        <v>1.1000000000000001</v>
      </c>
      <c r="S243">
        <f t="shared" si="106"/>
        <v>85</v>
      </c>
      <c r="T243">
        <f t="shared" si="106"/>
        <v>0</v>
      </c>
      <c r="U243">
        <f t="shared" si="106"/>
        <v>0</v>
      </c>
      <c r="V243">
        <f t="shared" si="106"/>
        <v>0</v>
      </c>
      <c r="W243">
        <f t="shared" si="101"/>
        <v>15</v>
      </c>
      <c r="X243">
        <f t="shared" si="101"/>
        <v>0</v>
      </c>
      <c r="Y243">
        <f t="shared" si="101"/>
        <v>0</v>
      </c>
      <c r="Z243">
        <f t="shared" si="101"/>
        <v>0</v>
      </c>
      <c r="AA243">
        <f t="shared" si="92"/>
        <v>0.5063337677274552</v>
      </c>
      <c r="AB243">
        <f t="shared" si="92"/>
        <v>0</v>
      </c>
      <c r="AC243">
        <f t="shared" si="93"/>
        <v>0</v>
      </c>
      <c r="AD243" s="96">
        <f t="shared" si="94"/>
        <v>0</v>
      </c>
      <c r="AE243" s="95">
        <v>0</v>
      </c>
      <c r="AF243" s="86">
        <v>0</v>
      </c>
      <c r="AG243" s="86">
        <v>0</v>
      </c>
      <c r="AH243">
        <v>0.98</v>
      </c>
      <c r="AI243">
        <v>0.98</v>
      </c>
      <c r="AJ243">
        <v>0.98</v>
      </c>
      <c r="AK243">
        <f t="shared" si="54"/>
        <v>0</v>
      </c>
      <c r="AL243">
        <f t="shared" si="55"/>
        <v>0</v>
      </c>
      <c r="AM243">
        <f t="shared" si="56"/>
        <v>0</v>
      </c>
      <c r="AN243">
        <f t="shared" si="57"/>
        <v>0</v>
      </c>
      <c r="AO243">
        <f t="shared" si="58"/>
        <v>0</v>
      </c>
      <c r="AP243">
        <f t="shared" si="59"/>
        <v>0</v>
      </c>
      <c r="AQ243" s="97">
        <f>(AK243/(IF((237.3*LN(('Mini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3" s="97">
        <f>(AL243/(IF((237.3*LN(('Mini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3" s="97">
        <f>(AM243/(IF((237.3*LN(('Mini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3">
        <f t="shared" si="96"/>
        <v>0</v>
      </c>
      <c r="AU243">
        <v>0</v>
      </c>
      <c r="AV243" s="96">
        <v>0</v>
      </c>
      <c r="AW243" s="139">
        <f t="shared" si="95"/>
        <v>0.83333333333333337</v>
      </c>
      <c r="AX243" s="129">
        <v>0</v>
      </c>
      <c r="AY243" s="129">
        <v>0</v>
      </c>
      <c r="AZ243" s="129">
        <v>0</v>
      </c>
      <c r="BA243" s="86"/>
      <c r="BB243" s="86">
        <v>0</v>
      </c>
      <c r="BC243">
        <v>0</v>
      </c>
      <c r="BD243">
        <v>0</v>
      </c>
      <c r="BE243">
        <v>0</v>
      </c>
      <c r="BG243">
        <v>0</v>
      </c>
      <c r="BH243">
        <v>0</v>
      </c>
      <c r="BI243">
        <v>0</v>
      </c>
      <c r="BJ243">
        <v>0</v>
      </c>
      <c r="BM243">
        <f t="shared" si="97"/>
        <v>8.0534470601597002E-4</v>
      </c>
      <c r="BN243">
        <f t="shared" si="98"/>
        <v>3.9795050474943999E-4</v>
      </c>
      <c r="BO243">
        <f t="shared" si="99"/>
        <v>1.8138647155180001</v>
      </c>
      <c r="BP243">
        <f t="shared" si="100"/>
        <v>2</v>
      </c>
    </row>
    <row r="244" spans="1:68" x14ac:dyDescent="0.25">
      <c r="A244" t="str">
        <f t="shared" si="45"/>
        <v>11250262</v>
      </c>
      <c r="B244">
        <v>11</v>
      </c>
      <c r="C244">
        <v>250</v>
      </c>
      <c r="D244">
        <v>2</v>
      </c>
      <c r="E244">
        <v>26</v>
      </c>
      <c r="F244" s="138">
        <f t="shared" si="91"/>
        <v>9</v>
      </c>
      <c r="G244">
        <v>0</v>
      </c>
      <c r="H244">
        <v>0</v>
      </c>
      <c r="I244">
        <v>0</v>
      </c>
      <c r="J244" s="94">
        <v>0</v>
      </c>
      <c r="K244" s="95">
        <v>769</v>
      </c>
      <c r="L244" s="86">
        <v>0</v>
      </c>
      <c r="M244" s="86">
        <v>0</v>
      </c>
      <c r="N244" s="86">
        <v>0</v>
      </c>
      <c r="O244">
        <v>1.3620000000000001</v>
      </c>
      <c r="P244">
        <v>1.1000000000000001</v>
      </c>
      <c r="Q244">
        <v>1.1000000000000001</v>
      </c>
      <c r="R244">
        <v>1.1000000000000001</v>
      </c>
      <c r="S244">
        <f t="shared" si="106"/>
        <v>115</v>
      </c>
      <c r="T244">
        <f t="shared" si="106"/>
        <v>0</v>
      </c>
      <c r="U244">
        <f t="shared" si="106"/>
        <v>0</v>
      </c>
      <c r="V244">
        <f t="shared" si="106"/>
        <v>0</v>
      </c>
      <c r="W244">
        <f t="shared" si="101"/>
        <v>20</v>
      </c>
      <c r="X244">
        <f t="shared" si="101"/>
        <v>0</v>
      </c>
      <c r="Y244">
        <f t="shared" si="101"/>
        <v>0</v>
      </c>
      <c r="Z244">
        <f t="shared" si="101"/>
        <v>0</v>
      </c>
      <c r="AA244">
        <f t="shared" si="92"/>
        <v>0.85329707368335816</v>
      </c>
      <c r="AB244">
        <f t="shared" si="92"/>
        <v>0</v>
      </c>
      <c r="AC244">
        <f t="shared" si="93"/>
        <v>0</v>
      </c>
      <c r="AD244" s="96">
        <f t="shared" si="94"/>
        <v>0</v>
      </c>
      <c r="AE244" s="95">
        <v>0</v>
      </c>
      <c r="AF244" s="86">
        <v>0</v>
      </c>
      <c r="AG244" s="86">
        <v>0</v>
      </c>
      <c r="AH244">
        <v>0.98</v>
      </c>
      <c r="AI244">
        <v>0.98</v>
      </c>
      <c r="AJ244">
        <v>0.98</v>
      </c>
      <c r="AK244">
        <f t="shared" si="54"/>
        <v>0</v>
      </c>
      <c r="AL244">
        <f t="shared" si="55"/>
        <v>0</v>
      </c>
      <c r="AM244">
        <f t="shared" si="56"/>
        <v>0</v>
      </c>
      <c r="AN244">
        <f t="shared" si="57"/>
        <v>0</v>
      </c>
      <c r="AO244">
        <f t="shared" si="58"/>
        <v>0</v>
      </c>
      <c r="AP244">
        <f t="shared" si="59"/>
        <v>0</v>
      </c>
      <c r="AQ244" s="97">
        <f>(AK244/(IF((237.3*LN(('Mini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4" s="97">
        <f>(AL244/(IF((237.3*LN(('Mini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4" s="97">
        <f>(AM244/(IF((237.3*LN(('Mini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4">
        <f t="shared" si="96"/>
        <v>0</v>
      </c>
      <c r="AU244">
        <v>0</v>
      </c>
      <c r="AV244" s="96">
        <v>0</v>
      </c>
      <c r="AW244" s="139">
        <f t="shared" si="95"/>
        <v>0.83333333333333337</v>
      </c>
      <c r="AX244" s="129">
        <v>0</v>
      </c>
      <c r="AY244" s="129">
        <v>0</v>
      </c>
      <c r="AZ244" s="129">
        <v>0</v>
      </c>
      <c r="BA244" s="86"/>
      <c r="BB244" s="86">
        <v>0</v>
      </c>
      <c r="BC244">
        <v>0</v>
      </c>
      <c r="BD244">
        <v>0</v>
      </c>
      <c r="BE244">
        <v>0</v>
      </c>
      <c r="BG244">
        <v>0</v>
      </c>
      <c r="BH244">
        <v>0</v>
      </c>
      <c r="BI244">
        <v>0</v>
      </c>
      <c r="BJ244">
        <v>0</v>
      </c>
      <c r="BM244">
        <f t="shared" si="97"/>
        <v>8.0534470601597002E-4</v>
      </c>
      <c r="BN244">
        <f t="shared" si="98"/>
        <v>3.9795050474943999E-4</v>
      </c>
      <c r="BO244">
        <f t="shared" si="99"/>
        <v>1.8138647155180001</v>
      </c>
      <c r="BP244">
        <f t="shared" si="100"/>
        <v>2</v>
      </c>
    </row>
    <row r="245" spans="1:68" x14ac:dyDescent="0.25">
      <c r="A245" t="str">
        <f t="shared" si="45"/>
        <v>11250342</v>
      </c>
      <c r="B245">
        <v>11</v>
      </c>
      <c r="C245">
        <v>250</v>
      </c>
      <c r="D245">
        <v>2</v>
      </c>
      <c r="E245">
        <v>34</v>
      </c>
      <c r="F245" s="138">
        <f t="shared" si="91"/>
        <v>14</v>
      </c>
      <c r="G245">
        <v>0</v>
      </c>
      <c r="H245">
        <v>0</v>
      </c>
      <c r="I245">
        <v>0</v>
      </c>
      <c r="J245" s="94">
        <v>0</v>
      </c>
      <c r="K245" s="95">
        <v>998</v>
      </c>
      <c r="L245" s="86">
        <v>0</v>
      </c>
      <c r="M245" s="86">
        <v>0</v>
      </c>
      <c r="N245" s="86">
        <v>0</v>
      </c>
      <c r="O245">
        <v>1.3620000000000001</v>
      </c>
      <c r="P245">
        <v>1.1000000000000001</v>
      </c>
      <c r="Q245">
        <v>1.1000000000000001</v>
      </c>
      <c r="R245">
        <v>1.1000000000000001</v>
      </c>
      <c r="S245">
        <f t="shared" si="106"/>
        <v>149</v>
      </c>
      <c r="T245">
        <f t="shared" si="106"/>
        <v>0</v>
      </c>
      <c r="U245">
        <f t="shared" si="106"/>
        <v>0</v>
      </c>
      <c r="V245">
        <f t="shared" si="106"/>
        <v>0</v>
      </c>
      <c r="W245">
        <f t="shared" si="101"/>
        <v>26</v>
      </c>
      <c r="X245">
        <f t="shared" si="101"/>
        <v>0</v>
      </c>
      <c r="Y245">
        <f t="shared" si="101"/>
        <v>0</v>
      </c>
      <c r="Z245">
        <f t="shared" si="101"/>
        <v>0</v>
      </c>
      <c r="AA245">
        <f t="shared" si="92"/>
        <v>2.3095270455908272</v>
      </c>
      <c r="AB245">
        <f t="shared" si="92"/>
        <v>0</v>
      </c>
      <c r="AC245">
        <f t="shared" si="93"/>
        <v>0</v>
      </c>
      <c r="AD245" s="96">
        <f t="shared" si="94"/>
        <v>0</v>
      </c>
      <c r="AE245" s="95">
        <v>0</v>
      </c>
      <c r="AF245" s="86">
        <v>0</v>
      </c>
      <c r="AG245" s="86">
        <v>0</v>
      </c>
      <c r="AH245">
        <v>0.98</v>
      </c>
      <c r="AI245">
        <v>0.98</v>
      </c>
      <c r="AJ245">
        <v>0.98</v>
      </c>
      <c r="AK245">
        <f t="shared" si="54"/>
        <v>0</v>
      </c>
      <c r="AL245">
        <f t="shared" si="55"/>
        <v>0</v>
      </c>
      <c r="AM245">
        <f t="shared" si="56"/>
        <v>0</v>
      </c>
      <c r="AN245">
        <f t="shared" si="57"/>
        <v>0</v>
      </c>
      <c r="AO245">
        <f t="shared" si="58"/>
        <v>0</v>
      </c>
      <c r="AP245">
        <f t="shared" si="59"/>
        <v>0</v>
      </c>
      <c r="AQ245" s="97">
        <f>(AK245/(IF((237.3*LN(('Mini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5" s="97">
        <f>(AL245/(IF((237.3*LN(('Mini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5" s="97">
        <f>(AM245/(IF((237.3*LN(('Mini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5">
        <f t="shared" si="96"/>
        <v>0</v>
      </c>
      <c r="AU245">
        <v>0</v>
      </c>
      <c r="AV245" s="96">
        <v>0</v>
      </c>
      <c r="AW245" s="139">
        <f t="shared" si="95"/>
        <v>1.25</v>
      </c>
      <c r="AX245" s="129">
        <v>0</v>
      </c>
      <c r="AY245" s="129">
        <v>0</v>
      </c>
      <c r="AZ245" s="129">
        <v>0</v>
      </c>
      <c r="BA245" s="86"/>
      <c r="BB245" s="86">
        <v>0</v>
      </c>
      <c r="BC245">
        <v>0</v>
      </c>
      <c r="BD245">
        <v>0</v>
      </c>
      <c r="BE245">
        <v>0</v>
      </c>
      <c r="BG245">
        <v>0</v>
      </c>
      <c r="BH245">
        <v>0</v>
      </c>
      <c r="BI245">
        <v>0</v>
      </c>
      <c r="BJ245">
        <v>0</v>
      </c>
      <c r="BM245">
        <f t="shared" si="97"/>
        <v>2.5582398288699999E-3</v>
      </c>
      <c r="BN245">
        <f t="shared" si="98"/>
        <v>5.6161694684148003E-4</v>
      </c>
      <c r="BO245">
        <f t="shared" si="99"/>
        <v>1.4942747715061999</v>
      </c>
      <c r="BP245">
        <f t="shared" si="100"/>
        <v>3</v>
      </c>
    </row>
    <row r="246" spans="1:68" x14ac:dyDescent="0.25">
      <c r="A246" t="str">
        <f t="shared" si="45"/>
        <v>11250422</v>
      </c>
      <c r="B246">
        <v>11</v>
      </c>
      <c r="C246">
        <v>250</v>
      </c>
      <c r="D246">
        <v>2</v>
      </c>
      <c r="E246">
        <v>42</v>
      </c>
      <c r="F246" s="138">
        <f t="shared" si="91"/>
        <v>19</v>
      </c>
      <c r="G246">
        <v>0</v>
      </c>
      <c r="H246">
        <v>0</v>
      </c>
      <c r="I246">
        <v>0</v>
      </c>
      <c r="J246" s="94">
        <v>0</v>
      </c>
      <c r="K246" s="95">
        <v>1404</v>
      </c>
      <c r="L246" s="86">
        <v>0</v>
      </c>
      <c r="M246" s="86">
        <v>0</v>
      </c>
      <c r="N246" s="86">
        <v>0</v>
      </c>
      <c r="O246">
        <v>1.3620000000000001</v>
      </c>
      <c r="P246">
        <v>1.1000000000000001</v>
      </c>
      <c r="Q246">
        <v>1.1000000000000001</v>
      </c>
      <c r="R246">
        <v>1.1000000000000001</v>
      </c>
      <c r="S246">
        <f t="shared" si="106"/>
        <v>210</v>
      </c>
      <c r="T246">
        <f t="shared" si="106"/>
        <v>0</v>
      </c>
      <c r="U246">
        <f t="shared" si="106"/>
        <v>0</v>
      </c>
      <c r="V246">
        <f t="shared" si="106"/>
        <v>0</v>
      </c>
      <c r="W246">
        <f t="shared" si="101"/>
        <v>36</v>
      </c>
      <c r="X246">
        <f t="shared" si="101"/>
        <v>0</v>
      </c>
      <c r="Y246">
        <f t="shared" si="101"/>
        <v>0</v>
      </c>
      <c r="Z246">
        <f t="shared" si="101"/>
        <v>0</v>
      </c>
      <c r="AA246">
        <f t="shared" si="92"/>
        <v>7.9318043453671336</v>
      </c>
      <c r="AB246">
        <f t="shared" si="92"/>
        <v>0</v>
      </c>
      <c r="AC246">
        <f t="shared" si="93"/>
        <v>0</v>
      </c>
      <c r="AD246" s="96">
        <f t="shared" si="94"/>
        <v>0</v>
      </c>
      <c r="AE246" s="95">
        <v>0</v>
      </c>
      <c r="AF246" s="86">
        <v>0</v>
      </c>
      <c r="AG246" s="86">
        <v>0</v>
      </c>
      <c r="AH246">
        <v>0.98</v>
      </c>
      <c r="AI246">
        <v>0.98</v>
      </c>
      <c r="AJ246">
        <v>0.98</v>
      </c>
      <c r="AK246">
        <f t="shared" si="54"/>
        <v>0</v>
      </c>
      <c r="AL246">
        <f t="shared" si="55"/>
        <v>0</v>
      </c>
      <c r="AM246">
        <f t="shared" si="56"/>
        <v>0</v>
      </c>
      <c r="AN246">
        <f t="shared" si="57"/>
        <v>0</v>
      </c>
      <c r="AO246">
        <f t="shared" si="58"/>
        <v>0</v>
      </c>
      <c r="AP246">
        <f t="shared" si="59"/>
        <v>0</v>
      </c>
      <c r="AQ246" s="97">
        <f>(AK246/(IF((237.3*LN(('Mini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6" s="97">
        <f>(AL246/(IF((237.3*LN(('Mini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6" s="97">
        <f>(AM246/(IF((237.3*LN(('Mini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6">
        <f t="shared" si="96"/>
        <v>0</v>
      </c>
      <c r="AU246">
        <v>0</v>
      </c>
      <c r="AV246" s="96">
        <v>0</v>
      </c>
      <c r="AW246" s="139">
        <f t="shared" si="95"/>
        <v>1.6666666666666667</v>
      </c>
      <c r="AX246" s="129">
        <v>0</v>
      </c>
      <c r="AY246" s="129">
        <v>0</v>
      </c>
      <c r="AZ246" s="129">
        <v>0</v>
      </c>
      <c r="BA246" s="86"/>
      <c r="BB246" s="86">
        <v>0</v>
      </c>
      <c r="BC246">
        <v>0</v>
      </c>
      <c r="BD246">
        <v>0</v>
      </c>
      <c r="BE246">
        <v>0</v>
      </c>
      <c r="BG246">
        <v>0</v>
      </c>
      <c r="BH246">
        <v>0</v>
      </c>
      <c r="BI246">
        <v>0</v>
      </c>
      <c r="BJ246">
        <v>0</v>
      </c>
      <c r="BM246">
        <f t="shared" si="97"/>
        <v>1.1616292894075E-2</v>
      </c>
      <c r="BN246">
        <f t="shared" si="98"/>
        <v>1.6553227470231999E-3</v>
      </c>
      <c r="BO246">
        <f t="shared" si="99"/>
        <v>1.5869346821790999</v>
      </c>
      <c r="BP246">
        <f t="shared" si="100"/>
        <v>1</v>
      </c>
    </row>
    <row r="247" spans="1:68" x14ac:dyDescent="0.25">
      <c r="A247" t="str">
        <f t="shared" si="45"/>
        <v>11270142</v>
      </c>
      <c r="B247">
        <v>11</v>
      </c>
      <c r="C247">
        <v>270</v>
      </c>
      <c r="D247">
        <v>2</v>
      </c>
      <c r="E247">
        <v>14</v>
      </c>
      <c r="F247" s="138">
        <f t="shared" si="91"/>
        <v>4</v>
      </c>
      <c r="G247">
        <v>0</v>
      </c>
      <c r="H247">
        <v>0</v>
      </c>
      <c r="I247">
        <v>0</v>
      </c>
      <c r="J247" s="94">
        <v>0</v>
      </c>
      <c r="K247" s="95">
        <v>524</v>
      </c>
      <c r="L247" s="86">
        <v>0</v>
      </c>
      <c r="M247" s="86">
        <v>0</v>
      </c>
      <c r="N247" s="86">
        <v>0</v>
      </c>
      <c r="O247">
        <v>1.3620000000000001</v>
      </c>
      <c r="P247">
        <v>1.1000000000000001</v>
      </c>
      <c r="Q247">
        <v>1.1000000000000001</v>
      </c>
      <c r="R247">
        <v>1.1000000000000001</v>
      </c>
      <c r="S247">
        <f t="shared" si="106"/>
        <v>78</v>
      </c>
      <c r="T247">
        <f t="shared" si="106"/>
        <v>0</v>
      </c>
      <c r="U247">
        <f t="shared" si="106"/>
        <v>0</v>
      </c>
      <c r="V247">
        <f t="shared" si="106"/>
        <v>0</v>
      </c>
      <c r="W247">
        <f t="shared" si="101"/>
        <v>13</v>
      </c>
      <c r="X247">
        <f t="shared" si="101"/>
        <v>0</v>
      </c>
      <c r="Y247">
        <f t="shared" si="101"/>
        <v>0</v>
      </c>
      <c r="Z247">
        <f t="shared" si="101"/>
        <v>0</v>
      </c>
      <c r="AA247">
        <f t="shared" si="92"/>
        <v>0.28823563937024926</v>
      </c>
      <c r="AB247">
        <f t="shared" si="92"/>
        <v>0</v>
      </c>
      <c r="AC247">
        <f t="shared" si="93"/>
        <v>0</v>
      </c>
      <c r="AD247" s="96">
        <f t="shared" si="94"/>
        <v>0</v>
      </c>
      <c r="AE247" s="95">
        <v>0</v>
      </c>
      <c r="AF247" s="86">
        <v>0</v>
      </c>
      <c r="AG247" s="86">
        <v>0</v>
      </c>
      <c r="AH247">
        <v>0.98</v>
      </c>
      <c r="AI247">
        <v>0.98</v>
      </c>
      <c r="AJ247">
        <v>0.98</v>
      </c>
      <c r="AK247">
        <f t="shared" si="54"/>
        <v>0</v>
      </c>
      <c r="AL247">
        <f t="shared" si="55"/>
        <v>0</v>
      </c>
      <c r="AM247">
        <f t="shared" si="56"/>
        <v>0</v>
      </c>
      <c r="AN247">
        <f t="shared" si="57"/>
        <v>0</v>
      </c>
      <c r="AO247">
        <f t="shared" si="58"/>
        <v>0</v>
      </c>
      <c r="AP247">
        <f t="shared" si="59"/>
        <v>0</v>
      </c>
      <c r="AQ247" s="97">
        <f>(AK247/(IF((237.3*LN(('Mini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7" s="97">
        <f>(AL247/(IF((237.3*LN(('Mini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7" s="97">
        <f>(AM247/(IF((237.3*LN(('Mini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7">
        <f t="shared" si="96"/>
        <v>0</v>
      </c>
      <c r="AU247">
        <v>0</v>
      </c>
      <c r="AV247" s="96">
        <v>0</v>
      </c>
      <c r="AW247" s="139">
        <f t="shared" si="95"/>
        <v>0.45</v>
      </c>
      <c r="AX247" s="129">
        <v>0</v>
      </c>
      <c r="AY247" s="129">
        <v>0</v>
      </c>
      <c r="AZ247" s="129">
        <v>0</v>
      </c>
      <c r="BA247" s="86"/>
      <c r="BB247" s="86">
        <v>0</v>
      </c>
      <c r="BC247">
        <v>0</v>
      </c>
      <c r="BD247">
        <v>0</v>
      </c>
      <c r="BE247">
        <v>0</v>
      </c>
      <c r="BG247">
        <v>0</v>
      </c>
      <c r="BH247">
        <v>0</v>
      </c>
      <c r="BI247">
        <v>0</v>
      </c>
      <c r="BJ247">
        <v>0</v>
      </c>
      <c r="BM247">
        <f t="shared" si="97"/>
        <v>1.3823338826853E-3</v>
      </c>
      <c r="BN247">
        <f t="shared" si="98"/>
        <v>3.3290816326530999E-4</v>
      </c>
      <c r="BO247">
        <f t="shared" si="99"/>
        <v>1.723172227894</v>
      </c>
      <c r="BP247">
        <f t="shared" si="100"/>
        <v>1</v>
      </c>
    </row>
    <row r="248" spans="1:68" x14ac:dyDescent="0.25">
      <c r="A248" t="str">
        <f t="shared" si="45"/>
        <v>11270182</v>
      </c>
      <c r="B248">
        <v>11</v>
      </c>
      <c r="C248">
        <v>270</v>
      </c>
      <c r="D248">
        <v>2</v>
      </c>
      <c r="E248">
        <v>18</v>
      </c>
      <c r="F248" s="138">
        <f t="shared" si="91"/>
        <v>9</v>
      </c>
      <c r="G248">
        <v>0</v>
      </c>
      <c r="H248">
        <v>0</v>
      </c>
      <c r="I248">
        <v>0</v>
      </c>
      <c r="J248" s="94">
        <v>0</v>
      </c>
      <c r="K248" s="95">
        <v>622</v>
      </c>
      <c r="L248" s="86">
        <v>0</v>
      </c>
      <c r="M248" s="86">
        <v>0</v>
      </c>
      <c r="N248" s="86">
        <v>0</v>
      </c>
      <c r="O248">
        <v>1.3620000000000001</v>
      </c>
      <c r="P248">
        <v>1.1000000000000001</v>
      </c>
      <c r="Q248">
        <v>1.1000000000000001</v>
      </c>
      <c r="R248">
        <v>1.1000000000000001</v>
      </c>
      <c r="S248">
        <f t="shared" si="106"/>
        <v>93</v>
      </c>
      <c r="T248">
        <f t="shared" si="106"/>
        <v>0</v>
      </c>
      <c r="U248">
        <f t="shared" si="106"/>
        <v>0</v>
      </c>
      <c r="V248">
        <f t="shared" si="106"/>
        <v>0</v>
      </c>
      <c r="W248">
        <f t="shared" si="101"/>
        <v>16</v>
      </c>
      <c r="X248">
        <f t="shared" si="101"/>
        <v>0</v>
      </c>
      <c r="Y248">
        <f t="shared" si="101"/>
        <v>0</v>
      </c>
      <c r="Z248">
        <f t="shared" si="101"/>
        <v>0</v>
      </c>
      <c r="AA248">
        <f t="shared" si="92"/>
        <v>0.61746487487734436</v>
      </c>
      <c r="AB248">
        <f t="shared" si="92"/>
        <v>0</v>
      </c>
      <c r="AC248">
        <f t="shared" si="93"/>
        <v>0</v>
      </c>
      <c r="AD248" s="96">
        <f t="shared" si="94"/>
        <v>0</v>
      </c>
      <c r="AE248" s="95">
        <v>0</v>
      </c>
      <c r="AF248" s="86">
        <v>0</v>
      </c>
      <c r="AG248" s="86">
        <v>0</v>
      </c>
      <c r="AH248">
        <v>0.98</v>
      </c>
      <c r="AI248">
        <v>0.98</v>
      </c>
      <c r="AJ248">
        <v>0.98</v>
      </c>
      <c r="AK248">
        <f t="shared" si="54"/>
        <v>0</v>
      </c>
      <c r="AL248">
        <f t="shared" si="55"/>
        <v>0</v>
      </c>
      <c r="AM248">
        <f t="shared" si="56"/>
        <v>0</v>
      </c>
      <c r="AN248">
        <f t="shared" si="57"/>
        <v>0</v>
      </c>
      <c r="AO248">
        <f t="shared" si="58"/>
        <v>0</v>
      </c>
      <c r="AP248">
        <f t="shared" si="59"/>
        <v>0</v>
      </c>
      <c r="AQ248" s="97">
        <f>(AK248/(IF((237.3*LN(('Mini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8" s="97">
        <f>(AL248/(IF((237.3*LN(('Mini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8" s="97">
        <f>(AM248/(IF((237.3*LN(('Mini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8">
        <f t="shared" si="96"/>
        <v>0</v>
      </c>
      <c r="AU248">
        <v>0</v>
      </c>
      <c r="AV248" s="96">
        <v>0</v>
      </c>
      <c r="AW248" s="139">
        <f t="shared" si="95"/>
        <v>0.9</v>
      </c>
      <c r="AX248" s="129">
        <v>0</v>
      </c>
      <c r="AY248" s="129">
        <v>0</v>
      </c>
      <c r="AZ248" s="129">
        <v>0</v>
      </c>
      <c r="BA248" s="86"/>
      <c r="BB248" s="86">
        <v>0</v>
      </c>
      <c r="BC248">
        <v>0</v>
      </c>
      <c r="BD248">
        <v>0</v>
      </c>
      <c r="BE248">
        <v>0</v>
      </c>
      <c r="BG248">
        <v>0</v>
      </c>
      <c r="BH248">
        <v>0</v>
      </c>
      <c r="BI248">
        <v>0</v>
      </c>
      <c r="BJ248">
        <v>0</v>
      </c>
      <c r="BM248">
        <f t="shared" si="97"/>
        <v>8.0534470601597002E-4</v>
      </c>
      <c r="BN248">
        <f t="shared" si="98"/>
        <v>3.9795050474943999E-4</v>
      </c>
      <c r="BO248">
        <f t="shared" si="99"/>
        <v>1.8138647155180001</v>
      </c>
      <c r="BP248">
        <f t="shared" si="100"/>
        <v>2</v>
      </c>
    </row>
    <row r="249" spans="1:68" x14ac:dyDescent="0.25">
      <c r="A249" t="str">
        <f t="shared" si="45"/>
        <v>11270262</v>
      </c>
      <c r="B249">
        <v>11</v>
      </c>
      <c r="C249">
        <v>270</v>
      </c>
      <c r="D249">
        <v>2</v>
      </c>
      <c r="E249">
        <v>26</v>
      </c>
      <c r="F249" s="138">
        <f t="shared" si="91"/>
        <v>9</v>
      </c>
      <c r="G249">
        <v>0</v>
      </c>
      <c r="H249">
        <v>0</v>
      </c>
      <c r="I249">
        <v>0</v>
      </c>
      <c r="J249" s="94">
        <v>0</v>
      </c>
      <c r="K249" s="95">
        <v>839</v>
      </c>
      <c r="L249" s="86">
        <v>0</v>
      </c>
      <c r="M249" s="86">
        <v>0</v>
      </c>
      <c r="N249" s="86">
        <v>0</v>
      </c>
      <c r="O249">
        <v>1.3620000000000001</v>
      </c>
      <c r="P249">
        <v>1.1000000000000001</v>
      </c>
      <c r="Q249">
        <v>1.1000000000000001</v>
      </c>
      <c r="R249">
        <v>1.1000000000000001</v>
      </c>
      <c r="S249">
        <f t="shared" si="106"/>
        <v>125</v>
      </c>
      <c r="T249">
        <f t="shared" si="106"/>
        <v>0</v>
      </c>
      <c r="U249">
        <f t="shared" si="106"/>
        <v>0</v>
      </c>
      <c r="V249">
        <f t="shared" si="106"/>
        <v>0</v>
      </c>
      <c r="W249">
        <f t="shared" si="101"/>
        <v>22</v>
      </c>
      <c r="X249">
        <f t="shared" si="101"/>
        <v>0</v>
      </c>
      <c r="Y249">
        <f t="shared" si="101"/>
        <v>0</v>
      </c>
      <c r="Z249">
        <f t="shared" si="101"/>
        <v>0</v>
      </c>
      <c r="AA249">
        <f t="shared" si="92"/>
        <v>1.100316236930015</v>
      </c>
      <c r="AB249">
        <f t="shared" si="92"/>
        <v>0</v>
      </c>
      <c r="AC249">
        <f t="shared" si="93"/>
        <v>0</v>
      </c>
      <c r="AD249" s="96">
        <f t="shared" si="94"/>
        <v>0</v>
      </c>
      <c r="AE249" s="95">
        <v>0</v>
      </c>
      <c r="AF249" s="86">
        <v>0</v>
      </c>
      <c r="AG249" s="86">
        <v>0</v>
      </c>
      <c r="AH249">
        <v>0.98</v>
      </c>
      <c r="AI249">
        <v>0.98</v>
      </c>
      <c r="AJ249">
        <v>0.98</v>
      </c>
      <c r="AK249">
        <f t="shared" si="54"/>
        <v>0</v>
      </c>
      <c r="AL249">
        <f t="shared" si="55"/>
        <v>0</v>
      </c>
      <c r="AM249">
        <f t="shared" si="56"/>
        <v>0</v>
      </c>
      <c r="AN249">
        <f t="shared" si="57"/>
        <v>0</v>
      </c>
      <c r="AO249">
        <f t="shared" si="58"/>
        <v>0</v>
      </c>
      <c r="AP249">
        <f t="shared" si="59"/>
        <v>0</v>
      </c>
      <c r="AQ249" s="97">
        <f>(AK249/(IF((237.3*LN(('Mini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49" s="97">
        <f>(AL249/(IF((237.3*LN(('Mini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49" s="97">
        <f>(AM249/(IF((237.3*LN(('Mini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49">
        <f t="shared" si="96"/>
        <v>0</v>
      </c>
      <c r="AU249">
        <v>0</v>
      </c>
      <c r="AV249" s="96">
        <v>0</v>
      </c>
      <c r="AW249" s="139">
        <f t="shared" si="95"/>
        <v>0.9</v>
      </c>
      <c r="AX249" s="129">
        <v>0</v>
      </c>
      <c r="AY249" s="129">
        <v>0</v>
      </c>
      <c r="AZ249" s="129">
        <v>0</v>
      </c>
      <c r="BA249" s="86"/>
      <c r="BB249" s="86">
        <v>0</v>
      </c>
      <c r="BC249">
        <v>0</v>
      </c>
      <c r="BD249">
        <v>0</v>
      </c>
      <c r="BE249">
        <v>0</v>
      </c>
      <c r="BG249">
        <v>0</v>
      </c>
      <c r="BH249">
        <v>0</v>
      </c>
      <c r="BI249">
        <v>0</v>
      </c>
      <c r="BJ249">
        <v>0</v>
      </c>
      <c r="BM249">
        <f t="shared" si="97"/>
        <v>8.0534470601597002E-4</v>
      </c>
      <c r="BN249">
        <f t="shared" si="98"/>
        <v>3.9795050474943999E-4</v>
      </c>
      <c r="BO249">
        <f t="shared" si="99"/>
        <v>1.8138647155180001</v>
      </c>
      <c r="BP249">
        <f t="shared" si="100"/>
        <v>2</v>
      </c>
    </row>
    <row r="250" spans="1:68" x14ac:dyDescent="0.25">
      <c r="A250" t="str">
        <f t="shared" si="45"/>
        <v>11270342</v>
      </c>
      <c r="B250">
        <v>11</v>
      </c>
      <c r="C250">
        <v>270</v>
      </c>
      <c r="D250">
        <v>2</v>
      </c>
      <c r="E250">
        <v>34</v>
      </c>
      <c r="F250" s="138">
        <f t="shared" ref="F250:F306" si="107">IF($E250=14,4,IF($E250=18,9,IF($E250=26,9,IF($E250=34,14,IF($E250=42,19,)))))</f>
        <v>14</v>
      </c>
      <c r="G250">
        <v>0</v>
      </c>
      <c r="H250">
        <v>0</v>
      </c>
      <c r="I250">
        <v>0</v>
      </c>
      <c r="J250" s="94">
        <v>0</v>
      </c>
      <c r="K250" s="95">
        <v>1090</v>
      </c>
      <c r="L250" s="86">
        <v>0</v>
      </c>
      <c r="M250" s="86">
        <v>0</v>
      </c>
      <c r="N250" s="86">
        <v>0</v>
      </c>
      <c r="O250">
        <v>1.3620000000000001</v>
      </c>
      <c r="P250">
        <v>1.1000000000000001</v>
      </c>
      <c r="Q250">
        <v>1.1000000000000001</v>
      </c>
      <c r="R250">
        <v>1.1000000000000001</v>
      </c>
      <c r="S250">
        <f t="shared" si="106"/>
        <v>163</v>
      </c>
      <c r="T250">
        <f t="shared" si="106"/>
        <v>0</v>
      </c>
      <c r="U250">
        <f t="shared" si="106"/>
        <v>0</v>
      </c>
      <c r="V250">
        <f t="shared" si="106"/>
        <v>0</v>
      </c>
      <c r="W250">
        <f t="shared" si="101"/>
        <v>28</v>
      </c>
      <c r="X250">
        <f t="shared" si="101"/>
        <v>0</v>
      </c>
      <c r="Y250">
        <f t="shared" si="101"/>
        <v>0</v>
      </c>
      <c r="Z250">
        <f t="shared" si="101"/>
        <v>0</v>
      </c>
      <c r="AA250">
        <f t="shared" ref="AA250:AB313" si="108">0.0098*(($BM250*(W250^$BO250)*($C250-14.4)*$BP250)+($BN250*W250*W250))</f>
        <v>2.7987960892795294</v>
      </c>
      <c r="AB250">
        <f t="shared" si="108"/>
        <v>0</v>
      </c>
      <c r="AC250">
        <f t="shared" ref="AC250:AC313" si="109">0.0098*(($BM250*(Y250^$BO250)*($C250-14.4)*$BP250)+($BN250*Y250*Y250))</f>
        <v>0</v>
      </c>
      <c r="AD250" s="96">
        <f t="shared" ref="AD250:AD313" si="110">0.0098*(($BM250*(Z250^$BO250)*($C250-14.4)*$BP250)+($BN250*Z250*Z250))</f>
        <v>0</v>
      </c>
      <c r="AE250" s="95">
        <v>0</v>
      </c>
      <c r="AF250" s="86">
        <v>0</v>
      </c>
      <c r="AG250" s="86">
        <v>0</v>
      </c>
      <c r="AH250">
        <v>0.98</v>
      </c>
      <c r="AI250">
        <v>0.98</v>
      </c>
      <c r="AJ250">
        <v>0.98</v>
      </c>
      <c r="AK250">
        <f t="shared" si="54"/>
        <v>0</v>
      </c>
      <c r="AL250">
        <f t="shared" si="55"/>
        <v>0</v>
      </c>
      <c r="AM250">
        <f t="shared" si="56"/>
        <v>0</v>
      </c>
      <c r="AN250">
        <f t="shared" si="57"/>
        <v>0</v>
      </c>
      <c r="AO250">
        <f t="shared" si="58"/>
        <v>0</v>
      </c>
      <c r="AP250">
        <f t="shared" si="59"/>
        <v>0</v>
      </c>
      <c r="AQ250" s="97">
        <f>(AK250/(IF((237.3*LN(('Mini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0" s="97">
        <f>(AL250/(IF((237.3*LN(('Mini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0" s="97">
        <f>(AM250/(IF((237.3*LN(('Mini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0">
        <f t="shared" si="96"/>
        <v>0</v>
      </c>
      <c r="AU250">
        <v>0</v>
      </c>
      <c r="AV250" s="96">
        <v>0</v>
      </c>
      <c r="AW250" s="139">
        <f t="shared" si="95"/>
        <v>1.35</v>
      </c>
      <c r="AX250" s="129">
        <v>0</v>
      </c>
      <c r="AY250" s="129">
        <v>0</v>
      </c>
      <c r="AZ250" s="129">
        <v>0</v>
      </c>
      <c r="BA250" s="86"/>
      <c r="BB250" s="86">
        <v>0</v>
      </c>
      <c r="BC250">
        <v>0</v>
      </c>
      <c r="BD250">
        <v>0</v>
      </c>
      <c r="BE250">
        <v>0</v>
      </c>
      <c r="BG250">
        <v>0</v>
      </c>
      <c r="BH250">
        <v>0</v>
      </c>
      <c r="BI250">
        <v>0</v>
      </c>
      <c r="BJ250">
        <v>0</v>
      </c>
      <c r="BM250">
        <f t="shared" si="97"/>
        <v>2.5582398288699999E-3</v>
      </c>
      <c r="BN250">
        <f t="shared" si="98"/>
        <v>5.6161694684148003E-4</v>
      </c>
      <c r="BO250">
        <f t="shared" si="99"/>
        <v>1.4942747715061999</v>
      </c>
      <c r="BP250">
        <f t="shared" si="100"/>
        <v>3</v>
      </c>
    </row>
    <row r="251" spans="1:68" x14ac:dyDescent="0.25">
      <c r="A251" t="str">
        <f t="shared" si="45"/>
        <v>11270422</v>
      </c>
      <c r="B251">
        <v>11</v>
      </c>
      <c r="C251">
        <v>270</v>
      </c>
      <c r="D251">
        <v>2</v>
      </c>
      <c r="E251">
        <v>42</v>
      </c>
      <c r="F251" s="138">
        <f t="shared" si="107"/>
        <v>19</v>
      </c>
      <c r="G251">
        <v>0</v>
      </c>
      <c r="H251">
        <v>0</v>
      </c>
      <c r="I251">
        <v>0</v>
      </c>
      <c r="J251" s="94">
        <v>0</v>
      </c>
      <c r="K251" s="95">
        <v>1531</v>
      </c>
      <c r="L251" s="86">
        <v>0</v>
      </c>
      <c r="M251" s="86">
        <v>0</v>
      </c>
      <c r="N251" s="86">
        <v>0</v>
      </c>
      <c r="O251">
        <v>1.3620000000000001</v>
      </c>
      <c r="P251">
        <v>1.1000000000000001</v>
      </c>
      <c r="Q251">
        <v>1.1000000000000001</v>
      </c>
      <c r="R251">
        <v>1.1000000000000001</v>
      </c>
      <c r="S251">
        <f t="shared" si="106"/>
        <v>229</v>
      </c>
      <c r="T251">
        <f t="shared" si="106"/>
        <v>0</v>
      </c>
      <c r="U251">
        <f t="shared" si="106"/>
        <v>0</v>
      </c>
      <c r="V251">
        <f t="shared" si="106"/>
        <v>0</v>
      </c>
      <c r="W251">
        <f t="shared" si="101"/>
        <v>39</v>
      </c>
      <c r="X251">
        <f t="shared" si="101"/>
        <v>0</v>
      </c>
      <c r="Y251">
        <f t="shared" si="101"/>
        <v>0</v>
      </c>
      <c r="Z251">
        <f t="shared" si="101"/>
        <v>0</v>
      </c>
      <c r="AA251">
        <f t="shared" si="108"/>
        <v>9.7694100799264891</v>
      </c>
      <c r="AB251">
        <f t="shared" si="108"/>
        <v>0</v>
      </c>
      <c r="AC251">
        <f t="shared" si="109"/>
        <v>0</v>
      </c>
      <c r="AD251" s="96">
        <f t="shared" si="110"/>
        <v>0</v>
      </c>
      <c r="AE251" s="95">
        <v>0</v>
      </c>
      <c r="AF251" s="86">
        <v>0</v>
      </c>
      <c r="AG251" s="86">
        <v>0</v>
      </c>
      <c r="AH251">
        <v>0.98</v>
      </c>
      <c r="AI251">
        <v>0.98</v>
      </c>
      <c r="AJ251">
        <v>0.98</v>
      </c>
      <c r="AK251">
        <f t="shared" si="54"/>
        <v>0</v>
      </c>
      <c r="AL251">
        <f t="shared" si="55"/>
        <v>0</v>
      </c>
      <c r="AM251">
        <f t="shared" si="56"/>
        <v>0</v>
      </c>
      <c r="AN251">
        <f t="shared" si="57"/>
        <v>0</v>
      </c>
      <c r="AO251">
        <f t="shared" si="58"/>
        <v>0</v>
      </c>
      <c r="AP251">
        <f t="shared" si="59"/>
        <v>0</v>
      </c>
      <c r="AQ251" s="97">
        <f>(AK251/(IF((237.3*LN(('Mini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1" s="97">
        <f>(AL251/(IF((237.3*LN(('Mini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1" s="97">
        <f>(AM251/(IF((237.3*LN(('Mini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1">
        <f t="shared" si="96"/>
        <v>0</v>
      </c>
      <c r="AU251">
        <v>0</v>
      </c>
      <c r="AV251" s="96">
        <v>0</v>
      </c>
      <c r="AW251" s="139">
        <f t="shared" si="95"/>
        <v>1.8</v>
      </c>
      <c r="AX251" s="129">
        <v>0</v>
      </c>
      <c r="AY251" s="129">
        <v>0</v>
      </c>
      <c r="AZ251" s="129">
        <v>0</v>
      </c>
      <c r="BA251" s="86"/>
      <c r="BB251" s="86">
        <v>0</v>
      </c>
      <c r="BC251">
        <v>0</v>
      </c>
      <c r="BD251">
        <v>0</v>
      </c>
      <c r="BE251">
        <v>0</v>
      </c>
      <c r="BG251">
        <v>0</v>
      </c>
      <c r="BH251">
        <v>0</v>
      </c>
      <c r="BI251">
        <v>0</v>
      </c>
      <c r="BJ251">
        <v>0</v>
      </c>
      <c r="BM251">
        <f t="shared" si="97"/>
        <v>1.1616292894075E-2</v>
      </c>
      <c r="BN251">
        <f t="shared" si="98"/>
        <v>1.6553227470231999E-3</v>
      </c>
      <c r="BO251">
        <f t="shared" si="99"/>
        <v>1.5869346821790999</v>
      </c>
      <c r="BP251">
        <f t="shared" si="100"/>
        <v>1</v>
      </c>
    </row>
    <row r="252" spans="1:68" x14ac:dyDescent="0.25">
      <c r="A252" t="str">
        <f t="shared" si="45"/>
        <v>11290142</v>
      </c>
      <c r="B252">
        <v>11</v>
      </c>
      <c r="C252">
        <v>290</v>
      </c>
      <c r="D252">
        <v>2</v>
      </c>
      <c r="E252">
        <v>14</v>
      </c>
      <c r="F252" s="138">
        <f t="shared" si="107"/>
        <v>4</v>
      </c>
      <c r="G252">
        <v>0</v>
      </c>
      <c r="H252">
        <v>0</v>
      </c>
      <c r="I252">
        <v>0</v>
      </c>
      <c r="J252" s="94">
        <v>0</v>
      </c>
      <c r="K252" s="95">
        <v>568</v>
      </c>
      <c r="L252" s="86">
        <v>0</v>
      </c>
      <c r="M252" s="86">
        <v>0</v>
      </c>
      <c r="N252" s="86">
        <v>0</v>
      </c>
      <c r="O252">
        <v>1.3620000000000001</v>
      </c>
      <c r="P252">
        <v>1.1000000000000001</v>
      </c>
      <c r="Q252">
        <v>1.1000000000000001</v>
      </c>
      <c r="R252">
        <v>1.1000000000000001</v>
      </c>
      <c r="S252">
        <f t="shared" si="106"/>
        <v>85</v>
      </c>
      <c r="T252">
        <f t="shared" si="106"/>
        <v>0</v>
      </c>
      <c r="U252">
        <f t="shared" si="106"/>
        <v>0</v>
      </c>
      <c r="V252">
        <f t="shared" si="106"/>
        <v>0</v>
      </c>
      <c r="W252">
        <f t="shared" si="101"/>
        <v>15</v>
      </c>
      <c r="X252">
        <f t="shared" si="101"/>
        <v>0</v>
      </c>
      <c r="Y252">
        <f t="shared" si="101"/>
        <v>0</v>
      </c>
      <c r="Z252">
        <f t="shared" si="101"/>
        <v>0</v>
      </c>
      <c r="AA252">
        <f t="shared" si="108"/>
        <v>0.39767513358731782</v>
      </c>
      <c r="AB252">
        <f t="shared" si="108"/>
        <v>0</v>
      </c>
      <c r="AC252">
        <f t="shared" si="109"/>
        <v>0</v>
      </c>
      <c r="AD252" s="96">
        <f t="shared" si="110"/>
        <v>0</v>
      </c>
      <c r="AE252" s="95">
        <v>0</v>
      </c>
      <c r="AF252" s="86">
        <v>0</v>
      </c>
      <c r="AG252" s="86">
        <v>0</v>
      </c>
      <c r="AH252">
        <v>0.98</v>
      </c>
      <c r="AI252">
        <v>0.98</v>
      </c>
      <c r="AJ252">
        <v>0.98</v>
      </c>
      <c r="AK252">
        <f t="shared" si="54"/>
        <v>0</v>
      </c>
      <c r="AL252">
        <f t="shared" si="55"/>
        <v>0</v>
      </c>
      <c r="AM252">
        <f t="shared" si="56"/>
        <v>0</v>
      </c>
      <c r="AN252">
        <f t="shared" si="57"/>
        <v>0</v>
      </c>
      <c r="AO252">
        <f t="shared" si="58"/>
        <v>0</v>
      </c>
      <c r="AP252">
        <f t="shared" si="59"/>
        <v>0</v>
      </c>
      <c r="AQ252" s="97">
        <f>(AK252/(IF((237.3*LN(('Mini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2" s="97">
        <f>(AL252/(IF((237.3*LN(('Mini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2" s="97">
        <f>(AM252/(IF((237.3*LN(('Mini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2">
        <f t="shared" si="96"/>
        <v>0</v>
      </c>
      <c r="AU252">
        <v>0</v>
      </c>
      <c r="AV252" s="96">
        <v>0</v>
      </c>
      <c r="AW252" s="139">
        <f t="shared" si="95"/>
        <v>0.48333333333333334</v>
      </c>
      <c r="AX252" s="129">
        <v>0</v>
      </c>
      <c r="AY252" s="129">
        <v>0</v>
      </c>
      <c r="AZ252" s="129">
        <v>0</v>
      </c>
      <c r="BA252" s="86"/>
      <c r="BB252" s="86">
        <v>0</v>
      </c>
      <c r="BC252">
        <v>0</v>
      </c>
      <c r="BD252">
        <v>0</v>
      </c>
      <c r="BE252">
        <v>0</v>
      </c>
      <c r="BG252">
        <v>0</v>
      </c>
      <c r="BH252">
        <v>0</v>
      </c>
      <c r="BI252">
        <v>0</v>
      </c>
      <c r="BJ252">
        <v>0</v>
      </c>
      <c r="BM252">
        <f t="shared" si="97"/>
        <v>1.3823338826853E-3</v>
      </c>
      <c r="BN252">
        <f t="shared" si="98"/>
        <v>3.3290816326530999E-4</v>
      </c>
      <c r="BO252">
        <f t="shared" si="99"/>
        <v>1.723172227894</v>
      </c>
      <c r="BP252">
        <f t="shared" si="100"/>
        <v>1</v>
      </c>
    </row>
    <row r="253" spans="1:68" x14ac:dyDescent="0.25">
      <c r="A253" t="str">
        <f t="shared" si="45"/>
        <v>11290182</v>
      </c>
      <c r="B253">
        <v>11</v>
      </c>
      <c r="C253">
        <v>290</v>
      </c>
      <c r="D253">
        <v>2</v>
      </c>
      <c r="E253">
        <v>18</v>
      </c>
      <c r="F253" s="138">
        <f t="shared" si="107"/>
        <v>9</v>
      </c>
      <c r="G253">
        <v>0</v>
      </c>
      <c r="H253">
        <v>0</v>
      </c>
      <c r="I253">
        <v>0</v>
      </c>
      <c r="J253" s="94">
        <v>0</v>
      </c>
      <c r="K253" s="95">
        <v>673</v>
      </c>
      <c r="L253" s="86">
        <v>0</v>
      </c>
      <c r="M253" s="86">
        <v>0</v>
      </c>
      <c r="N253" s="86">
        <v>0</v>
      </c>
      <c r="O253">
        <v>1.3620000000000001</v>
      </c>
      <c r="P253">
        <v>1.1000000000000001</v>
      </c>
      <c r="Q253">
        <v>1.1000000000000001</v>
      </c>
      <c r="R253">
        <v>1.1000000000000001</v>
      </c>
      <c r="S253">
        <f t="shared" si="106"/>
        <v>100</v>
      </c>
      <c r="T253">
        <f t="shared" si="106"/>
        <v>0</v>
      </c>
      <c r="U253">
        <f t="shared" si="106"/>
        <v>0</v>
      </c>
      <c r="V253">
        <f t="shared" si="106"/>
        <v>0</v>
      </c>
      <c r="W253">
        <f t="shared" si="101"/>
        <v>17</v>
      </c>
      <c r="X253">
        <f t="shared" si="101"/>
        <v>0</v>
      </c>
      <c r="Y253">
        <f t="shared" si="101"/>
        <v>0</v>
      </c>
      <c r="Z253">
        <f t="shared" si="101"/>
        <v>0</v>
      </c>
      <c r="AA253">
        <f t="shared" si="108"/>
        <v>0.74309473424250749</v>
      </c>
      <c r="AB253">
        <f t="shared" si="108"/>
        <v>0</v>
      </c>
      <c r="AC253">
        <f t="shared" si="109"/>
        <v>0</v>
      </c>
      <c r="AD253" s="96">
        <f t="shared" si="110"/>
        <v>0</v>
      </c>
      <c r="AE253" s="95">
        <v>0</v>
      </c>
      <c r="AF253" s="86">
        <v>0</v>
      </c>
      <c r="AG253" s="86">
        <v>0</v>
      </c>
      <c r="AH253">
        <v>0.98</v>
      </c>
      <c r="AI253">
        <v>0.98</v>
      </c>
      <c r="AJ253">
        <v>0.98</v>
      </c>
      <c r="AK253">
        <f t="shared" si="54"/>
        <v>0</v>
      </c>
      <c r="AL253">
        <f t="shared" si="55"/>
        <v>0</v>
      </c>
      <c r="AM253">
        <f t="shared" si="56"/>
        <v>0</v>
      </c>
      <c r="AN253">
        <f t="shared" si="57"/>
        <v>0</v>
      </c>
      <c r="AO253">
        <f t="shared" si="58"/>
        <v>0</v>
      </c>
      <c r="AP253">
        <f t="shared" si="59"/>
        <v>0</v>
      </c>
      <c r="AQ253" s="97">
        <f>(AK253/(IF((237.3*LN(('Mini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3" s="97">
        <f>(AL253/(IF((237.3*LN(('Mini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3" s="97">
        <f>(AM253/(IF((237.3*LN(('Mini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3">
        <f t="shared" si="96"/>
        <v>0</v>
      </c>
      <c r="AU253">
        <v>0</v>
      </c>
      <c r="AV253" s="96">
        <v>0</v>
      </c>
      <c r="AW253" s="139">
        <f t="shared" si="95"/>
        <v>0.96666666666666667</v>
      </c>
      <c r="AX253" s="129">
        <v>0</v>
      </c>
      <c r="AY253" s="129">
        <v>0</v>
      </c>
      <c r="AZ253" s="129">
        <v>0</v>
      </c>
      <c r="BA253" s="86"/>
      <c r="BB253" s="86">
        <v>0</v>
      </c>
      <c r="BC253">
        <v>0</v>
      </c>
      <c r="BD253">
        <v>0</v>
      </c>
      <c r="BE253">
        <v>0</v>
      </c>
      <c r="BG253">
        <v>0</v>
      </c>
      <c r="BH253">
        <v>0</v>
      </c>
      <c r="BI253">
        <v>0</v>
      </c>
      <c r="BJ253">
        <v>0</v>
      </c>
      <c r="BM253">
        <f t="shared" si="97"/>
        <v>8.0534470601597002E-4</v>
      </c>
      <c r="BN253">
        <f t="shared" si="98"/>
        <v>3.9795050474943999E-4</v>
      </c>
      <c r="BO253">
        <f t="shared" si="99"/>
        <v>1.8138647155180001</v>
      </c>
      <c r="BP253">
        <f t="shared" si="100"/>
        <v>2</v>
      </c>
    </row>
    <row r="254" spans="1:68" x14ac:dyDescent="0.25">
      <c r="A254" t="str">
        <f t="shared" si="45"/>
        <v>11290262</v>
      </c>
      <c r="B254">
        <v>11</v>
      </c>
      <c r="C254">
        <v>290</v>
      </c>
      <c r="D254">
        <v>2</v>
      </c>
      <c r="E254">
        <v>26</v>
      </c>
      <c r="F254" s="138">
        <f t="shared" si="107"/>
        <v>9</v>
      </c>
      <c r="G254">
        <v>0</v>
      </c>
      <c r="H254">
        <v>0</v>
      </c>
      <c r="I254">
        <v>0</v>
      </c>
      <c r="J254" s="94">
        <v>0</v>
      </c>
      <c r="K254" s="95">
        <v>909</v>
      </c>
      <c r="L254" s="86">
        <v>0</v>
      </c>
      <c r="M254" s="86">
        <v>0</v>
      </c>
      <c r="N254" s="86">
        <v>0</v>
      </c>
      <c r="O254">
        <v>1.3620000000000001</v>
      </c>
      <c r="P254">
        <v>1.1000000000000001</v>
      </c>
      <c r="Q254">
        <v>1.1000000000000001</v>
      </c>
      <c r="R254">
        <v>1.1000000000000001</v>
      </c>
      <c r="S254">
        <f t="shared" si="106"/>
        <v>136</v>
      </c>
      <c r="T254">
        <f t="shared" si="106"/>
        <v>0</v>
      </c>
      <c r="U254">
        <f t="shared" si="106"/>
        <v>0</v>
      </c>
      <c r="V254">
        <f t="shared" si="106"/>
        <v>0</v>
      </c>
      <c r="W254">
        <f t="shared" si="101"/>
        <v>23</v>
      </c>
      <c r="X254">
        <f t="shared" si="101"/>
        <v>0</v>
      </c>
      <c r="Y254">
        <f t="shared" si="101"/>
        <v>0</v>
      </c>
      <c r="Z254">
        <f t="shared" si="101"/>
        <v>0</v>
      </c>
      <c r="AA254">
        <f t="shared" si="108"/>
        <v>1.2858920108185188</v>
      </c>
      <c r="AB254">
        <f t="shared" si="108"/>
        <v>0</v>
      </c>
      <c r="AC254">
        <f t="shared" si="109"/>
        <v>0</v>
      </c>
      <c r="AD254" s="96">
        <f t="shared" si="110"/>
        <v>0</v>
      </c>
      <c r="AE254" s="95">
        <v>0</v>
      </c>
      <c r="AF254" s="86">
        <v>0</v>
      </c>
      <c r="AG254" s="86">
        <v>0</v>
      </c>
      <c r="AH254">
        <v>0.98</v>
      </c>
      <c r="AI254">
        <v>0.98</v>
      </c>
      <c r="AJ254">
        <v>0.98</v>
      </c>
      <c r="AK254">
        <f t="shared" si="54"/>
        <v>0</v>
      </c>
      <c r="AL254">
        <f t="shared" si="55"/>
        <v>0</v>
      </c>
      <c r="AM254">
        <f t="shared" si="56"/>
        <v>0</v>
      </c>
      <c r="AN254">
        <f t="shared" si="57"/>
        <v>0</v>
      </c>
      <c r="AO254">
        <f t="shared" si="58"/>
        <v>0</v>
      </c>
      <c r="AP254">
        <f t="shared" si="59"/>
        <v>0</v>
      </c>
      <c r="AQ254" s="97">
        <f>(AK254/(IF((237.3*LN(('Mini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4" s="97">
        <f>(AL254/(IF((237.3*LN(('Mini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4" s="97">
        <f>(AM254/(IF((237.3*LN(('Mini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4">
        <f t="shared" si="96"/>
        <v>0</v>
      </c>
      <c r="AU254">
        <v>0</v>
      </c>
      <c r="AV254" s="96">
        <v>0</v>
      </c>
      <c r="AW254" s="139">
        <f t="shared" si="95"/>
        <v>0.96666666666666667</v>
      </c>
      <c r="AX254" s="129">
        <v>0</v>
      </c>
      <c r="AY254" s="129">
        <v>0</v>
      </c>
      <c r="AZ254" s="129">
        <v>0</v>
      </c>
      <c r="BA254" s="86"/>
      <c r="BB254" s="86">
        <v>0</v>
      </c>
      <c r="BC254">
        <v>0</v>
      </c>
      <c r="BD254">
        <v>0</v>
      </c>
      <c r="BE254">
        <v>0</v>
      </c>
      <c r="BG254">
        <v>0</v>
      </c>
      <c r="BH254">
        <v>0</v>
      </c>
      <c r="BI254">
        <v>0</v>
      </c>
      <c r="BJ254">
        <v>0</v>
      </c>
      <c r="BM254">
        <f t="shared" si="97"/>
        <v>8.0534470601597002E-4</v>
      </c>
      <c r="BN254">
        <f t="shared" si="98"/>
        <v>3.9795050474943999E-4</v>
      </c>
      <c r="BO254">
        <f t="shared" si="99"/>
        <v>1.8138647155180001</v>
      </c>
      <c r="BP254">
        <f t="shared" si="100"/>
        <v>2</v>
      </c>
    </row>
    <row r="255" spans="1:68" x14ac:dyDescent="0.25">
      <c r="A255" t="str">
        <f t="shared" si="45"/>
        <v>11290342</v>
      </c>
      <c r="B255">
        <v>11</v>
      </c>
      <c r="C255">
        <v>290</v>
      </c>
      <c r="D255">
        <v>2</v>
      </c>
      <c r="E255">
        <v>34</v>
      </c>
      <c r="F255" s="138">
        <f t="shared" si="107"/>
        <v>14</v>
      </c>
      <c r="G255">
        <v>0</v>
      </c>
      <c r="H255">
        <v>0</v>
      </c>
      <c r="I255">
        <v>0</v>
      </c>
      <c r="J255" s="94">
        <v>0</v>
      </c>
      <c r="K255" s="95">
        <v>1180</v>
      </c>
      <c r="L255" s="86">
        <v>0</v>
      </c>
      <c r="M255" s="86">
        <v>0</v>
      </c>
      <c r="N255" s="86">
        <v>0</v>
      </c>
      <c r="O255">
        <v>1.3620000000000001</v>
      </c>
      <c r="P255">
        <v>1.1000000000000001</v>
      </c>
      <c r="Q255">
        <v>1.1000000000000001</v>
      </c>
      <c r="R255">
        <v>1.1000000000000001</v>
      </c>
      <c r="S255">
        <f t="shared" si="106"/>
        <v>176</v>
      </c>
      <c r="T255">
        <f t="shared" si="106"/>
        <v>0</v>
      </c>
      <c r="U255">
        <f t="shared" si="106"/>
        <v>0</v>
      </c>
      <c r="V255">
        <f t="shared" si="106"/>
        <v>0</v>
      </c>
      <c r="W255">
        <f t="shared" si="101"/>
        <v>30</v>
      </c>
      <c r="X255">
        <f t="shared" si="101"/>
        <v>0</v>
      </c>
      <c r="Y255">
        <f t="shared" si="101"/>
        <v>0</v>
      </c>
      <c r="Z255">
        <f t="shared" si="101"/>
        <v>0</v>
      </c>
      <c r="AA255">
        <f t="shared" si="108"/>
        <v>3.3453100055380482</v>
      </c>
      <c r="AB255">
        <f t="shared" si="108"/>
        <v>0</v>
      </c>
      <c r="AC255">
        <f t="shared" si="109"/>
        <v>0</v>
      </c>
      <c r="AD255" s="96">
        <f t="shared" si="110"/>
        <v>0</v>
      </c>
      <c r="AE255" s="95">
        <v>0</v>
      </c>
      <c r="AF255" s="86">
        <v>0</v>
      </c>
      <c r="AG255" s="86">
        <v>0</v>
      </c>
      <c r="AH255">
        <v>0.98</v>
      </c>
      <c r="AI255">
        <v>0.98</v>
      </c>
      <c r="AJ255">
        <v>0.98</v>
      </c>
      <c r="AK255">
        <f t="shared" si="54"/>
        <v>0</v>
      </c>
      <c r="AL255">
        <f t="shared" si="55"/>
        <v>0</v>
      </c>
      <c r="AM255">
        <f t="shared" si="56"/>
        <v>0</v>
      </c>
      <c r="AN255">
        <f t="shared" si="57"/>
        <v>0</v>
      </c>
      <c r="AO255">
        <f t="shared" si="58"/>
        <v>0</v>
      </c>
      <c r="AP255">
        <f t="shared" si="59"/>
        <v>0</v>
      </c>
      <c r="AQ255" s="97">
        <f>(AK255/(IF((237.3*LN(('Mini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5" s="97">
        <f>(AL255/(IF((237.3*LN(('Mini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5" s="97">
        <f>(AM255/(IF((237.3*LN(('Mini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5">
        <f t="shared" si="96"/>
        <v>0</v>
      </c>
      <c r="AU255">
        <v>0</v>
      </c>
      <c r="AV255" s="96">
        <v>0</v>
      </c>
      <c r="AW255" s="139">
        <f t="shared" si="95"/>
        <v>1.45</v>
      </c>
      <c r="AX255" s="129">
        <v>0</v>
      </c>
      <c r="AY255" s="129">
        <v>0</v>
      </c>
      <c r="AZ255" s="129">
        <v>0</v>
      </c>
      <c r="BA255" s="86"/>
      <c r="BB255" s="86">
        <v>0</v>
      </c>
      <c r="BC255">
        <v>0</v>
      </c>
      <c r="BD255">
        <v>0</v>
      </c>
      <c r="BE255">
        <v>0</v>
      </c>
      <c r="BG255">
        <v>0</v>
      </c>
      <c r="BH255">
        <v>0</v>
      </c>
      <c r="BI255">
        <v>0</v>
      </c>
      <c r="BJ255">
        <v>0</v>
      </c>
      <c r="BM255">
        <f t="shared" si="97"/>
        <v>2.5582398288699999E-3</v>
      </c>
      <c r="BN255">
        <f t="shared" si="98"/>
        <v>5.6161694684148003E-4</v>
      </c>
      <c r="BO255">
        <f t="shared" si="99"/>
        <v>1.4942747715061999</v>
      </c>
      <c r="BP255">
        <f t="shared" si="100"/>
        <v>3</v>
      </c>
    </row>
    <row r="256" spans="1:68" x14ac:dyDescent="0.25">
      <c r="A256" t="str">
        <f t="shared" si="45"/>
        <v>11290422</v>
      </c>
      <c r="B256">
        <v>11</v>
      </c>
      <c r="C256">
        <v>290</v>
      </c>
      <c r="D256">
        <v>2</v>
      </c>
      <c r="E256">
        <v>42</v>
      </c>
      <c r="F256" s="138">
        <f t="shared" si="107"/>
        <v>19</v>
      </c>
      <c r="G256">
        <v>0</v>
      </c>
      <c r="H256">
        <v>0</v>
      </c>
      <c r="I256">
        <v>0</v>
      </c>
      <c r="J256" s="94">
        <v>0</v>
      </c>
      <c r="K256" s="95">
        <v>1659</v>
      </c>
      <c r="L256" s="86">
        <v>0</v>
      </c>
      <c r="M256" s="86">
        <v>0</v>
      </c>
      <c r="N256" s="86">
        <v>0</v>
      </c>
      <c r="O256">
        <v>1.3620000000000001</v>
      </c>
      <c r="P256">
        <v>1.1000000000000001</v>
      </c>
      <c r="Q256">
        <v>1.1000000000000001</v>
      </c>
      <c r="R256">
        <v>1.1000000000000001</v>
      </c>
      <c r="S256">
        <f t="shared" si="106"/>
        <v>248</v>
      </c>
      <c r="T256">
        <f t="shared" si="106"/>
        <v>0</v>
      </c>
      <c r="U256">
        <f t="shared" si="106"/>
        <v>0</v>
      </c>
      <c r="V256">
        <f t="shared" si="106"/>
        <v>0</v>
      </c>
      <c r="W256">
        <f t="shared" si="101"/>
        <v>43</v>
      </c>
      <c r="X256">
        <f t="shared" si="101"/>
        <v>0</v>
      </c>
      <c r="Y256">
        <f t="shared" si="101"/>
        <v>0</v>
      </c>
      <c r="Z256">
        <f t="shared" si="101"/>
        <v>0</v>
      </c>
      <c r="AA256">
        <f t="shared" si="108"/>
        <v>12.298187428650852</v>
      </c>
      <c r="AB256">
        <f t="shared" si="108"/>
        <v>0</v>
      </c>
      <c r="AC256">
        <f t="shared" si="109"/>
        <v>0</v>
      </c>
      <c r="AD256" s="96">
        <f t="shared" si="110"/>
        <v>0</v>
      </c>
      <c r="AE256" s="95">
        <v>0</v>
      </c>
      <c r="AF256" s="86">
        <v>0</v>
      </c>
      <c r="AG256" s="86">
        <v>0</v>
      </c>
      <c r="AH256">
        <v>0.98</v>
      </c>
      <c r="AI256">
        <v>0.98</v>
      </c>
      <c r="AJ256">
        <v>0.98</v>
      </c>
      <c r="AK256">
        <f t="shared" si="54"/>
        <v>0</v>
      </c>
      <c r="AL256">
        <f t="shared" si="55"/>
        <v>0</v>
      </c>
      <c r="AM256">
        <f t="shared" si="56"/>
        <v>0</v>
      </c>
      <c r="AN256">
        <f t="shared" si="57"/>
        <v>0</v>
      </c>
      <c r="AO256">
        <f t="shared" si="58"/>
        <v>0</v>
      </c>
      <c r="AP256">
        <f t="shared" si="59"/>
        <v>0</v>
      </c>
      <c r="AQ256" s="97">
        <f>(AK256/(IF((237.3*LN(('Mini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6" s="97">
        <f>(AL256/(IF((237.3*LN(('Mini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6" s="97">
        <f>(AM256/(IF((237.3*LN(('Mini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6">
        <f t="shared" si="96"/>
        <v>0</v>
      </c>
      <c r="AU256">
        <v>0</v>
      </c>
      <c r="AV256" s="96">
        <v>0</v>
      </c>
      <c r="AW256" s="139">
        <f t="shared" si="95"/>
        <v>1.9333333333333333</v>
      </c>
      <c r="AX256" s="129">
        <v>0</v>
      </c>
      <c r="AY256" s="129">
        <v>0</v>
      </c>
      <c r="AZ256" s="129">
        <v>0</v>
      </c>
      <c r="BA256" s="86"/>
      <c r="BB256" s="86">
        <v>0</v>
      </c>
      <c r="BC256">
        <v>0</v>
      </c>
      <c r="BD256">
        <v>0</v>
      </c>
      <c r="BE256">
        <v>0</v>
      </c>
      <c r="BG256">
        <v>0</v>
      </c>
      <c r="BH256">
        <v>0</v>
      </c>
      <c r="BI256">
        <v>0</v>
      </c>
      <c r="BJ256">
        <v>0</v>
      </c>
      <c r="BM256">
        <f t="shared" si="97"/>
        <v>1.1616292894075E-2</v>
      </c>
      <c r="BN256">
        <f t="shared" si="98"/>
        <v>1.6553227470231999E-3</v>
      </c>
      <c r="BO256">
        <f t="shared" si="99"/>
        <v>1.5869346821790999</v>
      </c>
      <c r="BP256">
        <f t="shared" si="100"/>
        <v>1</v>
      </c>
    </row>
    <row r="257" spans="1:68" x14ac:dyDescent="0.25">
      <c r="A257" t="str">
        <f t="shared" si="45"/>
        <v>11310142</v>
      </c>
      <c r="B257">
        <v>11</v>
      </c>
      <c r="C257">
        <v>310</v>
      </c>
      <c r="D257">
        <v>2</v>
      </c>
      <c r="E257">
        <v>14</v>
      </c>
      <c r="F257" s="138">
        <f t="shared" si="107"/>
        <v>4</v>
      </c>
      <c r="G257">
        <v>0</v>
      </c>
      <c r="H257">
        <v>0</v>
      </c>
      <c r="I257">
        <v>0</v>
      </c>
      <c r="J257" s="94">
        <v>0</v>
      </c>
      <c r="K257" s="95">
        <v>612</v>
      </c>
      <c r="L257" s="86">
        <v>0</v>
      </c>
      <c r="M257" s="86">
        <v>0</v>
      </c>
      <c r="N257" s="86">
        <v>0</v>
      </c>
      <c r="O257">
        <v>1.3620000000000001</v>
      </c>
      <c r="P257">
        <v>1.1000000000000001</v>
      </c>
      <c r="Q257">
        <v>1.1000000000000001</v>
      </c>
      <c r="R257">
        <v>1.1000000000000001</v>
      </c>
      <c r="S257">
        <f t="shared" si="106"/>
        <v>91</v>
      </c>
      <c r="T257">
        <f t="shared" si="106"/>
        <v>0</v>
      </c>
      <c r="U257">
        <f t="shared" si="106"/>
        <v>0</v>
      </c>
      <c r="V257">
        <f t="shared" si="106"/>
        <v>0</v>
      </c>
      <c r="W257">
        <f t="shared" si="101"/>
        <v>16</v>
      </c>
      <c r="X257">
        <f t="shared" si="101"/>
        <v>0</v>
      </c>
      <c r="Y257">
        <f t="shared" si="101"/>
        <v>0</v>
      </c>
      <c r="Z257">
        <f t="shared" si="101"/>
        <v>0</v>
      </c>
      <c r="AA257">
        <f t="shared" si="108"/>
        <v>0.47666273697982359</v>
      </c>
      <c r="AB257">
        <f t="shared" si="108"/>
        <v>0</v>
      </c>
      <c r="AC257">
        <f t="shared" si="109"/>
        <v>0</v>
      </c>
      <c r="AD257" s="96">
        <f t="shared" si="110"/>
        <v>0</v>
      </c>
      <c r="AE257" s="95">
        <v>0</v>
      </c>
      <c r="AF257" s="86">
        <v>0</v>
      </c>
      <c r="AG257" s="86">
        <v>0</v>
      </c>
      <c r="AH257">
        <v>0.98</v>
      </c>
      <c r="AI257">
        <v>0.98</v>
      </c>
      <c r="AJ257">
        <v>0.98</v>
      </c>
      <c r="AK257">
        <f t="shared" si="54"/>
        <v>0</v>
      </c>
      <c r="AL257">
        <f t="shared" si="55"/>
        <v>0</v>
      </c>
      <c r="AM257">
        <f t="shared" si="56"/>
        <v>0</v>
      </c>
      <c r="AN257">
        <f t="shared" si="57"/>
        <v>0</v>
      </c>
      <c r="AO257">
        <f t="shared" si="58"/>
        <v>0</v>
      </c>
      <c r="AP257">
        <f t="shared" si="59"/>
        <v>0</v>
      </c>
      <c r="AQ257" s="97">
        <f>(AK257/(IF((237.3*LN(('Mini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7" s="97">
        <f>(AL257/(IF((237.3*LN(('Mini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7" s="97">
        <f>(AM257/(IF((237.3*LN(('Mini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7">
        <f t="shared" si="96"/>
        <v>0</v>
      </c>
      <c r="AU257">
        <v>0</v>
      </c>
      <c r="AV257" s="96">
        <v>0</v>
      </c>
      <c r="AW257" s="139">
        <f t="shared" si="95"/>
        <v>0.51666666666666672</v>
      </c>
      <c r="AX257" s="129">
        <v>0</v>
      </c>
      <c r="AY257" s="129">
        <v>0</v>
      </c>
      <c r="AZ257" s="129">
        <v>0</v>
      </c>
      <c r="BA257" s="86"/>
      <c r="BB257" s="86">
        <v>0</v>
      </c>
      <c r="BC257">
        <v>0</v>
      </c>
      <c r="BD257">
        <v>0</v>
      </c>
      <c r="BE257">
        <v>0</v>
      </c>
      <c r="BG257">
        <v>0</v>
      </c>
      <c r="BH257">
        <v>0</v>
      </c>
      <c r="BI257">
        <v>0</v>
      </c>
      <c r="BJ257">
        <v>0</v>
      </c>
      <c r="BM257">
        <f t="shared" si="97"/>
        <v>1.3823338826853E-3</v>
      </c>
      <c r="BN257">
        <f t="shared" si="98"/>
        <v>3.3290816326530999E-4</v>
      </c>
      <c r="BO257">
        <f t="shared" si="99"/>
        <v>1.723172227894</v>
      </c>
      <c r="BP257">
        <f t="shared" si="100"/>
        <v>1</v>
      </c>
    </row>
    <row r="258" spans="1:68" x14ac:dyDescent="0.25">
      <c r="A258" t="str">
        <f t="shared" si="45"/>
        <v>11310182</v>
      </c>
      <c r="B258">
        <v>11</v>
      </c>
      <c r="C258">
        <v>310</v>
      </c>
      <c r="D258">
        <v>2</v>
      </c>
      <c r="E258">
        <v>18</v>
      </c>
      <c r="F258" s="138">
        <f t="shared" si="107"/>
        <v>9</v>
      </c>
      <c r="G258">
        <v>0</v>
      </c>
      <c r="H258">
        <v>0</v>
      </c>
      <c r="I258">
        <v>0</v>
      </c>
      <c r="J258" s="94">
        <v>0</v>
      </c>
      <c r="K258" s="95">
        <v>725</v>
      </c>
      <c r="L258" s="86">
        <v>0</v>
      </c>
      <c r="M258" s="86">
        <v>0</v>
      </c>
      <c r="N258" s="86">
        <v>0</v>
      </c>
      <c r="O258">
        <v>1.3620000000000001</v>
      </c>
      <c r="P258">
        <v>1.1000000000000001</v>
      </c>
      <c r="Q258">
        <v>1.1000000000000001</v>
      </c>
      <c r="R258">
        <v>1.1000000000000001</v>
      </c>
      <c r="S258">
        <f t="shared" si="106"/>
        <v>108</v>
      </c>
      <c r="T258">
        <f t="shared" si="106"/>
        <v>0</v>
      </c>
      <c r="U258">
        <f t="shared" si="106"/>
        <v>0</v>
      </c>
      <c r="V258">
        <f t="shared" si="106"/>
        <v>0</v>
      </c>
      <c r="W258">
        <f t="shared" si="101"/>
        <v>19</v>
      </c>
      <c r="X258">
        <f t="shared" si="101"/>
        <v>0</v>
      </c>
      <c r="Y258">
        <f t="shared" si="101"/>
        <v>0</v>
      </c>
      <c r="Z258">
        <f t="shared" si="101"/>
        <v>0</v>
      </c>
      <c r="AA258">
        <f t="shared" si="108"/>
        <v>0.97511498966154164</v>
      </c>
      <c r="AB258">
        <f t="shared" si="108"/>
        <v>0</v>
      </c>
      <c r="AC258">
        <f t="shared" si="109"/>
        <v>0</v>
      </c>
      <c r="AD258" s="96">
        <f t="shared" si="110"/>
        <v>0</v>
      </c>
      <c r="AE258" s="95">
        <v>0</v>
      </c>
      <c r="AF258" s="86">
        <v>0</v>
      </c>
      <c r="AG258" s="86">
        <v>0</v>
      </c>
      <c r="AH258">
        <v>0.98</v>
      </c>
      <c r="AI258">
        <v>0.98</v>
      </c>
      <c r="AJ258">
        <v>0.98</v>
      </c>
      <c r="AK258">
        <f t="shared" si="54"/>
        <v>0</v>
      </c>
      <c r="AL258">
        <f t="shared" si="55"/>
        <v>0</v>
      </c>
      <c r="AM258">
        <f t="shared" si="56"/>
        <v>0</v>
      </c>
      <c r="AN258">
        <f t="shared" si="57"/>
        <v>0</v>
      </c>
      <c r="AO258">
        <f t="shared" si="58"/>
        <v>0</v>
      </c>
      <c r="AP258">
        <f t="shared" si="59"/>
        <v>0</v>
      </c>
      <c r="AQ258" s="97">
        <f>(AK258/(IF((237.3*LN(('Mini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8" s="97">
        <f>(AL258/(IF((237.3*LN(('Mini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8" s="97">
        <f>(AM258/(IF((237.3*LN(('Mini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8">
        <f t="shared" si="96"/>
        <v>0</v>
      </c>
      <c r="AU258">
        <v>0</v>
      </c>
      <c r="AV258" s="96">
        <v>0</v>
      </c>
      <c r="AW258" s="139">
        <f t="shared" si="95"/>
        <v>1.0333333333333334</v>
      </c>
      <c r="AX258" s="129">
        <v>0</v>
      </c>
      <c r="AY258" s="129">
        <v>0</v>
      </c>
      <c r="AZ258" s="129">
        <v>0</v>
      </c>
      <c r="BA258" s="86"/>
      <c r="BB258" s="86">
        <v>0</v>
      </c>
      <c r="BC258">
        <v>0</v>
      </c>
      <c r="BD258">
        <v>0</v>
      </c>
      <c r="BE258">
        <v>0</v>
      </c>
      <c r="BG258">
        <v>0</v>
      </c>
      <c r="BH258">
        <v>0</v>
      </c>
      <c r="BI258">
        <v>0</v>
      </c>
      <c r="BJ258">
        <v>0</v>
      </c>
      <c r="BM258">
        <f t="shared" si="97"/>
        <v>8.0534470601597002E-4</v>
      </c>
      <c r="BN258">
        <f t="shared" si="98"/>
        <v>3.9795050474943999E-4</v>
      </c>
      <c r="BO258">
        <f t="shared" si="99"/>
        <v>1.8138647155180001</v>
      </c>
      <c r="BP258">
        <f t="shared" si="100"/>
        <v>2</v>
      </c>
    </row>
    <row r="259" spans="1:68" x14ac:dyDescent="0.25">
      <c r="A259" t="str">
        <f t="shared" si="45"/>
        <v>11310262</v>
      </c>
      <c r="B259">
        <v>11</v>
      </c>
      <c r="C259">
        <v>310</v>
      </c>
      <c r="D259">
        <v>2</v>
      </c>
      <c r="E259">
        <v>26</v>
      </c>
      <c r="F259" s="138">
        <f t="shared" si="107"/>
        <v>9</v>
      </c>
      <c r="G259">
        <v>0</v>
      </c>
      <c r="H259">
        <v>0</v>
      </c>
      <c r="I259">
        <v>0</v>
      </c>
      <c r="J259" s="94">
        <v>0</v>
      </c>
      <c r="K259" s="95">
        <v>978</v>
      </c>
      <c r="L259" s="86">
        <v>0</v>
      </c>
      <c r="M259" s="86">
        <v>0</v>
      </c>
      <c r="N259" s="86">
        <v>0</v>
      </c>
      <c r="O259">
        <v>1.3620000000000001</v>
      </c>
      <c r="P259">
        <v>1.1000000000000001</v>
      </c>
      <c r="Q259">
        <v>1.1000000000000001</v>
      </c>
      <c r="R259">
        <v>1.1000000000000001</v>
      </c>
      <c r="S259">
        <f t="shared" si="106"/>
        <v>146</v>
      </c>
      <c r="T259">
        <f t="shared" si="106"/>
        <v>0</v>
      </c>
      <c r="U259">
        <f t="shared" si="106"/>
        <v>0</v>
      </c>
      <c r="V259">
        <f t="shared" si="106"/>
        <v>0</v>
      </c>
      <c r="W259">
        <f t="shared" si="101"/>
        <v>25</v>
      </c>
      <c r="X259">
        <f t="shared" si="101"/>
        <v>0</v>
      </c>
      <c r="Y259">
        <f t="shared" si="101"/>
        <v>0</v>
      </c>
      <c r="Z259">
        <f t="shared" si="101"/>
        <v>0</v>
      </c>
      <c r="AA259">
        <f t="shared" si="108"/>
        <v>1.6042672338941271</v>
      </c>
      <c r="AB259">
        <f t="shared" si="108"/>
        <v>0</v>
      </c>
      <c r="AC259">
        <f t="shared" si="109"/>
        <v>0</v>
      </c>
      <c r="AD259" s="96">
        <f t="shared" si="110"/>
        <v>0</v>
      </c>
      <c r="AE259" s="95">
        <v>0</v>
      </c>
      <c r="AF259" s="86">
        <v>0</v>
      </c>
      <c r="AG259" s="86">
        <v>0</v>
      </c>
      <c r="AH259">
        <v>0.98</v>
      </c>
      <c r="AI259">
        <v>0.98</v>
      </c>
      <c r="AJ259">
        <v>0.98</v>
      </c>
      <c r="AK259">
        <f t="shared" si="54"/>
        <v>0</v>
      </c>
      <c r="AL259">
        <f t="shared" si="55"/>
        <v>0</v>
      </c>
      <c r="AM259">
        <f t="shared" si="56"/>
        <v>0</v>
      </c>
      <c r="AN259">
        <f t="shared" si="57"/>
        <v>0</v>
      </c>
      <c r="AO259">
        <f t="shared" si="58"/>
        <v>0</v>
      </c>
      <c r="AP259">
        <f t="shared" si="59"/>
        <v>0</v>
      </c>
      <c r="AQ259" s="97">
        <f>(AK259/(IF((237.3*LN(('Mini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59" s="97">
        <f>(AL259/(IF((237.3*LN(('Mini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59" s="97">
        <f>(AM259/(IF((237.3*LN(('Mini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59">
        <f t="shared" si="96"/>
        <v>0</v>
      </c>
      <c r="AU259">
        <v>0</v>
      </c>
      <c r="AV259" s="96">
        <v>0</v>
      </c>
      <c r="AW259" s="139">
        <f t="shared" si="95"/>
        <v>1.0333333333333334</v>
      </c>
      <c r="AX259" s="129">
        <v>0</v>
      </c>
      <c r="AY259" s="129">
        <v>0</v>
      </c>
      <c r="AZ259" s="129">
        <v>0</v>
      </c>
      <c r="BA259" s="86"/>
      <c r="BB259" s="86">
        <v>0</v>
      </c>
      <c r="BC259">
        <v>0</v>
      </c>
      <c r="BD259">
        <v>0</v>
      </c>
      <c r="BE259">
        <v>0</v>
      </c>
      <c r="BG259">
        <v>0</v>
      </c>
      <c r="BH259">
        <v>0</v>
      </c>
      <c r="BI259">
        <v>0</v>
      </c>
      <c r="BJ259">
        <v>0</v>
      </c>
      <c r="BM259">
        <f t="shared" si="97"/>
        <v>8.0534470601597002E-4</v>
      </c>
      <c r="BN259">
        <f t="shared" si="98"/>
        <v>3.9795050474943999E-4</v>
      </c>
      <c r="BO259">
        <f t="shared" si="99"/>
        <v>1.8138647155180001</v>
      </c>
      <c r="BP259">
        <f t="shared" si="100"/>
        <v>2</v>
      </c>
    </row>
    <row r="260" spans="1:68" x14ac:dyDescent="0.25">
      <c r="A260" t="str">
        <f t="shared" si="45"/>
        <v>11310342</v>
      </c>
      <c r="B260">
        <v>11</v>
      </c>
      <c r="C260">
        <v>310</v>
      </c>
      <c r="D260">
        <v>2</v>
      </c>
      <c r="E260">
        <v>34</v>
      </c>
      <c r="F260" s="138">
        <f t="shared" si="107"/>
        <v>14</v>
      </c>
      <c r="G260">
        <v>0</v>
      </c>
      <c r="H260">
        <v>0</v>
      </c>
      <c r="I260">
        <v>0</v>
      </c>
      <c r="J260" s="94">
        <v>0</v>
      </c>
      <c r="K260" s="95">
        <v>1271</v>
      </c>
      <c r="L260" s="86">
        <v>0</v>
      </c>
      <c r="M260" s="86">
        <v>0</v>
      </c>
      <c r="N260" s="86">
        <v>0</v>
      </c>
      <c r="O260">
        <v>1.3620000000000001</v>
      </c>
      <c r="P260">
        <v>1.1000000000000001</v>
      </c>
      <c r="Q260">
        <v>1.1000000000000001</v>
      </c>
      <c r="R260">
        <v>1.1000000000000001</v>
      </c>
      <c r="S260">
        <f t="shared" si="106"/>
        <v>190</v>
      </c>
      <c r="T260">
        <f t="shared" si="106"/>
        <v>0</v>
      </c>
      <c r="U260">
        <f t="shared" si="106"/>
        <v>0</v>
      </c>
      <c r="V260">
        <f t="shared" si="106"/>
        <v>0</v>
      </c>
      <c r="W260">
        <f t="shared" si="101"/>
        <v>33</v>
      </c>
      <c r="X260">
        <f t="shared" si="101"/>
        <v>0</v>
      </c>
      <c r="Y260">
        <f t="shared" si="101"/>
        <v>0</v>
      </c>
      <c r="Z260">
        <f t="shared" si="101"/>
        <v>0</v>
      </c>
      <c r="AA260">
        <f t="shared" si="108"/>
        <v>4.1371353414814429</v>
      </c>
      <c r="AB260">
        <f t="shared" si="108"/>
        <v>0</v>
      </c>
      <c r="AC260">
        <f t="shared" si="109"/>
        <v>0</v>
      </c>
      <c r="AD260" s="96">
        <f t="shared" si="110"/>
        <v>0</v>
      </c>
      <c r="AE260" s="95">
        <v>0</v>
      </c>
      <c r="AF260" s="86">
        <v>0</v>
      </c>
      <c r="AG260" s="86">
        <v>0</v>
      </c>
      <c r="AH260">
        <v>0.98</v>
      </c>
      <c r="AI260">
        <v>0.98</v>
      </c>
      <c r="AJ260">
        <v>0.98</v>
      </c>
      <c r="AK260">
        <f t="shared" si="54"/>
        <v>0</v>
      </c>
      <c r="AL260">
        <f t="shared" si="55"/>
        <v>0</v>
      </c>
      <c r="AM260">
        <f t="shared" si="56"/>
        <v>0</v>
      </c>
      <c r="AN260">
        <f t="shared" si="57"/>
        <v>0</v>
      </c>
      <c r="AO260">
        <f t="shared" si="58"/>
        <v>0</v>
      </c>
      <c r="AP260">
        <f t="shared" si="59"/>
        <v>0</v>
      </c>
      <c r="AQ260" s="97">
        <f>(AK260/(IF((237.3*LN(('Mini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0" s="97">
        <f>(AL260/(IF((237.3*LN(('Mini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0" s="97">
        <f>(AM260/(IF((237.3*LN(('Mini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0">
        <f t="shared" si="96"/>
        <v>0</v>
      </c>
      <c r="AU260">
        <v>0</v>
      </c>
      <c r="AV260" s="96">
        <v>0</v>
      </c>
      <c r="AW260" s="139">
        <f t="shared" si="95"/>
        <v>1.55</v>
      </c>
      <c r="AX260" s="129">
        <v>0</v>
      </c>
      <c r="AY260" s="129">
        <v>0</v>
      </c>
      <c r="AZ260" s="129">
        <v>0</v>
      </c>
      <c r="BA260" s="86"/>
      <c r="BB260" s="86">
        <v>0</v>
      </c>
      <c r="BC260">
        <v>0</v>
      </c>
      <c r="BD260">
        <v>0</v>
      </c>
      <c r="BE260">
        <v>0</v>
      </c>
      <c r="BG260">
        <v>0</v>
      </c>
      <c r="BH260">
        <v>0</v>
      </c>
      <c r="BI260">
        <v>0</v>
      </c>
      <c r="BJ260">
        <v>0</v>
      </c>
      <c r="BM260">
        <f t="shared" si="97"/>
        <v>2.5582398288699999E-3</v>
      </c>
      <c r="BN260">
        <f t="shared" si="98"/>
        <v>5.6161694684148003E-4</v>
      </c>
      <c r="BO260">
        <f t="shared" si="99"/>
        <v>1.4942747715061999</v>
      </c>
      <c r="BP260">
        <f t="shared" si="100"/>
        <v>3</v>
      </c>
    </row>
    <row r="261" spans="1:68" x14ac:dyDescent="0.25">
      <c r="A261" t="str">
        <f t="shared" si="45"/>
        <v>11310422</v>
      </c>
      <c r="B261">
        <v>11</v>
      </c>
      <c r="C261">
        <v>310</v>
      </c>
      <c r="D261">
        <v>2</v>
      </c>
      <c r="E261">
        <v>42</v>
      </c>
      <c r="F261" s="138">
        <f t="shared" si="107"/>
        <v>19</v>
      </c>
      <c r="G261">
        <v>0</v>
      </c>
      <c r="H261">
        <v>0</v>
      </c>
      <c r="I261">
        <v>0</v>
      </c>
      <c r="J261" s="94">
        <v>0</v>
      </c>
      <c r="K261" s="95">
        <v>1786</v>
      </c>
      <c r="L261" s="86">
        <v>0</v>
      </c>
      <c r="M261" s="86">
        <v>0</v>
      </c>
      <c r="N261" s="86">
        <v>0</v>
      </c>
      <c r="O261">
        <v>1.3620000000000001</v>
      </c>
      <c r="P261">
        <v>1.1000000000000001</v>
      </c>
      <c r="Q261">
        <v>1.1000000000000001</v>
      </c>
      <c r="R261">
        <v>1.1000000000000001</v>
      </c>
      <c r="S261">
        <f t="shared" si="106"/>
        <v>267</v>
      </c>
      <c r="T261">
        <f t="shared" si="106"/>
        <v>0</v>
      </c>
      <c r="U261">
        <f t="shared" si="106"/>
        <v>0</v>
      </c>
      <c r="V261">
        <f t="shared" si="106"/>
        <v>0</v>
      </c>
      <c r="W261">
        <f t="shared" si="101"/>
        <v>46</v>
      </c>
      <c r="X261">
        <f t="shared" si="101"/>
        <v>0</v>
      </c>
      <c r="Y261">
        <f t="shared" si="101"/>
        <v>0</v>
      </c>
      <c r="Z261">
        <f t="shared" si="101"/>
        <v>0</v>
      </c>
      <c r="AA261">
        <f t="shared" si="108"/>
        <v>14.679216650621687</v>
      </c>
      <c r="AB261">
        <f t="shared" si="108"/>
        <v>0</v>
      </c>
      <c r="AC261">
        <f t="shared" si="109"/>
        <v>0</v>
      </c>
      <c r="AD261" s="96">
        <f t="shared" si="110"/>
        <v>0</v>
      </c>
      <c r="AE261" s="95">
        <v>0</v>
      </c>
      <c r="AF261" s="86">
        <v>0</v>
      </c>
      <c r="AG261" s="86">
        <v>0</v>
      </c>
      <c r="AH261">
        <v>0.98</v>
      </c>
      <c r="AI261">
        <v>0.98</v>
      </c>
      <c r="AJ261">
        <v>0.98</v>
      </c>
      <c r="AK261">
        <f t="shared" si="54"/>
        <v>0</v>
      </c>
      <c r="AL261">
        <f t="shared" si="55"/>
        <v>0</v>
      </c>
      <c r="AM261">
        <f t="shared" si="56"/>
        <v>0</v>
      </c>
      <c r="AN261">
        <f t="shared" si="57"/>
        <v>0</v>
      </c>
      <c r="AO261">
        <f t="shared" si="58"/>
        <v>0</v>
      </c>
      <c r="AP261">
        <f t="shared" si="59"/>
        <v>0</v>
      </c>
      <c r="AQ261" s="97">
        <f>(AK261/(IF((237.3*LN(('Mini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1" s="97">
        <f>(AL261/(IF((237.3*LN(('Mini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1" s="97">
        <f>(AM261/(IF((237.3*LN(('Mini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1">
        <f t="shared" si="96"/>
        <v>0</v>
      </c>
      <c r="AU261">
        <v>0</v>
      </c>
      <c r="AV261" s="96">
        <v>0</v>
      </c>
      <c r="AW261" s="139">
        <f t="shared" si="95"/>
        <v>2.0666666666666669</v>
      </c>
      <c r="AX261" s="129">
        <v>0</v>
      </c>
      <c r="AY261" s="129">
        <v>0</v>
      </c>
      <c r="AZ261" s="129">
        <v>0</v>
      </c>
      <c r="BA261" s="86"/>
      <c r="BB261" s="86">
        <v>0</v>
      </c>
      <c r="BC261">
        <v>0</v>
      </c>
      <c r="BD261">
        <v>0</v>
      </c>
      <c r="BE261">
        <v>0</v>
      </c>
      <c r="BG261">
        <v>0</v>
      </c>
      <c r="BH261">
        <v>0</v>
      </c>
      <c r="BI261">
        <v>0</v>
      </c>
      <c r="BJ261">
        <v>0</v>
      </c>
      <c r="BM261">
        <f t="shared" si="97"/>
        <v>1.1616292894075E-2</v>
      </c>
      <c r="BN261">
        <f t="shared" si="98"/>
        <v>1.6553227470231999E-3</v>
      </c>
      <c r="BO261">
        <f t="shared" si="99"/>
        <v>1.5869346821790999</v>
      </c>
      <c r="BP261">
        <f t="shared" si="100"/>
        <v>1</v>
      </c>
    </row>
    <row r="262" spans="1:68" x14ac:dyDescent="0.25">
      <c r="A262" t="str">
        <f t="shared" si="45"/>
        <v>11330142</v>
      </c>
      <c r="B262">
        <v>11</v>
      </c>
      <c r="C262">
        <v>330</v>
      </c>
      <c r="D262">
        <v>2</v>
      </c>
      <c r="E262">
        <v>14</v>
      </c>
      <c r="F262" s="138">
        <f t="shared" si="107"/>
        <v>4</v>
      </c>
      <c r="G262">
        <v>0</v>
      </c>
      <c r="H262">
        <v>0</v>
      </c>
      <c r="I262">
        <v>0</v>
      </c>
      <c r="J262" s="94">
        <v>0</v>
      </c>
      <c r="K262" s="95">
        <v>655</v>
      </c>
      <c r="L262" s="86">
        <v>0</v>
      </c>
      <c r="M262" s="86">
        <v>0</v>
      </c>
      <c r="N262" s="86">
        <v>0</v>
      </c>
      <c r="O262">
        <v>1.3620000000000001</v>
      </c>
      <c r="P262">
        <v>1.1000000000000001</v>
      </c>
      <c r="Q262">
        <v>1.1000000000000001</v>
      </c>
      <c r="R262">
        <v>1.1000000000000001</v>
      </c>
      <c r="S262">
        <f t="shared" si="106"/>
        <v>98</v>
      </c>
      <c r="T262">
        <f t="shared" si="106"/>
        <v>0</v>
      </c>
      <c r="U262">
        <f t="shared" si="106"/>
        <v>0</v>
      </c>
      <c r="V262">
        <f t="shared" si="106"/>
        <v>0</v>
      </c>
      <c r="W262">
        <f t="shared" si="101"/>
        <v>17</v>
      </c>
      <c r="X262">
        <f t="shared" si="101"/>
        <v>0</v>
      </c>
      <c r="Y262">
        <f t="shared" si="101"/>
        <v>0</v>
      </c>
      <c r="Z262">
        <f t="shared" si="101"/>
        <v>0</v>
      </c>
      <c r="AA262">
        <f t="shared" si="108"/>
        <v>0.56490692801801068</v>
      </c>
      <c r="AB262">
        <f t="shared" si="108"/>
        <v>0</v>
      </c>
      <c r="AC262">
        <f t="shared" si="109"/>
        <v>0</v>
      </c>
      <c r="AD262" s="96">
        <f t="shared" si="110"/>
        <v>0</v>
      </c>
      <c r="AE262" s="95">
        <v>0</v>
      </c>
      <c r="AF262" s="86">
        <v>0</v>
      </c>
      <c r="AG262" s="86">
        <v>0</v>
      </c>
      <c r="AH262">
        <v>0.98</v>
      </c>
      <c r="AI262">
        <v>0.98</v>
      </c>
      <c r="AJ262">
        <v>0.98</v>
      </c>
      <c r="AK262">
        <f t="shared" si="54"/>
        <v>0</v>
      </c>
      <c r="AL262">
        <f t="shared" si="55"/>
        <v>0</v>
      </c>
      <c r="AM262">
        <f t="shared" si="56"/>
        <v>0</v>
      </c>
      <c r="AN262">
        <f t="shared" si="57"/>
        <v>0</v>
      </c>
      <c r="AO262">
        <f t="shared" si="58"/>
        <v>0</v>
      </c>
      <c r="AP262">
        <f t="shared" si="59"/>
        <v>0</v>
      </c>
      <c r="AQ262" s="97">
        <f>(AK262/(IF((237.3*LN(('Mini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2" s="97">
        <f>(AL262/(IF((237.3*LN(('Mini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2" s="97">
        <f>(AM262/(IF((237.3*LN(('Mini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2">
        <f t="shared" si="96"/>
        <v>0</v>
      </c>
      <c r="AU262">
        <v>0</v>
      </c>
      <c r="AV262" s="96">
        <v>0</v>
      </c>
      <c r="AW262" s="139">
        <f t="shared" si="95"/>
        <v>0.55000000000000004</v>
      </c>
      <c r="AX262" s="129">
        <v>0</v>
      </c>
      <c r="AY262" s="129">
        <v>0</v>
      </c>
      <c r="AZ262" s="129">
        <v>0</v>
      </c>
      <c r="BA262" s="86"/>
      <c r="BB262" s="86">
        <v>0</v>
      </c>
      <c r="BC262">
        <v>0</v>
      </c>
      <c r="BD262">
        <v>0</v>
      </c>
      <c r="BE262">
        <v>0</v>
      </c>
      <c r="BG262">
        <v>0</v>
      </c>
      <c r="BH262">
        <v>0</v>
      </c>
      <c r="BI262">
        <v>0</v>
      </c>
      <c r="BJ262">
        <v>0</v>
      </c>
      <c r="BM262">
        <f t="shared" si="97"/>
        <v>1.3823338826853E-3</v>
      </c>
      <c r="BN262">
        <f t="shared" si="98"/>
        <v>3.3290816326530999E-4</v>
      </c>
      <c r="BO262">
        <f t="shared" si="99"/>
        <v>1.723172227894</v>
      </c>
      <c r="BP262">
        <f t="shared" si="100"/>
        <v>1</v>
      </c>
    </row>
    <row r="263" spans="1:68" x14ac:dyDescent="0.25">
      <c r="A263" t="str">
        <f t="shared" si="45"/>
        <v>11330182</v>
      </c>
      <c r="B263">
        <v>11</v>
      </c>
      <c r="C263">
        <v>330</v>
      </c>
      <c r="D263">
        <v>2</v>
      </c>
      <c r="E263">
        <v>18</v>
      </c>
      <c r="F263" s="138">
        <f t="shared" si="107"/>
        <v>9</v>
      </c>
      <c r="G263">
        <v>0</v>
      </c>
      <c r="H263">
        <v>0</v>
      </c>
      <c r="I263">
        <v>0</v>
      </c>
      <c r="J263" s="94">
        <v>0</v>
      </c>
      <c r="K263" s="95">
        <v>777</v>
      </c>
      <c r="L263" s="86">
        <v>0</v>
      </c>
      <c r="M263" s="86">
        <v>0</v>
      </c>
      <c r="N263" s="86">
        <v>0</v>
      </c>
      <c r="O263">
        <v>1.3620000000000001</v>
      </c>
      <c r="P263">
        <v>1.1000000000000001</v>
      </c>
      <c r="Q263">
        <v>1.1000000000000001</v>
      </c>
      <c r="R263">
        <v>1.1000000000000001</v>
      </c>
      <c r="S263">
        <f t="shared" si="106"/>
        <v>116</v>
      </c>
      <c r="T263">
        <f t="shared" si="106"/>
        <v>0</v>
      </c>
      <c r="U263">
        <f t="shared" si="106"/>
        <v>0</v>
      </c>
      <c r="V263">
        <f t="shared" si="106"/>
        <v>0</v>
      </c>
      <c r="W263">
        <f t="shared" si="101"/>
        <v>20</v>
      </c>
      <c r="X263">
        <f t="shared" si="101"/>
        <v>0</v>
      </c>
      <c r="Y263">
        <f t="shared" si="101"/>
        <v>0</v>
      </c>
      <c r="Z263">
        <f t="shared" si="101"/>
        <v>0</v>
      </c>
      <c r="AA263">
        <f t="shared" si="108"/>
        <v>1.1425117112741021</v>
      </c>
      <c r="AB263">
        <f t="shared" si="108"/>
        <v>0</v>
      </c>
      <c r="AC263">
        <f t="shared" si="109"/>
        <v>0</v>
      </c>
      <c r="AD263" s="96">
        <f t="shared" si="110"/>
        <v>0</v>
      </c>
      <c r="AE263" s="95">
        <v>0</v>
      </c>
      <c r="AF263" s="86">
        <v>0</v>
      </c>
      <c r="AG263" s="86">
        <v>0</v>
      </c>
      <c r="AH263">
        <v>0.98</v>
      </c>
      <c r="AI263">
        <v>0.98</v>
      </c>
      <c r="AJ263">
        <v>0.98</v>
      </c>
      <c r="AK263">
        <f t="shared" si="54"/>
        <v>0</v>
      </c>
      <c r="AL263">
        <f t="shared" si="55"/>
        <v>0</v>
      </c>
      <c r="AM263">
        <f t="shared" si="56"/>
        <v>0</v>
      </c>
      <c r="AN263">
        <f t="shared" si="57"/>
        <v>0</v>
      </c>
      <c r="AO263">
        <f t="shared" si="58"/>
        <v>0</v>
      </c>
      <c r="AP263">
        <f t="shared" si="59"/>
        <v>0</v>
      </c>
      <c r="AQ263" s="97">
        <f>(AK263/(IF((237.3*LN(('Mini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3" s="97">
        <f>(AL263/(IF((237.3*LN(('Mini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3" s="97">
        <f>(AM263/(IF((237.3*LN(('Mini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3">
        <f t="shared" si="96"/>
        <v>0</v>
      </c>
      <c r="AU263">
        <v>0</v>
      </c>
      <c r="AV263" s="96">
        <v>0</v>
      </c>
      <c r="AW263" s="139">
        <f t="shared" si="95"/>
        <v>1.1000000000000001</v>
      </c>
      <c r="AX263" s="129">
        <v>0</v>
      </c>
      <c r="AY263" s="129">
        <v>0</v>
      </c>
      <c r="AZ263" s="129">
        <v>0</v>
      </c>
      <c r="BA263" s="86"/>
      <c r="BB263" s="86">
        <v>0</v>
      </c>
      <c r="BC263">
        <v>0</v>
      </c>
      <c r="BD263">
        <v>0</v>
      </c>
      <c r="BE263">
        <v>0</v>
      </c>
      <c r="BG263">
        <v>0</v>
      </c>
      <c r="BH263">
        <v>0</v>
      </c>
      <c r="BI263">
        <v>0</v>
      </c>
      <c r="BJ263">
        <v>0</v>
      </c>
      <c r="BM263">
        <f t="shared" si="97"/>
        <v>8.0534470601597002E-4</v>
      </c>
      <c r="BN263">
        <f t="shared" si="98"/>
        <v>3.9795050474943999E-4</v>
      </c>
      <c r="BO263">
        <f t="shared" si="99"/>
        <v>1.8138647155180001</v>
      </c>
      <c r="BP263">
        <f t="shared" si="100"/>
        <v>2</v>
      </c>
    </row>
    <row r="264" spans="1:68" x14ac:dyDescent="0.25">
      <c r="A264" t="str">
        <f t="shared" si="45"/>
        <v>11330262</v>
      </c>
      <c r="B264">
        <v>11</v>
      </c>
      <c r="C264">
        <v>330</v>
      </c>
      <c r="D264">
        <v>2</v>
      </c>
      <c r="E264">
        <v>26</v>
      </c>
      <c r="F264" s="138">
        <f t="shared" si="107"/>
        <v>9</v>
      </c>
      <c r="G264">
        <v>0</v>
      </c>
      <c r="H264">
        <v>0</v>
      </c>
      <c r="I264">
        <v>0</v>
      </c>
      <c r="J264" s="94">
        <v>0</v>
      </c>
      <c r="K264" s="95">
        <v>1048</v>
      </c>
      <c r="L264" s="86">
        <v>0</v>
      </c>
      <c r="M264" s="86">
        <v>0</v>
      </c>
      <c r="N264" s="86">
        <v>0</v>
      </c>
      <c r="O264">
        <v>1.3620000000000001</v>
      </c>
      <c r="P264">
        <v>1.1000000000000001</v>
      </c>
      <c r="Q264">
        <v>1.1000000000000001</v>
      </c>
      <c r="R264">
        <v>1.1000000000000001</v>
      </c>
      <c r="S264">
        <f t="shared" si="106"/>
        <v>156</v>
      </c>
      <c r="T264">
        <f t="shared" si="106"/>
        <v>0</v>
      </c>
      <c r="U264">
        <f t="shared" si="106"/>
        <v>0</v>
      </c>
      <c r="V264">
        <f t="shared" si="106"/>
        <v>0</v>
      </c>
      <c r="W264">
        <f t="shared" si="101"/>
        <v>27</v>
      </c>
      <c r="X264">
        <f t="shared" si="101"/>
        <v>0</v>
      </c>
      <c r="Y264">
        <f t="shared" si="101"/>
        <v>0</v>
      </c>
      <c r="Z264">
        <f t="shared" si="101"/>
        <v>0</v>
      </c>
      <c r="AA264">
        <f t="shared" si="108"/>
        <v>1.9692576872906808</v>
      </c>
      <c r="AB264">
        <f t="shared" si="108"/>
        <v>0</v>
      </c>
      <c r="AC264">
        <f t="shared" si="109"/>
        <v>0</v>
      </c>
      <c r="AD264" s="96">
        <f t="shared" si="110"/>
        <v>0</v>
      </c>
      <c r="AE264" s="95">
        <v>0</v>
      </c>
      <c r="AF264" s="86">
        <v>0</v>
      </c>
      <c r="AG264" s="86">
        <v>0</v>
      </c>
      <c r="AH264">
        <v>0.98</v>
      </c>
      <c r="AI264">
        <v>0.98</v>
      </c>
      <c r="AJ264">
        <v>0.98</v>
      </c>
      <c r="AK264">
        <f t="shared" si="54"/>
        <v>0</v>
      </c>
      <c r="AL264">
        <f t="shared" si="55"/>
        <v>0</v>
      </c>
      <c r="AM264">
        <f t="shared" si="56"/>
        <v>0</v>
      </c>
      <c r="AN264">
        <f t="shared" si="57"/>
        <v>0</v>
      </c>
      <c r="AO264">
        <f t="shared" si="58"/>
        <v>0</v>
      </c>
      <c r="AP264">
        <f t="shared" si="59"/>
        <v>0</v>
      </c>
      <c r="AQ264" s="97">
        <f>(AK264/(IF((237.3*LN(('Mini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4" s="97">
        <f>(AL264/(IF((237.3*LN(('Mini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4" s="97">
        <f>(AM264/(IF((237.3*LN(('Mini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4">
        <f t="shared" si="96"/>
        <v>0</v>
      </c>
      <c r="AU264">
        <v>0</v>
      </c>
      <c r="AV264" s="96">
        <v>0</v>
      </c>
      <c r="AW264" s="139">
        <f t="shared" si="95"/>
        <v>1.1000000000000001</v>
      </c>
      <c r="AX264" s="129">
        <v>0</v>
      </c>
      <c r="AY264" s="129">
        <v>0</v>
      </c>
      <c r="AZ264" s="129">
        <v>0</v>
      </c>
      <c r="BA264" s="86"/>
      <c r="BB264" s="86">
        <v>0</v>
      </c>
      <c r="BC264">
        <v>0</v>
      </c>
      <c r="BD264">
        <v>0</v>
      </c>
      <c r="BE264">
        <v>0</v>
      </c>
      <c r="BG264">
        <v>0</v>
      </c>
      <c r="BH264">
        <v>0</v>
      </c>
      <c r="BI264">
        <v>0</v>
      </c>
      <c r="BJ264">
        <v>0</v>
      </c>
      <c r="BM264">
        <f t="shared" si="97"/>
        <v>8.0534470601597002E-4</v>
      </c>
      <c r="BN264">
        <f t="shared" si="98"/>
        <v>3.9795050474943999E-4</v>
      </c>
      <c r="BO264">
        <f t="shared" si="99"/>
        <v>1.8138647155180001</v>
      </c>
      <c r="BP264">
        <f t="shared" si="100"/>
        <v>2</v>
      </c>
    </row>
    <row r="265" spans="1:68" x14ac:dyDescent="0.25">
      <c r="A265" t="str">
        <f t="shared" si="45"/>
        <v>11330342</v>
      </c>
      <c r="B265">
        <v>11</v>
      </c>
      <c r="C265">
        <v>330</v>
      </c>
      <c r="D265">
        <v>2</v>
      </c>
      <c r="E265">
        <v>34</v>
      </c>
      <c r="F265" s="138">
        <f t="shared" si="107"/>
        <v>14</v>
      </c>
      <c r="G265">
        <v>0</v>
      </c>
      <c r="H265">
        <v>0</v>
      </c>
      <c r="I265">
        <v>0</v>
      </c>
      <c r="J265" s="94">
        <v>0</v>
      </c>
      <c r="K265" s="95">
        <v>1362</v>
      </c>
      <c r="L265" s="86">
        <v>0</v>
      </c>
      <c r="M265" s="86">
        <v>0</v>
      </c>
      <c r="N265" s="86">
        <v>0</v>
      </c>
      <c r="O265">
        <v>1.3620000000000001</v>
      </c>
      <c r="P265">
        <v>1.1000000000000001</v>
      </c>
      <c r="Q265">
        <v>1.1000000000000001</v>
      </c>
      <c r="R265">
        <v>1.1000000000000001</v>
      </c>
      <c r="S265">
        <f t="shared" si="106"/>
        <v>203</v>
      </c>
      <c r="T265">
        <f t="shared" si="106"/>
        <v>0</v>
      </c>
      <c r="U265">
        <f t="shared" si="106"/>
        <v>0</v>
      </c>
      <c r="V265">
        <f t="shared" si="106"/>
        <v>0</v>
      </c>
      <c r="W265">
        <f t="shared" si="101"/>
        <v>35</v>
      </c>
      <c r="X265">
        <f t="shared" si="101"/>
        <v>0</v>
      </c>
      <c r="Y265">
        <f t="shared" si="101"/>
        <v>0</v>
      </c>
      <c r="Z265">
        <f t="shared" si="101"/>
        <v>0</v>
      </c>
      <c r="AA265">
        <f t="shared" si="108"/>
        <v>4.8227535999228772</v>
      </c>
      <c r="AB265">
        <f t="shared" si="108"/>
        <v>0</v>
      </c>
      <c r="AC265">
        <f t="shared" si="109"/>
        <v>0</v>
      </c>
      <c r="AD265" s="96">
        <f t="shared" si="110"/>
        <v>0</v>
      </c>
      <c r="AE265" s="95">
        <v>0</v>
      </c>
      <c r="AF265" s="86">
        <v>0</v>
      </c>
      <c r="AG265" s="86">
        <v>0</v>
      </c>
      <c r="AH265">
        <v>0.98</v>
      </c>
      <c r="AI265">
        <v>0.98</v>
      </c>
      <c r="AJ265">
        <v>0.98</v>
      </c>
      <c r="AK265">
        <f t="shared" si="54"/>
        <v>0</v>
      </c>
      <c r="AL265">
        <f t="shared" si="55"/>
        <v>0</v>
      </c>
      <c r="AM265">
        <f t="shared" si="56"/>
        <v>0</v>
      </c>
      <c r="AN265">
        <f t="shared" si="57"/>
        <v>0</v>
      </c>
      <c r="AO265">
        <f t="shared" si="58"/>
        <v>0</v>
      </c>
      <c r="AP265">
        <f t="shared" si="59"/>
        <v>0</v>
      </c>
      <c r="AQ265" s="97">
        <f>(AK265/(IF((237.3*LN(('Mini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5" s="97">
        <f>(AL265/(IF((237.3*LN(('Mini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5" s="97">
        <f>(AM265/(IF((237.3*LN(('Mini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5">
        <f t="shared" si="96"/>
        <v>0</v>
      </c>
      <c r="AU265">
        <v>0</v>
      </c>
      <c r="AV265" s="96">
        <v>0</v>
      </c>
      <c r="AW265" s="139">
        <f t="shared" ref="AW265:AW328" si="111">IF($F265=$BR$70,$C265*$BS$70,IF($F265=$BR$71,$C265*$BS$71,IF($F265=$BR$72,$C265*$BS$72,IF($F265=$BR$73,$C265*$BS$73,IF($F265=$BR$74,$C265*$BS$74,IF($F265=$BR$75,$C265*$BS$75,IF($F265=$BR$76,$C265*$BS$76,IF($F265=$BR$77,$C265*$BS$77,IF($F265=$BR$78,$C265*$BS$78,IF($F265=$BR$79,$C265*$BS$79,IF($F265=$BR$80,$C265*$BS$80,)))))))))))</f>
        <v>1.6500000000000001</v>
      </c>
      <c r="AX265" s="129">
        <v>0</v>
      </c>
      <c r="AY265" s="129">
        <v>0</v>
      </c>
      <c r="AZ265" s="129">
        <v>0</v>
      </c>
      <c r="BA265" s="86"/>
      <c r="BB265" s="86">
        <v>0</v>
      </c>
      <c r="BC265">
        <v>0</v>
      </c>
      <c r="BD265">
        <v>0</v>
      </c>
      <c r="BE265">
        <v>0</v>
      </c>
      <c r="BG265">
        <v>0</v>
      </c>
      <c r="BH265">
        <v>0</v>
      </c>
      <c r="BI265">
        <v>0</v>
      </c>
      <c r="BJ265">
        <v>0</v>
      </c>
      <c r="BM265">
        <f t="shared" si="97"/>
        <v>2.5582398288699999E-3</v>
      </c>
      <c r="BN265">
        <f t="shared" si="98"/>
        <v>5.6161694684148003E-4</v>
      </c>
      <c r="BO265">
        <f t="shared" si="99"/>
        <v>1.4942747715061999</v>
      </c>
      <c r="BP265">
        <f t="shared" si="100"/>
        <v>3</v>
      </c>
    </row>
    <row r="266" spans="1:68" x14ac:dyDescent="0.25">
      <c r="A266" t="str">
        <f t="shared" si="45"/>
        <v>11330422</v>
      </c>
      <c r="B266">
        <v>11</v>
      </c>
      <c r="C266">
        <v>330</v>
      </c>
      <c r="D266">
        <v>2</v>
      </c>
      <c r="E266">
        <v>42</v>
      </c>
      <c r="F266" s="138">
        <f t="shared" si="107"/>
        <v>19</v>
      </c>
      <c r="G266">
        <v>0</v>
      </c>
      <c r="H266">
        <v>0</v>
      </c>
      <c r="I266">
        <v>0</v>
      </c>
      <c r="J266" s="94">
        <v>0</v>
      </c>
      <c r="K266" s="95">
        <v>1914</v>
      </c>
      <c r="L266" s="86">
        <v>0</v>
      </c>
      <c r="M266" s="86">
        <v>0</v>
      </c>
      <c r="N266" s="86">
        <v>0</v>
      </c>
      <c r="O266">
        <v>1.3620000000000001</v>
      </c>
      <c r="P266">
        <v>1.1000000000000001</v>
      </c>
      <c r="Q266">
        <v>1.1000000000000001</v>
      </c>
      <c r="R266">
        <v>1.1000000000000001</v>
      </c>
      <c r="S266">
        <f t="shared" si="106"/>
        <v>286</v>
      </c>
      <c r="T266">
        <f t="shared" si="106"/>
        <v>0</v>
      </c>
      <c r="U266">
        <f t="shared" si="106"/>
        <v>0</v>
      </c>
      <c r="V266">
        <f t="shared" si="106"/>
        <v>0</v>
      </c>
      <c r="W266">
        <f t="shared" si="101"/>
        <v>49</v>
      </c>
      <c r="X266">
        <f t="shared" si="101"/>
        <v>0</v>
      </c>
      <c r="Y266">
        <f t="shared" si="101"/>
        <v>0</v>
      </c>
      <c r="Z266">
        <f t="shared" si="101"/>
        <v>0</v>
      </c>
      <c r="AA266">
        <f t="shared" si="108"/>
        <v>17.323631781151413</v>
      </c>
      <c r="AB266">
        <f t="shared" si="108"/>
        <v>0</v>
      </c>
      <c r="AC266">
        <f t="shared" si="109"/>
        <v>0</v>
      </c>
      <c r="AD266" s="96">
        <f t="shared" si="110"/>
        <v>0</v>
      </c>
      <c r="AE266" s="95">
        <v>0</v>
      </c>
      <c r="AF266" s="86">
        <v>0</v>
      </c>
      <c r="AG266" s="86">
        <v>0</v>
      </c>
      <c r="AH266">
        <v>0.98</v>
      </c>
      <c r="AI266">
        <v>0.98</v>
      </c>
      <c r="AJ266">
        <v>0.98</v>
      </c>
      <c r="AK266">
        <f t="shared" si="54"/>
        <v>0</v>
      </c>
      <c r="AL266">
        <f t="shared" si="55"/>
        <v>0</v>
      </c>
      <c r="AM266">
        <f t="shared" si="56"/>
        <v>0</v>
      </c>
      <c r="AN266">
        <f t="shared" si="57"/>
        <v>0</v>
      </c>
      <c r="AO266">
        <f t="shared" si="58"/>
        <v>0</v>
      </c>
      <c r="AP266">
        <f t="shared" si="59"/>
        <v>0</v>
      </c>
      <c r="AQ266" s="97">
        <f>(AK266/(IF((237.3*LN(('Mini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6" s="97">
        <f>(AL266/(IF((237.3*LN(('Mini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6" s="97">
        <f>(AM266/(IF((237.3*LN(('Mini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6">
        <f t="shared" ref="AT266:AT329" si="112">0.0098*(($BM266*(AN266^$BO266)*($C266-14.4)*$BP266)+($BN266*AN266*AN266))</f>
        <v>0</v>
      </c>
      <c r="AU266">
        <v>0</v>
      </c>
      <c r="AV266" s="96">
        <v>0</v>
      </c>
      <c r="AW266" s="139">
        <f t="shared" si="111"/>
        <v>2.2000000000000002</v>
      </c>
      <c r="AX266" s="129">
        <v>0</v>
      </c>
      <c r="AY266" s="129">
        <v>0</v>
      </c>
      <c r="AZ266" s="129">
        <v>0</v>
      </c>
      <c r="BA266" s="86"/>
      <c r="BB266" s="86">
        <v>0</v>
      </c>
      <c r="BC266">
        <v>0</v>
      </c>
      <c r="BD266">
        <v>0</v>
      </c>
      <c r="BE266">
        <v>0</v>
      </c>
      <c r="BG266">
        <v>0</v>
      </c>
      <c r="BH266">
        <v>0</v>
      </c>
      <c r="BI266">
        <v>0</v>
      </c>
      <c r="BJ266">
        <v>0</v>
      </c>
      <c r="BM266">
        <f t="shared" ref="BM266:BM329" si="113">IF($F266=$BR$70,$BT$70,IF($F266=$BR$71,$BT$71,IF($F266=$BR$72,$BT$72,IF($F266=$BR$73,$BT$73,IF($F266=$BR$74,$BT$74,IF($F266=$BR$75,$BT$75,IF($F266=$BR$76,$BT$76,IF($F266=$BR$77,$BT$77,IF($F266=$BR$78,$BT$78,IF($F266=$BR$79,$BT$79,IF($F266=$BR$80,$BT$80,)))))))))))</f>
        <v>1.1616292894075E-2</v>
      </c>
      <c r="BN266">
        <f t="shared" ref="BN266:BN329" si="114">IF($F266=$BR$70,$BU$70,IF($F266=$BR$71,$BU$71,IF($F266=$BR$72,$BU$72,IF($F266=$BR$73,$BU$73,IF($F266=$BR$74,$BU$74,IF($F266=$BR$75,$BU$75,IF($F266=$BR$76,$BU$76,IF($F266=$BR$77,$BU$77,IF($F266=$BR$78,$BU$78,IF($F266=$BR$79,$BU$79,IF($F266=$BR$80,$BU$80,)))))))))))</f>
        <v>1.6553227470231999E-3</v>
      </c>
      <c r="BO266">
        <f t="shared" ref="BO266:BO329" si="115">IF($F266=$BR$70,$BV$70,IF($F266=$BR$71,$BV$71,IF($F266=$BR$72,$BV$72,IF($F266=$BR$73,$BV$73,IF($F266=$BR$74,$BV$74,IF($F266=$BR$75,$BV$75,IF($F266=$BR$76,$BV$76,IF($F266=$BR$77,$BV$77,IF($F266=$BR$78,$BV$78,IF($F266=$BR$79,$BV$79,IF($F266=$BR$80,$BV$80,)))))))))))</f>
        <v>1.5869346821790999</v>
      </c>
      <c r="BP266">
        <f t="shared" ref="BP266:BP329" si="116">IF($F266=$BR$70,$BW$70,IF($F266=$BR$71,$BW$71,IF($F266=$BR$72,$BW$72,IF($F266=$BR$73,$BW$73,IF($F266=$BR$74,$BW$74,IF($F266=$BR$75,$BW$75,IF($F266=$BR$76,$BW$76,IF($F266=$BR$77,$BW$77,IF($F266=$BR$78,$BW$78,IF($F266=$BR$79,$BW$79,IF($F266=$BR$80,$BW$80,)))))))))))</f>
        <v>1</v>
      </c>
    </row>
    <row r="267" spans="1:68" x14ac:dyDescent="0.25">
      <c r="A267" t="str">
        <f t="shared" si="45"/>
        <v>11350142</v>
      </c>
      <c r="B267">
        <v>11</v>
      </c>
      <c r="C267">
        <v>350</v>
      </c>
      <c r="D267">
        <v>2</v>
      </c>
      <c r="E267">
        <v>14</v>
      </c>
      <c r="F267" s="138">
        <f t="shared" si="107"/>
        <v>4</v>
      </c>
      <c r="G267">
        <v>0</v>
      </c>
      <c r="H267">
        <v>0</v>
      </c>
      <c r="I267">
        <v>0</v>
      </c>
      <c r="J267" s="94">
        <v>0</v>
      </c>
      <c r="K267" s="95">
        <v>699</v>
      </c>
      <c r="L267" s="86">
        <v>0</v>
      </c>
      <c r="M267" s="86">
        <v>0</v>
      </c>
      <c r="N267" s="86">
        <v>0</v>
      </c>
      <c r="O267">
        <v>1.3620000000000001</v>
      </c>
      <c r="P267">
        <v>1.1000000000000001</v>
      </c>
      <c r="Q267">
        <v>1.1000000000000001</v>
      </c>
      <c r="R267">
        <v>1.1000000000000001</v>
      </c>
      <c r="S267">
        <f t="shared" si="106"/>
        <v>104</v>
      </c>
      <c r="T267">
        <f t="shared" si="106"/>
        <v>0</v>
      </c>
      <c r="U267">
        <f t="shared" si="106"/>
        <v>0</v>
      </c>
      <c r="V267">
        <f t="shared" si="106"/>
        <v>0</v>
      </c>
      <c r="W267">
        <f t="shared" si="101"/>
        <v>18</v>
      </c>
      <c r="X267">
        <f t="shared" si="101"/>
        <v>0</v>
      </c>
      <c r="Y267">
        <f t="shared" si="101"/>
        <v>0</v>
      </c>
      <c r="Z267">
        <f t="shared" si="101"/>
        <v>0</v>
      </c>
      <c r="AA267">
        <f t="shared" si="108"/>
        <v>0.66283409738783505</v>
      </c>
      <c r="AB267">
        <f t="shared" si="108"/>
        <v>0</v>
      </c>
      <c r="AC267">
        <f t="shared" si="109"/>
        <v>0</v>
      </c>
      <c r="AD267" s="96">
        <f t="shared" si="110"/>
        <v>0</v>
      </c>
      <c r="AE267" s="95">
        <v>0</v>
      </c>
      <c r="AF267" s="86">
        <v>0</v>
      </c>
      <c r="AG267" s="86">
        <v>0</v>
      </c>
      <c r="AH267">
        <v>0.98</v>
      </c>
      <c r="AI267">
        <v>0.98</v>
      </c>
      <c r="AJ267">
        <v>0.98</v>
      </c>
      <c r="AK267">
        <f t="shared" si="54"/>
        <v>0</v>
      </c>
      <c r="AL267">
        <f t="shared" si="55"/>
        <v>0</v>
      </c>
      <c r="AM267">
        <f t="shared" si="56"/>
        <v>0</v>
      </c>
      <c r="AN267">
        <f t="shared" si="57"/>
        <v>0</v>
      </c>
      <c r="AO267">
        <f t="shared" si="58"/>
        <v>0</v>
      </c>
      <c r="AP267">
        <f t="shared" si="59"/>
        <v>0</v>
      </c>
      <c r="AQ267" s="97">
        <f>(AK267/(IF((237.3*LN(('Mini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7" s="97">
        <f>(AL267/(IF((237.3*LN(('Mini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7" s="97">
        <f>(AM267/(IF((237.3*LN(('Mini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7">
        <f t="shared" si="112"/>
        <v>0</v>
      </c>
      <c r="AU267">
        <v>0</v>
      </c>
      <c r="AV267" s="96">
        <v>0</v>
      </c>
      <c r="AW267" s="139">
        <f t="shared" si="111"/>
        <v>0.58333333333333337</v>
      </c>
      <c r="AX267" s="129">
        <v>0</v>
      </c>
      <c r="AY267" s="129">
        <v>0</v>
      </c>
      <c r="AZ267" s="129">
        <v>0</v>
      </c>
      <c r="BA267" s="86"/>
      <c r="BB267" s="86">
        <v>0</v>
      </c>
      <c r="BC267">
        <v>0</v>
      </c>
      <c r="BD267">
        <v>0</v>
      </c>
      <c r="BE267">
        <v>0</v>
      </c>
      <c r="BG267">
        <v>0</v>
      </c>
      <c r="BH267">
        <v>0</v>
      </c>
      <c r="BI267">
        <v>0</v>
      </c>
      <c r="BJ267">
        <v>0</v>
      </c>
      <c r="BM267">
        <f t="shared" si="113"/>
        <v>1.3823338826853E-3</v>
      </c>
      <c r="BN267">
        <f t="shared" si="114"/>
        <v>3.3290816326530999E-4</v>
      </c>
      <c r="BO267">
        <f t="shared" si="115"/>
        <v>1.723172227894</v>
      </c>
      <c r="BP267">
        <f t="shared" si="116"/>
        <v>1</v>
      </c>
    </row>
    <row r="268" spans="1:68" x14ac:dyDescent="0.25">
      <c r="A268" t="str">
        <f t="shared" si="45"/>
        <v>11350182</v>
      </c>
      <c r="B268">
        <v>11</v>
      </c>
      <c r="C268">
        <v>350</v>
      </c>
      <c r="D268">
        <v>2</v>
      </c>
      <c r="E268">
        <v>18</v>
      </c>
      <c r="F268" s="138">
        <f t="shared" si="107"/>
        <v>9</v>
      </c>
      <c r="G268">
        <v>0</v>
      </c>
      <c r="H268">
        <v>0</v>
      </c>
      <c r="I268">
        <v>0</v>
      </c>
      <c r="J268" s="94">
        <v>0</v>
      </c>
      <c r="K268" s="95">
        <v>828</v>
      </c>
      <c r="L268" s="86">
        <v>0</v>
      </c>
      <c r="M268" s="86">
        <v>0</v>
      </c>
      <c r="N268" s="86">
        <v>0</v>
      </c>
      <c r="O268">
        <v>1.3620000000000001</v>
      </c>
      <c r="P268">
        <v>1.1000000000000001</v>
      </c>
      <c r="Q268">
        <v>1.1000000000000001</v>
      </c>
      <c r="R268">
        <v>1.1000000000000001</v>
      </c>
      <c r="S268">
        <f t="shared" si="106"/>
        <v>124</v>
      </c>
      <c r="T268">
        <f t="shared" si="106"/>
        <v>0</v>
      </c>
      <c r="U268">
        <f t="shared" si="106"/>
        <v>0</v>
      </c>
      <c r="V268">
        <f t="shared" si="106"/>
        <v>0</v>
      </c>
      <c r="W268">
        <f t="shared" si="101"/>
        <v>21</v>
      </c>
      <c r="X268">
        <f t="shared" si="101"/>
        <v>0</v>
      </c>
      <c r="Y268">
        <f t="shared" si="101"/>
        <v>0</v>
      </c>
      <c r="Z268">
        <f t="shared" si="101"/>
        <v>0</v>
      </c>
      <c r="AA268">
        <f t="shared" si="108"/>
        <v>1.3272413019923863</v>
      </c>
      <c r="AB268">
        <f t="shared" si="108"/>
        <v>0</v>
      </c>
      <c r="AC268">
        <f t="shared" si="109"/>
        <v>0</v>
      </c>
      <c r="AD268" s="96">
        <f t="shared" si="110"/>
        <v>0</v>
      </c>
      <c r="AE268" s="95">
        <v>0</v>
      </c>
      <c r="AF268" s="86">
        <v>0</v>
      </c>
      <c r="AG268" s="86">
        <v>0</v>
      </c>
      <c r="AH268">
        <v>0.98</v>
      </c>
      <c r="AI268">
        <v>0.98</v>
      </c>
      <c r="AJ268">
        <v>0.98</v>
      </c>
      <c r="AK268">
        <f t="shared" si="54"/>
        <v>0</v>
      </c>
      <c r="AL268">
        <f t="shared" si="55"/>
        <v>0</v>
      </c>
      <c r="AM268">
        <f t="shared" si="56"/>
        <v>0</v>
      </c>
      <c r="AN268">
        <f t="shared" si="57"/>
        <v>0</v>
      </c>
      <c r="AO268">
        <f t="shared" si="58"/>
        <v>0</v>
      </c>
      <c r="AP268">
        <f t="shared" si="59"/>
        <v>0</v>
      </c>
      <c r="AQ268" s="97">
        <f>(AK268/(IF((237.3*LN(('Mini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8" s="97">
        <f>(AL268/(IF((237.3*LN(('Mini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8" s="97">
        <f>(AM268/(IF((237.3*LN(('Mini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8">
        <f t="shared" si="112"/>
        <v>0</v>
      </c>
      <c r="AU268">
        <v>0</v>
      </c>
      <c r="AV268" s="96">
        <v>0</v>
      </c>
      <c r="AW268" s="139">
        <f t="shared" si="111"/>
        <v>1.1666666666666667</v>
      </c>
      <c r="AX268" s="129">
        <v>0</v>
      </c>
      <c r="AY268" s="129">
        <v>0</v>
      </c>
      <c r="AZ268" s="129">
        <v>0</v>
      </c>
      <c r="BA268" s="86"/>
      <c r="BB268" s="86">
        <v>0</v>
      </c>
      <c r="BC268">
        <v>0</v>
      </c>
      <c r="BD268">
        <v>0</v>
      </c>
      <c r="BE268">
        <v>0</v>
      </c>
      <c r="BG268">
        <v>0</v>
      </c>
      <c r="BH268">
        <v>0</v>
      </c>
      <c r="BI268">
        <v>0</v>
      </c>
      <c r="BJ268">
        <v>0</v>
      </c>
      <c r="BM268">
        <f t="shared" si="113"/>
        <v>8.0534470601597002E-4</v>
      </c>
      <c r="BN268">
        <f t="shared" si="114"/>
        <v>3.9795050474943999E-4</v>
      </c>
      <c r="BO268">
        <f t="shared" si="115"/>
        <v>1.8138647155180001</v>
      </c>
      <c r="BP268">
        <f t="shared" si="116"/>
        <v>2</v>
      </c>
    </row>
    <row r="269" spans="1:68" x14ac:dyDescent="0.25">
      <c r="A269" t="str">
        <f t="shared" si="45"/>
        <v>11350262</v>
      </c>
      <c r="B269">
        <v>11</v>
      </c>
      <c r="C269">
        <v>350</v>
      </c>
      <c r="D269">
        <v>2</v>
      </c>
      <c r="E269">
        <v>26</v>
      </c>
      <c r="F269" s="138">
        <f t="shared" si="107"/>
        <v>9</v>
      </c>
      <c r="G269">
        <v>0</v>
      </c>
      <c r="H269">
        <v>0</v>
      </c>
      <c r="I269">
        <v>0</v>
      </c>
      <c r="J269" s="94">
        <v>0</v>
      </c>
      <c r="K269" s="95">
        <v>1119</v>
      </c>
      <c r="L269" s="86">
        <v>0</v>
      </c>
      <c r="M269" s="86">
        <v>0</v>
      </c>
      <c r="N269" s="86">
        <v>0</v>
      </c>
      <c r="O269">
        <v>1.3620000000000001</v>
      </c>
      <c r="P269">
        <v>1.1000000000000001</v>
      </c>
      <c r="Q269">
        <v>1.1000000000000001</v>
      </c>
      <c r="R269">
        <v>1.1000000000000001</v>
      </c>
      <c r="S269">
        <f t="shared" si="106"/>
        <v>167</v>
      </c>
      <c r="T269">
        <f t="shared" si="106"/>
        <v>0</v>
      </c>
      <c r="U269">
        <f t="shared" si="106"/>
        <v>0</v>
      </c>
      <c r="V269">
        <f t="shared" si="106"/>
        <v>0</v>
      </c>
      <c r="W269">
        <f t="shared" si="101"/>
        <v>29</v>
      </c>
      <c r="X269">
        <f t="shared" si="101"/>
        <v>0</v>
      </c>
      <c r="Y269">
        <f t="shared" si="101"/>
        <v>0</v>
      </c>
      <c r="Z269">
        <f t="shared" si="101"/>
        <v>0</v>
      </c>
      <c r="AA269">
        <f t="shared" si="108"/>
        <v>2.383690892150709</v>
      </c>
      <c r="AB269">
        <f t="shared" si="108"/>
        <v>0</v>
      </c>
      <c r="AC269">
        <f t="shared" si="109"/>
        <v>0</v>
      </c>
      <c r="AD269" s="96">
        <f t="shared" si="110"/>
        <v>0</v>
      </c>
      <c r="AE269" s="95">
        <v>0</v>
      </c>
      <c r="AF269" s="86">
        <v>0</v>
      </c>
      <c r="AG269" s="86">
        <v>0</v>
      </c>
      <c r="AH269">
        <v>0.98</v>
      </c>
      <c r="AI269">
        <v>0.98</v>
      </c>
      <c r="AJ269">
        <v>0.98</v>
      </c>
      <c r="AK269">
        <f t="shared" si="54"/>
        <v>0</v>
      </c>
      <c r="AL269">
        <f t="shared" si="55"/>
        <v>0</v>
      </c>
      <c r="AM269">
        <f t="shared" si="56"/>
        <v>0</v>
      </c>
      <c r="AN269">
        <f t="shared" si="57"/>
        <v>0</v>
      </c>
      <c r="AO269">
        <f t="shared" si="58"/>
        <v>0</v>
      </c>
      <c r="AP269">
        <f t="shared" si="59"/>
        <v>0</v>
      </c>
      <c r="AQ269" s="97">
        <f>(AK269/(IF((237.3*LN(('Mini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69" s="97">
        <f>(AL269/(IF((237.3*LN(('Mini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69" s="97">
        <f>(AM269/(IF((237.3*LN(('Mini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69">
        <f t="shared" si="112"/>
        <v>0</v>
      </c>
      <c r="AU269">
        <v>0</v>
      </c>
      <c r="AV269" s="96">
        <v>0</v>
      </c>
      <c r="AW269" s="139">
        <f t="shared" si="111"/>
        <v>1.1666666666666667</v>
      </c>
      <c r="AX269" s="129">
        <v>0</v>
      </c>
      <c r="AY269" s="129">
        <v>0</v>
      </c>
      <c r="AZ269" s="129">
        <v>0</v>
      </c>
      <c r="BA269" s="86"/>
      <c r="BB269" s="86">
        <v>0</v>
      </c>
      <c r="BC269">
        <v>0</v>
      </c>
      <c r="BD269">
        <v>0</v>
      </c>
      <c r="BE269">
        <v>0</v>
      </c>
      <c r="BG269">
        <v>0</v>
      </c>
      <c r="BH269">
        <v>0</v>
      </c>
      <c r="BI269">
        <v>0</v>
      </c>
      <c r="BJ269">
        <v>0</v>
      </c>
      <c r="BM269">
        <f t="shared" si="113"/>
        <v>8.0534470601597002E-4</v>
      </c>
      <c r="BN269">
        <f t="shared" si="114"/>
        <v>3.9795050474943999E-4</v>
      </c>
      <c r="BO269">
        <f t="shared" si="115"/>
        <v>1.8138647155180001</v>
      </c>
      <c r="BP269">
        <f t="shared" si="116"/>
        <v>2</v>
      </c>
    </row>
    <row r="270" spans="1:68" x14ac:dyDescent="0.25">
      <c r="A270" t="str">
        <f t="shared" si="45"/>
        <v>11350342</v>
      </c>
      <c r="B270">
        <v>11</v>
      </c>
      <c r="C270">
        <v>350</v>
      </c>
      <c r="D270">
        <v>2</v>
      </c>
      <c r="E270">
        <v>34</v>
      </c>
      <c r="F270" s="138">
        <f t="shared" si="107"/>
        <v>14</v>
      </c>
      <c r="G270">
        <v>0</v>
      </c>
      <c r="H270">
        <v>0</v>
      </c>
      <c r="I270">
        <v>0</v>
      </c>
      <c r="J270" s="94">
        <v>0</v>
      </c>
      <c r="K270" s="95">
        <v>1452</v>
      </c>
      <c r="L270" s="86">
        <v>0</v>
      </c>
      <c r="M270" s="86">
        <v>0</v>
      </c>
      <c r="N270" s="86">
        <v>0</v>
      </c>
      <c r="O270">
        <v>1.3620000000000001</v>
      </c>
      <c r="P270">
        <v>1.1000000000000001</v>
      </c>
      <c r="Q270">
        <v>1.1000000000000001</v>
      </c>
      <c r="R270">
        <v>1.1000000000000001</v>
      </c>
      <c r="S270">
        <f t="shared" si="106"/>
        <v>217</v>
      </c>
      <c r="T270">
        <f t="shared" si="106"/>
        <v>0</v>
      </c>
      <c r="U270">
        <f t="shared" si="106"/>
        <v>0</v>
      </c>
      <c r="V270">
        <f t="shared" si="106"/>
        <v>0</v>
      </c>
      <c r="W270">
        <f t="shared" si="101"/>
        <v>37</v>
      </c>
      <c r="X270">
        <f t="shared" si="101"/>
        <v>0</v>
      </c>
      <c r="Y270">
        <f t="shared" si="101"/>
        <v>0</v>
      </c>
      <c r="Z270">
        <f t="shared" si="101"/>
        <v>0</v>
      </c>
      <c r="AA270">
        <f t="shared" si="108"/>
        <v>5.572145786775736</v>
      </c>
      <c r="AB270">
        <f t="shared" si="108"/>
        <v>0</v>
      </c>
      <c r="AC270">
        <f t="shared" si="109"/>
        <v>0</v>
      </c>
      <c r="AD270" s="96">
        <f t="shared" si="110"/>
        <v>0</v>
      </c>
      <c r="AE270" s="95">
        <v>0</v>
      </c>
      <c r="AF270" s="86">
        <v>0</v>
      </c>
      <c r="AG270" s="86">
        <v>0</v>
      </c>
      <c r="AH270">
        <v>0.98</v>
      </c>
      <c r="AI270">
        <v>0.98</v>
      </c>
      <c r="AJ270">
        <v>0.98</v>
      </c>
      <c r="AK270">
        <f t="shared" si="54"/>
        <v>0</v>
      </c>
      <c r="AL270">
        <f t="shared" si="55"/>
        <v>0</v>
      </c>
      <c r="AM270">
        <f t="shared" si="56"/>
        <v>0</v>
      </c>
      <c r="AN270">
        <f t="shared" si="57"/>
        <v>0</v>
      </c>
      <c r="AO270">
        <f t="shared" si="58"/>
        <v>0</v>
      </c>
      <c r="AP270">
        <f t="shared" si="59"/>
        <v>0</v>
      </c>
      <c r="AQ270" s="97">
        <f>(AK270/(IF((237.3*LN(('Mini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0" s="97">
        <f>(AL270/(IF((237.3*LN(('Mini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0" s="97">
        <f>(AM270/(IF((237.3*LN(('Mini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0">
        <f t="shared" si="112"/>
        <v>0</v>
      </c>
      <c r="AU270">
        <v>0</v>
      </c>
      <c r="AV270" s="96">
        <v>0</v>
      </c>
      <c r="AW270" s="139">
        <f t="shared" si="111"/>
        <v>1.75</v>
      </c>
      <c r="AX270" s="129">
        <v>0</v>
      </c>
      <c r="AY270" s="129">
        <v>0</v>
      </c>
      <c r="AZ270" s="129">
        <v>0</v>
      </c>
      <c r="BA270" s="86"/>
      <c r="BB270" s="86">
        <v>0</v>
      </c>
      <c r="BC270">
        <v>0</v>
      </c>
      <c r="BD270">
        <v>0</v>
      </c>
      <c r="BE270">
        <v>0</v>
      </c>
      <c r="BG270">
        <v>0</v>
      </c>
      <c r="BH270">
        <v>0</v>
      </c>
      <c r="BI270">
        <v>0</v>
      </c>
      <c r="BJ270">
        <v>0</v>
      </c>
      <c r="BM270">
        <f t="shared" si="113"/>
        <v>2.5582398288699999E-3</v>
      </c>
      <c r="BN270">
        <f t="shared" si="114"/>
        <v>5.6161694684148003E-4</v>
      </c>
      <c r="BO270">
        <f t="shared" si="115"/>
        <v>1.4942747715061999</v>
      </c>
      <c r="BP270">
        <f t="shared" si="116"/>
        <v>3</v>
      </c>
    </row>
    <row r="271" spans="1:68" x14ac:dyDescent="0.25">
      <c r="A271" t="str">
        <f t="shared" si="45"/>
        <v>11350422</v>
      </c>
      <c r="B271">
        <v>11</v>
      </c>
      <c r="C271">
        <v>350</v>
      </c>
      <c r="D271">
        <v>2</v>
      </c>
      <c r="E271">
        <v>42</v>
      </c>
      <c r="F271" s="138">
        <f t="shared" si="107"/>
        <v>19</v>
      </c>
      <c r="G271">
        <v>0</v>
      </c>
      <c r="H271">
        <v>0</v>
      </c>
      <c r="I271">
        <v>0</v>
      </c>
      <c r="J271" s="94">
        <v>0</v>
      </c>
      <c r="K271" s="95">
        <v>2042</v>
      </c>
      <c r="L271" s="86">
        <v>0</v>
      </c>
      <c r="M271" s="86">
        <v>0</v>
      </c>
      <c r="N271" s="86">
        <v>0</v>
      </c>
      <c r="O271">
        <v>1.3620000000000001</v>
      </c>
      <c r="P271">
        <v>1.1000000000000001</v>
      </c>
      <c r="Q271">
        <v>1.1000000000000001</v>
      </c>
      <c r="R271">
        <v>1.1000000000000001</v>
      </c>
      <c r="S271">
        <f t="shared" si="106"/>
        <v>305</v>
      </c>
      <c r="T271">
        <f t="shared" si="106"/>
        <v>0</v>
      </c>
      <c r="U271">
        <f t="shared" si="106"/>
        <v>0</v>
      </c>
      <c r="V271">
        <f t="shared" si="106"/>
        <v>0</v>
      </c>
      <c r="W271">
        <f t="shared" si="101"/>
        <v>52</v>
      </c>
      <c r="X271">
        <f t="shared" si="101"/>
        <v>0</v>
      </c>
      <c r="Y271">
        <f t="shared" si="101"/>
        <v>0</v>
      </c>
      <c r="Z271">
        <f t="shared" si="101"/>
        <v>0</v>
      </c>
      <c r="AA271">
        <f t="shared" si="108"/>
        <v>20.241512881129434</v>
      </c>
      <c r="AB271">
        <f t="shared" si="108"/>
        <v>0</v>
      </c>
      <c r="AC271">
        <f t="shared" si="109"/>
        <v>0</v>
      </c>
      <c r="AD271" s="96">
        <f t="shared" si="110"/>
        <v>0</v>
      </c>
      <c r="AE271" s="95">
        <v>0</v>
      </c>
      <c r="AF271" s="86">
        <v>0</v>
      </c>
      <c r="AG271" s="86">
        <v>0</v>
      </c>
      <c r="AH271">
        <v>0.98</v>
      </c>
      <c r="AI271">
        <v>0.98</v>
      </c>
      <c r="AJ271">
        <v>0.98</v>
      </c>
      <c r="AK271">
        <f t="shared" si="54"/>
        <v>0</v>
      </c>
      <c r="AL271">
        <f t="shared" si="55"/>
        <v>0</v>
      </c>
      <c r="AM271">
        <f t="shared" si="56"/>
        <v>0</v>
      </c>
      <c r="AN271">
        <f t="shared" si="57"/>
        <v>0</v>
      </c>
      <c r="AO271">
        <f t="shared" si="58"/>
        <v>0</v>
      </c>
      <c r="AP271">
        <f t="shared" si="59"/>
        <v>0</v>
      </c>
      <c r="AQ271" s="97">
        <f>(AK271/(IF((237.3*LN(('Mini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1" s="97">
        <f>(AL271/(IF((237.3*LN(('Mini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1" s="97">
        <f>(AM271/(IF((237.3*LN(('Mini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1">
        <f t="shared" si="112"/>
        <v>0</v>
      </c>
      <c r="AU271">
        <v>0</v>
      </c>
      <c r="AV271" s="96">
        <v>0</v>
      </c>
      <c r="AW271" s="139">
        <f t="shared" si="111"/>
        <v>2.3333333333333335</v>
      </c>
      <c r="AX271" s="129">
        <v>0</v>
      </c>
      <c r="AY271" s="129">
        <v>0</v>
      </c>
      <c r="AZ271" s="129">
        <v>0</v>
      </c>
      <c r="BA271" s="86"/>
      <c r="BB271" s="86">
        <v>0</v>
      </c>
      <c r="BC271">
        <v>0</v>
      </c>
      <c r="BD271">
        <v>0</v>
      </c>
      <c r="BE271">
        <v>0</v>
      </c>
      <c r="BG271">
        <v>0</v>
      </c>
      <c r="BH271">
        <v>0</v>
      </c>
      <c r="BI271">
        <v>0</v>
      </c>
      <c r="BJ271">
        <v>0</v>
      </c>
      <c r="BM271">
        <f t="shared" si="113"/>
        <v>1.1616292894075E-2</v>
      </c>
      <c r="BN271">
        <f t="shared" si="114"/>
        <v>1.6553227470231999E-3</v>
      </c>
      <c r="BO271">
        <f t="shared" si="115"/>
        <v>1.5869346821790999</v>
      </c>
      <c r="BP271">
        <f t="shared" si="116"/>
        <v>1</v>
      </c>
    </row>
    <row r="272" spans="1:68" x14ac:dyDescent="0.25">
      <c r="A272" t="str">
        <f t="shared" si="45"/>
        <v>11370142</v>
      </c>
      <c r="B272">
        <v>11</v>
      </c>
      <c r="C272">
        <v>370</v>
      </c>
      <c r="D272">
        <v>2</v>
      </c>
      <c r="E272">
        <v>14</v>
      </c>
      <c r="F272" s="138">
        <f t="shared" si="107"/>
        <v>4</v>
      </c>
      <c r="G272">
        <v>0</v>
      </c>
      <c r="H272">
        <v>0</v>
      </c>
      <c r="I272">
        <v>0</v>
      </c>
      <c r="J272" s="94">
        <v>0</v>
      </c>
      <c r="K272" s="95">
        <v>743</v>
      </c>
      <c r="L272" s="86">
        <v>0</v>
      </c>
      <c r="M272" s="86">
        <v>0</v>
      </c>
      <c r="N272" s="86">
        <v>0</v>
      </c>
      <c r="O272">
        <v>1.3620000000000001</v>
      </c>
      <c r="P272">
        <v>1.1000000000000001</v>
      </c>
      <c r="Q272">
        <v>1.1000000000000001</v>
      </c>
      <c r="R272">
        <v>1.1000000000000001</v>
      </c>
      <c r="S272">
        <f t="shared" si="106"/>
        <v>111</v>
      </c>
      <c r="T272">
        <f t="shared" si="106"/>
        <v>0</v>
      </c>
      <c r="U272">
        <f t="shared" si="106"/>
        <v>0</v>
      </c>
      <c r="V272">
        <f t="shared" si="106"/>
        <v>0</v>
      </c>
      <c r="W272">
        <f t="shared" si="101"/>
        <v>19</v>
      </c>
      <c r="X272">
        <f t="shared" si="101"/>
        <v>0</v>
      </c>
      <c r="Y272">
        <f t="shared" si="101"/>
        <v>0</v>
      </c>
      <c r="Z272">
        <f t="shared" si="101"/>
        <v>0</v>
      </c>
      <c r="AA272">
        <f t="shared" si="108"/>
        <v>0.77086355968581721</v>
      </c>
      <c r="AB272">
        <f t="shared" si="108"/>
        <v>0</v>
      </c>
      <c r="AC272">
        <f t="shared" si="109"/>
        <v>0</v>
      </c>
      <c r="AD272" s="96">
        <f t="shared" si="110"/>
        <v>0</v>
      </c>
      <c r="AE272" s="95">
        <v>0</v>
      </c>
      <c r="AF272" s="86">
        <v>0</v>
      </c>
      <c r="AG272" s="86">
        <v>0</v>
      </c>
      <c r="AH272">
        <v>0.98</v>
      </c>
      <c r="AI272">
        <v>0.98</v>
      </c>
      <c r="AJ272">
        <v>0.98</v>
      </c>
      <c r="AK272">
        <f t="shared" si="54"/>
        <v>0</v>
      </c>
      <c r="AL272">
        <f t="shared" si="55"/>
        <v>0</v>
      </c>
      <c r="AM272">
        <f t="shared" si="56"/>
        <v>0</v>
      </c>
      <c r="AN272">
        <f t="shared" si="57"/>
        <v>0</v>
      </c>
      <c r="AO272">
        <f t="shared" si="58"/>
        <v>0</v>
      </c>
      <c r="AP272">
        <f t="shared" si="59"/>
        <v>0</v>
      </c>
      <c r="AQ272" s="97">
        <f>(AK272/(IF((237.3*LN(('Mini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2" s="97">
        <f>(AL272/(IF((237.3*LN(('Mini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2" s="97">
        <f>(AM272/(IF((237.3*LN(('Mini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2">
        <f t="shared" si="112"/>
        <v>0</v>
      </c>
      <c r="AU272">
        <v>0</v>
      </c>
      <c r="AV272" s="96">
        <v>0</v>
      </c>
      <c r="AW272" s="139">
        <f t="shared" si="111"/>
        <v>0.6166666666666667</v>
      </c>
      <c r="AX272" s="129">
        <v>0</v>
      </c>
      <c r="AY272" s="129">
        <v>0</v>
      </c>
      <c r="AZ272" s="129">
        <v>0</v>
      </c>
      <c r="BA272" s="86"/>
      <c r="BB272" s="86">
        <v>0</v>
      </c>
      <c r="BC272">
        <v>0</v>
      </c>
      <c r="BD272">
        <v>0</v>
      </c>
      <c r="BE272">
        <v>0</v>
      </c>
      <c r="BG272">
        <v>0</v>
      </c>
      <c r="BH272">
        <v>0</v>
      </c>
      <c r="BI272">
        <v>0</v>
      </c>
      <c r="BJ272">
        <v>0</v>
      </c>
      <c r="BM272">
        <f t="shared" si="113"/>
        <v>1.3823338826853E-3</v>
      </c>
      <c r="BN272">
        <f t="shared" si="114"/>
        <v>3.3290816326530999E-4</v>
      </c>
      <c r="BO272">
        <f t="shared" si="115"/>
        <v>1.723172227894</v>
      </c>
      <c r="BP272">
        <f t="shared" si="116"/>
        <v>1</v>
      </c>
    </row>
    <row r="273" spans="1:68" x14ac:dyDescent="0.25">
      <c r="A273" t="str">
        <f t="shared" si="45"/>
        <v>11370182</v>
      </c>
      <c r="B273">
        <v>11</v>
      </c>
      <c r="C273">
        <v>370</v>
      </c>
      <c r="D273">
        <v>2</v>
      </c>
      <c r="E273">
        <v>18</v>
      </c>
      <c r="F273" s="138">
        <f t="shared" si="107"/>
        <v>9</v>
      </c>
      <c r="G273">
        <v>0</v>
      </c>
      <c r="H273">
        <v>0</v>
      </c>
      <c r="I273">
        <v>0</v>
      </c>
      <c r="J273" s="94">
        <v>0</v>
      </c>
      <c r="K273" s="95">
        <v>881</v>
      </c>
      <c r="L273" s="86">
        <v>0</v>
      </c>
      <c r="M273" s="86">
        <v>0</v>
      </c>
      <c r="N273" s="86">
        <v>0</v>
      </c>
      <c r="O273">
        <v>1.3620000000000001</v>
      </c>
      <c r="P273">
        <v>1.1000000000000001</v>
      </c>
      <c r="Q273">
        <v>1.1000000000000001</v>
      </c>
      <c r="R273">
        <v>1.1000000000000001</v>
      </c>
      <c r="S273">
        <f t="shared" si="106"/>
        <v>131</v>
      </c>
      <c r="T273">
        <f t="shared" si="106"/>
        <v>0</v>
      </c>
      <c r="U273">
        <f t="shared" si="106"/>
        <v>0</v>
      </c>
      <c r="V273">
        <f t="shared" si="106"/>
        <v>0</v>
      </c>
      <c r="W273">
        <f t="shared" si="101"/>
        <v>23</v>
      </c>
      <c r="X273">
        <f t="shared" si="101"/>
        <v>0</v>
      </c>
      <c r="Y273">
        <f t="shared" si="101"/>
        <v>0</v>
      </c>
      <c r="Z273">
        <f t="shared" ref="Z273:Z336" si="117">ROUND(V273*3600/(4186*ABS($M$1-$M$2)),0)</f>
        <v>0</v>
      </c>
      <c r="AA273">
        <f t="shared" si="108"/>
        <v>1.6585564392109127</v>
      </c>
      <c r="AB273">
        <f t="shared" si="108"/>
        <v>0</v>
      </c>
      <c r="AC273">
        <f t="shared" si="109"/>
        <v>0</v>
      </c>
      <c r="AD273" s="96">
        <f t="shared" si="110"/>
        <v>0</v>
      </c>
      <c r="AE273" s="95">
        <v>0</v>
      </c>
      <c r="AF273" s="86">
        <v>0</v>
      </c>
      <c r="AG273" s="86">
        <v>0</v>
      </c>
      <c r="AH273">
        <v>0.98</v>
      </c>
      <c r="AI273">
        <v>0.98</v>
      </c>
      <c r="AJ273">
        <v>0.98</v>
      </c>
      <c r="AK273">
        <f t="shared" si="54"/>
        <v>0</v>
      </c>
      <c r="AL273">
        <f t="shared" si="55"/>
        <v>0</v>
      </c>
      <c r="AM273">
        <f t="shared" si="56"/>
        <v>0</v>
      </c>
      <c r="AN273">
        <f t="shared" si="57"/>
        <v>0</v>
      </c>
      <c r="AO273">
        <f t="shared" si="58"/>
        <v>0</v>
      </c>
      <c r="AP273">
        <f t="shared" si="59"/>
        <v>0</v>
      </c>
      <c r="AQ273" s="97">
        <f>(AK273/(IF((237.3*LN(('Mini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3" s="97">
        <f>(AL273/(IF((237.3*LN(('Mini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3" s="97">
        <f>(AM273/(IF((237.3*LN(('Mini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3">
        <f t="shared" si="112"/>
        <v>0</v>
      </c>
      <c r="AU273">
        <v>0</v>
      </c>
      <c r="AV273" s="96">
        <v>0</v>
      </c>
      <c r="AW273" s="139">
        <f t="shared" si="111"/>
        <v>1.2333333333333334</v>
      </c>
      <c r="AX273" s="129">
        <v>0</v>
      </c>
      <c r="AY273" s="129">
        <v>0</v>
      </c>
      <c r="AZ273" s="129">
        <v>0</v>
      </c>
      <c r="BA273" s="86"/>
      <c r="BB273" s="86">
        <v>0</v>
      </c>
      <c r="BC273">
        <v>0</v>
      </c>
      <c r="BD273">
        <v>0</v>
      </c>
      <c r="BE273">
        <v>0</v>
      </c>
      <c r="BG273">
        <v>0</v>
      </c>
      <c r="BH273">
        <v>0</v>
      </c>
      <c r="BI273">
        <v>0</v>
      </c>
      <c r="BJ273">
        <v>0</v>
      </c>
      <c r="BM273">
        <f t="shared" si="113"/>
        <v>8.0534470601597002E-4</v>
      </c>
      <c r="BN273">
        <f t="shared" si="114"/>
        <v>3.9795050474943999E-4</v>
      </c>
      <c r="BO273">
        <f t="shared" si="115"/>
        <v>1.8138647155180001</v>
      </c>
      <c r="BP273">
        <f t="shared" si="116"/>
        <v>2</v>
      </c>
    </row>
    <row r="274" spans="1:68" x14ac:dyDescent="0.25">
      <c r="A274" t="str">
        <f t="shared" si="45"/>
        <v>11370262</v>
      </c>
      <c r="B274">
        <v>11</v>
      </c>
      <c r="C274">
        <v>370</v>
      </c>
      <c r="D274">
        <v>2</v>
      </c>
      <c r="E274">
        <v>26</v>
      </c>
      <c r="F274" s="138">
        <f t="shared" si="107"/>
        <v>9</v>
      </c>
      <c r="G274">
        <v>0</v>
      </c>
      <c r="H274">
        <v>0</v>
      </c>
      <c r="I274">
        <v>0</v>
      </c>
      <c r="J274" s="94">
        <v>0</v>
      </c>
      <c r="K274" s="95">
        <v>1188</v>
      </c>
      <c r="L274" s="86">
        <v>0</v>
      </c>
      <c r="M274" s="86">
        <v>0</v>
      </c>
      <c r="N274" s="86">
        <v>0</v>
      </c>
      <c r="O274">
        <v>1.3620000000000001</v>
      </c>
      <c r="P274">
        <v>1.1000000000000001</v>
      </c>
      <c r="Q274">
        <v>1.1000000000000001</v>
      </c>
      <c r="R274">
        <v>1.1000000000000001</v>
      </c>
      <c r="S274">
        <f t="shared" si="106"/>
        <v>177</v>
      </c>
      <c r="T274">
        <f t="shared" si="106"/>
        <v>0</v>
      </c>
      <c r="U274">
        <f t="shared" si="106"/>
        <v>0</v>
      </c>
      <c r="V274">
        <f t="shared" si="106"/>
        <v>0</v>
      </c>
      <c r="W274">
        <f t="shared" ref="W274:W337" si="118">ROUND(S274*3600/(4186*ABS($M$1-$M$2)),0)</f>
        <v>30</v>
      </c>
      <c r="X274">
        <f t="shared" ref="X274:X337" si="119">ROUND(T274*3600/(4186*ABS($M$1-$M$2)),0)</f>
        <v>0</v>
      </c>
      <c r="Y274">
        <f t="shared" ref="Y274:Y337" si="120">ROUND(U274*3600/(4186*ABS($M$1-$M$2)),0)</f>
        <v>0</v>
      </c>
      <c r="Z274">
        <f t="shared" si="117"/>
        <v>0</v>
      </c>
      <c r="AA274">
        <f t="shared" si="108"/>
        <v>2.6857506737280188</v>
      </c>
      <c r="AB274">
        <f t="shared" si="108"/>
        <v>0</v>
      </c>
      <c r="AC274">
        <f t="shared" si="109"/>
        <v>0</v>
      </c>
      <c r="AD274" s="96">
        <f t="shared" si="110"/>
        <v>0</v>
      </c>
      <c r="AE274" s="95">
        <v>0</v>
      </c>
      <c r="AF274" s="86">
        <v>0</v>
      </c>
      <c r="AG274" s="86">
        <v>0</v>
      </c>
      <c r="AH274">
        <v>0.98</v>
      </c>
      <c r="AI274">
        <v>0.98</v>
      </c>
      <c r="AJ274">
        <v>0.98</v>
      </c>
      <c r="AK274">
        <f t="shared" si="54"/>
        <v>0</v>
      </c>
      <c r="AL274">
        <f t="shared" si="55"/>
        <v>0</v>
      </c>
      <c r="AM274">
        <f t="shared" si="56"/>
        <v>0</v>
      </c>
      <c r="AN274">
        <f t="shared" si="57"/>
        <v>0</v>
      </c>
      <c r="AO274">
        <f t="shared" si="58"/>
        <v>0</v>
      </c>
      <c r="AP274">
        <f t="shared" si="59"/>
        <v>0</v>
      </c>
      <c r="AQ274" s="97">
        <f>(AK274/(IF((237.3*LN(('Mini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4" s="97">
        <f>(AL274/(IF((237.3*LN(('Mini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4" s="97">
        <f>(AM274/(IF((237.3*LN(('Mini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4">
        <f t="shared" si="112"/>
        <v>0</v>
      </c>
      <c r="AU274">
        <v>0</v>
      </c>
      <c r="AV274" s="96">
        <v>0</v>
      </c>
      <c r="AW274" s="139">
        <f t="shared" si="111"/>
        <v>1.2333333333333334</v>
      </c>
      <c r="AX274" s="129">
        <v>0</v>
      </c>
      <c r="AY274" s="129">
        <v>0</v>
      </c>
      <c r="AZ274" s="129">
        <v>0</v>
      </c>
      <c r="BA274" s="86"/>
      <c r="BB274" s="86">
        <v>0</v>
      </c>
      <c r="BC274">
        <v>0</v>
      </c>
      <c r="BD274">
        <v>0</v>
      </c>
      <c r="BE274">
        <v>0</v>
      </c>
      <c r="BG274">
        <v>0</v>
      </c>
      <c r="BH274">
        <v>0</v>
      </c>
      <c r="BI274">
        <v>0</v>
      </c>
      <c r="BJ274">
        <v>0</v>
      </c>
      <c r="BM274">
        <f t="shared" si="113"/>
        <v>8.0534470601597002E-4</v>
      </c>
      <c r="BN274">
        <f t="shared" si="114"/>
        <v>3.9795050474943999E-4</v>
      </c>
      <c r="BO274">
        <f t="shared" si="115"/>
        <v>1.8138647155180001</v>
      </c>
      <c r="BP274">
        <f t="shared" si="116"/>
        <v>2</v>
      </c>
    </row>
    <row r="275" spans="1:68" x14ac:dyDescent="0.25">
      <c r="A275" t="str">
        <f t="shared" si="45"/>
        <v>11370342</v>
      </c>
      <c r="B275">
        <v>11</v>
      </c>
      <c r="C275">
        <v>370</v>
      </c>
      <c r="D275">
        <v>2</v>
      </c>
      <c r="E275">
        <v>34</v>
      </c>
      <c r="F275" s="138">
        <f t="shared" si="107"/>
        <v>14</v>
      </c>
      <c r="G275">
        <v>0</v>
      </c>
      <c r="H275">
        <v>0</v>
      </c>
      <c r="I275">
        <v>0</v>
      </c>
      <c r="J275" s="94">
        <v>0</v>
      </c>
      <c r="K275" s="95">
        <v>1544</v>
      </c>
      <c r="L275" s="86">
        <v>0</v>
      </c>
      <c r="M275" s="86">
        <v>0</v>
      </c>
      <c r="N275" s="86">
        <v>0</v>
      </c>
      <c r="O275">
        <v>1.3620000000000001</v>
      </c>
      <c r="P275">
        <v>1.1000000000000001</v>
      </c>
      <c r="Q275">
        <v>1.1000000000000001</v>
      </c>
      <c r="R275">
        <v>1.1000000000000001</v>
      </c>
      <c r="S275">
        <f t="shared" si="106"/>
        <v>230</v>
      </c>
      <c r="T275">
        <f t="shared" si="106"/>
        <v>0</v>
      </c>
      <c r="U275">
        <f t="shared" si="106"/>
        <v>0</v>
      </c>
      <c r="V275">
        <f t="shared" si="106"/>
        <v>0</v>
      </c>
      <c r="W275">
        <f t="shared" si="118"/>
        <v>40</v>
      </c>
      <c r="X275">
        <f t="shared" si="119"/>
        <v>0</v>
      </c>
      <c r="Y275">
        <f t="shared" si="120"/>
        <v>0</v>
      </c>
      <c r="Z275">
        <f t="shared" si="117"/>
        <v>0</v>
      </c>
      <c r="AA275">
        <f t="shared" si="108"/>
        <v>6.6335359037531934</v>
      </c>
      <c r="AB275">
        <f t="shared" si="108"/>
        <v>0</v>
      </c>
      <c r="AC275">
        <f t="shared" si="109"/>
        <v>0</v>
      </c>
      <c r="AD275" s="96">
        <f t="shared" si="110"/>
        <v>0</v>
      </c>
      <c r="AE275" s="95">
        <v>0</v>
      </c>
      <c r="AF275" s="86">
        <v>0</v>
      </c>
      <c r="AG275" s="86">
        <v>0</v>
      </c>
      <c r="AH275">
        <v>0.98</v>
      </c>
      <c r="AI275">
        <v>0.98</v>
      </c>
      <c r="AJ275">
        <v>0.98</v>
      </c>
      <c r="AK275">
        <f t="shared" si="54"/>
        <v>0</v>
      </c>
      <c r="AL275">
        <f t="shared" si="55"/>
        <v>0</v>
      </c>
      <c r="AM275">
        <f t="shared" si="56"/>
        <v>0</v>
      </c>
      <c r="AN275">
        <f t="shared" si="57"/>
        <v>0</v>
      </c>
      <c r="AO275">
        <f t="shared" si="58"/>
        <v>0</v>
      </c>
      <c r="AP275">
        <f t="shared" si="59"/>
        <v>0</v>
      </c>
      <c r="AQ275" s="97">
        <f>(AK275/(IF((237.3*LN(('Mini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5" s="97">
        <f>(AL275/(IF((237.3*LN(('Mini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5" s="97">
        <f>(AM275/(IF((237.3*LN(('Mini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5">
        <f t="shared" si="112"/>
        <v>0</v>
      </c>
      <c r="AU275">
        <v>0</v>
      </c>
      <c r="AV275" s="96">
        <v>0</v>
      </c>
      <c r="AW275" s="139">
        <f t="shared" si="111"/>
        <v>1.85</v>
      </c>
      <c r="AX275" s="129">
        <v>0</v>
      </c>
      <c r="AY275" s="129">
        <v>0</v>
      </c>
      <c r="AZ275" s="129">
        <v>0</v>
      </c>
      <c r="BA275" s="86"/>
      <c r="BB275" s="86">
        <v>0</v>
      </c>
      <c r="BC275">
        <v>0</v>
      </c>
      <c r="BD275">
        <v>0</v>
      </c>
      <c r="BE275">
        <v>0</v>
      </c>
      <c r="BG275">
        <v>0</v>
      </c>
      <c r="BH275">
        <v>0</v>
      </c>
      <c r="BI275">
        <v>0</v>
      </c>
      <c r="BJ275">
        <v>0</v>
      </c>
      <c r="BM275">
        <f t="shared" si="113"/>
        <v>2.5582398288699999E-3</v>
      </c>
      <c r="BN275">
        <f t="shared" si="114"/>
        <v>5.6161694684148003E-4</v>
      </c>
      <c r="BO275">
        <f t="shared" si="115"/>
        <v>1.4942747715061999</v>
      </c>
      <c r="BP275">
        <f t="shared" si="116"/>
        <v>3</v>
      </c>
    </row>
    <row r="276" spans="1:68" x14ac:dyDescent="0.25">
      <c r="A276" t="str">
        <f t="shared" si="45"/>
        <v>11370422</v>
      </c>
      <c r="B276">
        <v>11</v>
      </c>
      <c r="C276">
        <v>370</v>
      </c>
      <c r="D276">
        <v>2</v>
      </c>
      <c r="E276">
        <v>42</v>
      </c>
      <c r="F276" s="138">
        <f t="shared" si="107"/>
        <v>19</v>
      </c>
      <c r="G276">
        <v>0</v>
      </c>
      <c r="H276">
        <v>0</v>
      </c>
      <c r="I276">
        <v>0</v>
      </c>
      <c r="J276" s="94">
        <v>0</v>
      </c>
      <c r="K276" s="95">
        <v>2169</v>
      </c>
      <c r="L276" s="86">
        <v>0</v>
      </c>
      <c r="M276" s="86">
        <v>0</v>
      </c>
      <c r="N276" s="86">
        <v>0</v>
      </c>
      <c r="O276">
        <v>1.3620000000000001</v>
      </c>
      <c r="P276">
        <v>1.1000000000000001</v>
      </c>
      <c r="Q276">
        <v>1.1000000000000001</v>
      </c>
      <c r="R276">
        <v>1.1000000000000001</v>
      </c>
      <c r="S276">
        <f t="shared" si="106"/>
        <v>324</v>
      </c>
      <c r="T276">
        <f t="shared" si="106"/>
        <v>0</v>
      </c>
      <c r="U276">
        <f t="shared" si="106"/>
        <v>0</v>
      </c>
      <c r="V276">
        <f t="shared" si="106"/>
        <v>0</v>
      </c>
      <c r="W276">
        <f t="shared" si="118"/>
        <v>56</v>
      </c>
      <c r="X276">
        <f t="shared" si="119"/>
        <v>0</v>
      </c>
      <c r="Y276">
        <f t="shared" si="120"/>
        <v>0</v>
      </c>
      <c r="Z276">
        <f t="shared" si="117"/>
        <v>0</v>
      </c>
      <c r="AA276">
        <f t="shared" si="108"/>
        <v>24.123062162221235</v>
      </c>
      <c r="AB276">
        <f t="shared" si="108"/>
        <v>0</v>
      </c>
      <c r="AC276">
        <f t="shared" si="109"/>
        <v>0</v>
      </c>
      <c r="AD276" s="96">
        <f t="shared" si="110"/>
        <v>0</v>
      </c>
      <c r="AE276" s="95">
        <v>0</v>
      </c>
      <c r="AF276" s="86">
        <v>0</v>
      </c>
      <c r="AG276" s="86">
        <v>0</v>
      </c>
      <c r="AH276">
        <v>0.98</v>
      </c>
      <c r="AI276">
        <v>0.98</v>
      </c>
      <c r="AJ276">
        <v>0.98</v>
      </c>
      <c r="AK276">
        <f t="shared" si="54"/>
        <v>0</v>
      </c>
      <c r="AL276">
        <f t="shared" si="55"/>
        <v>0</v>
      </c>
      <c r="AM276">
        <f t="shared" si="56"/>
        <v>0</v>
      </c>
      <c r="AN276">
        <f t="shared" si="57"/>
        <v>0</v>
      </c>
      <c r="AO276">
        <f t="shared" si="58"/>
        <v>0</v>
      </c>
      <c r="AP276">
        <f t="shared" si="59"/>
        <v>0</v>
      </c>
      <c r="AQ276" s="97">
        <f>(AK276/(IF((237.3*LN(('Mini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6" s="97">
        <f>(AL276/(IF((237.3*LN(('Mini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6" s="97">
        <f>(AM276/(IF((237.3*LN(('Mini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6">
        <f t="shared" si="112"/>
        <v>0</v>
      </c>
      <c r="AU276">
        <v>0</v>
      </c>
      <c r="AV276" s="96">
        <v>0</v>
      </c>
      <c r="AW276" s="139">
        <f t="shared" si="111"/>
        <v>2.4666666666666668</v>
      </c>
      <c r="AX276" s="129">
        <v>0</v>
      </c>
      <c r="AY276" s="129">
        <v>0</v>
      </c>
      <c r="AZ276" s="129">
        <v>0</v>
      </c>
      <c r="BA276" s="86"/>
      <c r="BB276" s="86">
        <v>0</v>
      </c>
      <c r="BC276">
        <v>0</v>
      </c>
      <c r="BD276">
        <v>0</v>
      </c>
      <c r="BE276">
        <v>0</v>
      </c>
      <c r="BG276">
        <v>0</v>
      </c>
      <c r="BH276">
        <v>0</v>
      </c>
      <c r="BI276">
        <v>0</v>
      </c>
      <c r="BJ276">
        <v>0</v>
      </c>
      <c r="BM276">
        <f t="shared" si="113"/>
        <v>1.1616292894075E-2</v>
      </c>
      <c r="BN276">
        <f t="shared" si="114"/>
        <v>1.6553227470231999E-3</v>
      </c>
      <c r="BO276">
        <f t="shared" si="115"/>
        <v>1.5869346821790999</v>
      </c>
      <c r="BP276">
        <f t="shared" si="116"/>
        <v>1</v>
      </c>
    </row>
    <row r="277" spans="1:68" x14ac:dyDescent="0.25">
      <c r="A277" t="str">
        <f t="shared" si="45"/>
        <v>11390142</v>
      </c>
      <c r="B277">
        <v>11</v>
      </c>
      <c r="C277">
        <v>390</v>
      </c>
      <c r="D277">
        <v>2</v>
      </c>
      <c r="E277">
        <v>14</v>
      </c>
      <c r="F277" s="138">
        <f t="shared" si="107"/>
        <v>4</v>
      </c>
      <c r="G277">
        <v>0</v>
      </c>
      <c r="H277">
        <v>0</v>
      </c>
      <c r="I277">
        <v>0</v>
      </c>
      <c r="J277" s="94">
        <v>0</v>
      </c>
      <c r="K277" s="95">
        <v>786</v>
      </c>
      <c r="L277" s="86">
        <v>0</v>
      </c>
      <c r="M277" s="86">
        <v>0</v>
      </c>
      <c r="N277" s="86">
        <v>0</v>
      </c>
      <c r="O277">
        <v>1.3620000000000001</v>
      </c>
      <c r="P277">
        <v>1.1000000000000001</v>
      </c>
      <c r="Q277">
        <v>1.1000000000000001</v>
      </c>
      <c r="R277">
        <v>1.1000000000000001</v>
      </c>
      <c r="S277">
        <f t="shared" si="106"/>
        <v>117</v>
      </c>
      <c r="T277">
        <f t="shared" si="106"/>
        <v>0</v>
      </c>
      <c r="U277">
        <f t="shared" si="106"/>
        <v>0</v>
      </c>
      <c r="V277">
        <f t="shared" si="106"/>
        <v>0</v>
      </c>
      <c r="W277">
        <f t="shared" si="118"/>
        <v>20</v>
      </c>
      <c r="X277">
        <f t="shared" si="119"/>
        <v>0</v>
      </c>
      <c r="Y277">
        <f t="shared" si="120"/>
        <v>0</v>
      </c>
      <c r="Z277">
        <f t="shared" si="117"/>
        <v>0</v>
      </c>
      <c r="AA277">
        <f t="shared" si="108"/>
        <v>0.88940806462814781</v>
      </c>
      <c r="AB277">
        <f t="shared" si="108"/>
        <v>0</v>
      </c>
      <c r="AC277">
        <f t="shared" si="109"/>
        <v>0</v>
      </c>
      <c r="AD277" s="96">
        <f t="shared" si="110"/>
        <v>0</v>
      </c>
      <c r="AE277" s="95">
        <v>0</v>
      </c>
      <c r="AF277" s="86">
        <v>0</v>
      </c>
      <c r="AG277" s="86">
        <v>0</v>
      </c>
      <c r="AH277">
        <v>0.98</v>
      </c>
      <c r="AI277">
        <v>0.98</v>
      </c>
      <c r="AJ277">
        <v>0.98</v>
      </c>
      <c r="AK277">
        <f t="shared" si="54"/>
        <v>0</v>
      </c>
      <c r="AL277">
        <f t="shared" si="55"/>
        <v>0</v>
      </c>
      <c r="AM277">
        <f t="shared" si="56"/>
        <v>0</v>
      </c>
      <c r="AN277">
        <f t="shared" si="57"/>
        <v>0</v>
      </c>
      <c r="AO277">
        <f t="shared" si="58"/>
        <v>0</v>
      </c>
      <c r="AP277">
        <f t="shared" si="59"/>
        <v>0</v>
      </c>
      <c r="AQ277" s="97">
        <f>(AK277/(IF((237.3*LN(('Mini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7" s="97">
        <f>(AL277/(IF((237.3*LN(('Mini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7" s="97">
        <f>(AM277/(IF((237.3*LN(('Mini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7">
        <f t="shared" si="112"/>
        <v>0</v>
      </c>
      <c r="AU277">
        <v>0</v>
      </c>
      <c r="AV277" s="96">
        <v>0</v>
      </c>
      <c r="AW277" s="139">
        <f t="shared" si="111"/>
        <v>0.65</v>
      </c>
      <c r="AX277" s="129">
        <v>0</v>
      </c>
      <c r="AY277" s="129">
        <v>0</v>
      </c>
      <c r="AZ277" s="129">
        <v>0</v>
      </c>
      <c r="BA277" s="86"/>
      <c r="BB277" s="86">
        <v>0</v>
      </c>
      <c r="BC277">
        <v>0</v>
      </c>
      <c r="BD277">
        <v>0</v>
      </c>
      <c r="BE277">
        <v>0</v>
      </c>
      <c r="BG277">
        <v>0</v>
      </c>
      <c r="BH277">
        <v>0</v>
      </c>
      <c r="BI277">
        <v>0</v>
      </c>
      <c r="BJ277">
        <v>0</v>
      </c>
      <c r="BM277">
        <f t="shared" si="113"/>
        <v>1.3823338826853E-3</v>
      </c>
      <c r="BN277">
        <f t="shared" si="114"/>
        <v>3.3290816326530999E-4</v>
      </c>
      <c r="BO277">
        <f t="shared" si="115"/>
        <v>1.723172227894</v>
      </c>
      <c r="BP277">
        <f t="shared" si="116"/>
        <v>1</v>
      </c>
    </row>
    <row r="278" spans="1:68" x14ac:dyDescent="0.25">
      <c r="A278" t="str">
        <f t="shared" si="45"/>
        <v>11390182</v>
      </c>
      <c r="B278">
        <v>11</v>
      </c>
      <c r="C278">
        <v>390</v>
      </c>
      <c r="D278">
        <v>2</v>
      </c>
      <c r="E278">
        <v>18</v>
      </c>
      <c r="F278" s="138">
        <f t="shared" si="107"/>
        <v>9</v>
      </c>
      <c r="G278">
        <v>0</v>
      </c>
      <c r="H278">
        <v>0</v>
      </c>
      <c r="I278">
        <v>0</v>
      </c>
      <c r="J278" s="94">
        <v>0</v>
      </c>
      <c r="K278" s="95">
        <v>932</v>
      </c>
      <c r="L278" s="86">
        <v>0</v>
      </c>
      <c r="M278" s="86">
        <v>0</v>
      </c>
      <c r="N278" s="86">
        <v>0</v>
      </c>
      <c r="O278">
        <v>1.3620000000000001</v>
      </c>
      <c r="P278">
        <v>1.1000000000000001</v>
      </c>
      <c r="Q278">
        <v>1.1000000000000001</v>
      </c>
      <c r="R278">
        <v>1.1000000000000001</v>
      </c>
      <c r="S278">
        <f t="shared" si="106"/>
        <v>139</v>
      </c>
      <c r="T278">
        <f t="shared" si="106"/>
        <v>0</v>
      </c>
      <c r="U278">
        <f t="shared" si="106"/>
        <v>0</v>
      </c>
      <c r="V278">
        <f t="shared" si="106"/>
        <v>0</v>
      </c>
      <c r="W278">
        <f t="shared" si="118"/>
        <v>24</v>
      </c>
      <c r="X278">
        <f t="shared" si="119"/>
        <v>0</v>
      </c>
      <c r="Y278">
        <f t="shared" si="120"/>
        <v>0</v>
      </c>
      <c r="Z278">
        <f t="shared" si="117"/>
        <v>0</v>
      </c>
      <c r="AA278">
        <f t="shared" si="108"/>
        <v>1.8923252534145938</v>
      </c>
      <c r="AB278">
        <f t="shared" si="108"/>
        <v>0</v>
      </c>
      <c r="AC278">
        <f t="shared" si="109"/>
        <v>0</v>
      </c>
      <c r="AD278" s="96">
        <f t="shared" si="110"/>
        <v>0</v>
      </c>
      <c r="AE278" s="95">
        <v>0</v>
      </c>
      <c r="AF278" s="86">
        <v>0</v>
      </c>
      <c r="AG278" s="86">
        <v>0</v>
      </c>
      <c r="AH278">
        <v>0.98</v>
      </c>
      <c r="AI278">
        <v>0.98</v>
      </c>
      <c r="AJ278">
        <v>0.98</v>
      </c>
      <c r="AK278">
        <f t="shared" si="54"/>
        <v>0</v>
      </c>
      <c r="AL278">
        <f t="shared" si="55"/>
        <v>0</v>
      </c>
      <c r="AM278">
        <f t="shared" si="56"/>
        <v>0</v>
      </c>
      <c r="AN278">
        <f t="shared" si="57"/>
        <v>0</v>
      </c>
      <c r="AO278">
        <f t="shared" si="58"/>
        <v>0</v>
      </c>
      <c r="AP278">
        <f t="shared" si="59"/>
        <v>0</v>
      </c>
      <c r="AQ278" s="97">
        <f>(AK278/(IF((237.3*LN(('Mini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8" s="97">
        <f>(AL278/(IF((237.3*LN(('Mini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8" s="97">
        <f>(AM278/(IF((237.3*LN(('Mini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8">
        <f t="shared" si="112"/>
        <v>0</v>
      </c>
      <c r="AU278">
        <v>0</v>
      </c>
      <c r="AV278" s="96">
        <v>0</v>
      </c>
      <c r="AW278" s="139">
        <f t="shared" si="111"/>
        <v>1.3</v>
      </c>
      <c r="AX278" s="129">
        <v>0</v>
      </c>
      <c r="AY278" s="129">
        <v>0</v>
      </c>
      <c r="AZ278" s="129">
        <v>0</v>
      </c>
      <c r="BA278" s="86"/>
      <c r="BB278" s="86">
        <v>0</v>
      </c>
      <c r="BC278">
        <v>0</v>
      </c>
      <c r="BD278">
        <v>0</v>
      </c>
      <c r="BE278">
        <v>0</v>
      </c>
      <c r="BG278">
        <v>0</v>
      </c>
      <c r="BH278">
        <v>0</v>
      </c>
      <c r="BI278">
        <v>0</v>
      </c>
      <c r="BJ278">
        <v>0</v>
      </c>
      <c r="BM278">
        <f t="shared" si="113"/>
        <v>8.0534470601597002E-4</v>
      </c>
      <c r="BN278">
        <f t="shared" si="114"/>
        <v>3.9795050474943999E-4</v>
      </c>
      <c r="BO278">
        <f t="shared" si="115"/>
        <v>1.8138647155180001</v>
      </c>
      <c r="BP278">
        <f t="shared" si="116"/>
        <v>2</v>
      </c>
    </row>
    <row r="279" spans="1:68" x14ac:dyDescent="0.25">
      <c r="A279" t="str">
        <f t="shared" si="45"/>
        <v>11390262</v>
      </c>
      <c r="B279">
        <v>11</v>
      </c>
      <c r="C279">
        <v>390</v>
      </c>
      <c r="D279">
        <v>2</v>
      </c>
      <c r="E279">
        <v>26</v>
      </c>
      <c r="F279" s="138">
        <f t="shared" si="107"/>
        <v>9</v>
      </c>
      <c r="G279">
        <v>0</v>
      </c>
      <c r="H279">
        <v>0</v>
      </c>
      <c r="I279">
        <v>0</v>
      </c>
      <c r="J279" s="94">
        <v>0</v>
      </c>
      <c r="K279" s="95">
        <v>1258</v>
      </c>
      <c r="L279" s="86">
        <v>0</v>
      </c>
      <c r="M279" s="86">
        <v>0</v>
      </c>
      <c r="N279" s="86">
        <v>0</v>
      </c>
      <c r="O279">
        <v>1.3620000000000001</v>
      </c>
      <c r="P279">
        <v>1.1000000000000001</v>
      </c>
      <c r="Q279">
        <v>1.1000000000000001</v>
      </c>
      <c r="R279">
        <v>1.1000000000000001</v>
      </c>
      <c r="S279">
        <f t="shared" si="106"/>
        <v>188</v>
      </c>
      <c r="T279">
        <f t="shared" si="106"/>
        <v>0</v>
      </c>
      <c r="U279">
        <f t="shared" si="106"/>
        <v>0</v>
      </c>
      <c r="V279">
        <f t="shared" si="106"/>
        <v>0</v>
      </c>
      <c r="W279">
        <f t="shared" si="118"/>
        <v>32</v>
      </c>
      <c r="X279">
        <f t="shared" si="119"/>
        <v>0</v>
      </c>
      <c r="Y279">
        <f t="shared" si="120"/>
        <v>0</v>
      </c>
      <c r="Z279">
        <f t="shared" si="117"/>
        <v>0</v>
      </c>
      <c r="AA279">
        <f t="shared" si="108"/>
        <v>3.1889382440410894</v>
      </c>
      <c r="AB279">
        <f t="shared" si="108"/>
        <v>0</v>
      </c>
      <c r="AC279">
        <f t="shared" si="109"/>
        <v>0</v>
      </c>
      <c r="AD279" s="96">
        <f t="shared" si="110"/>
        <v>0</v>
      </c>
      <c r="AE279" s="95">
        <v>0</v>
      </c>
      <c r="AF279" s="86">
        <v>0</v>
      </c>
      <c r="AG279" s="86">
        <v>0</v>
      </c>
      <c r="AH279">
        <v>0.98</v>
      </c>
      <c r="AI279">
        <v>0.98</v>
      </c>
      <c r="AJ279">
        <v>0.98</v>
      </c>
      <c r="AK279">
        <f t="shared" si="54"/>
        <v>0</v>
      </c>
      <c r="AL279">
        <f t="shared" si="55"/>
        <v>0</v>
      </c>
      <c r="AM279">
        <f t="shared" si="56"/>
        <v>0</v>
      </c>
      <c r="AN279">
        <f t="shared" si="57"/>
        <v>0</v>
      </c>
      <c r="AO279">
        <f t="shared" si="58"/>
        <v>0</v>
      </c>
      <c r="AP279">
        <f t="shared" si="59"/>
        <v>0</v>
      </c>
      <c r="AQ279" s="97">
        <f>(AK279/(IF((237.3*LN(('Mini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79" s="97">
        <f>(AL279/(IF((237.3*LN(('Mini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79" s="97">
        <f>(AM279/(IF((237.3*LN(('Mini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79">
        <f t="shared" si="112"/>
        <v>0</v>
      </c>
      <c r="AU279">
        <v>0</v>
      </c>
      <c r="AV279" s="96">
        <v>0</v>
      </c>
      <c r="AW279" s="139">
        <f t="shared" si="111"/>
        <v>1.3</v>
      </c>
      <c r="AX279" s="129">
        <v>0</v>
      </c>
      <c r="AY279" s="129">
        <v>0</v>
      </c>
      <c r="AZ279" s="129">
        <v>0</v>
      </c>
      <c r="BA279" s="86"/>
      <c r="BB279" s="86">
        <v>0</v>
      </c>
      <c r="BC279">
        <v>0</v>
      </c>
      <c r="BD279">
        <v>0</v>
      </c>
      <c r="BE279">
        <v>0</v>
      </c>
      <c r="BG279">
        <v>0</v>
      </c>
      <c r="BH279">
        <v>0</v>
      </c>
      <c r="BI279">
        <v>0</v>
      </c>
      <c r="BJ279">
        <v>0</v>
      </c>
      <c r="BM279">
        <f t="shared" si="113"/>
        <v>8.0534470601597002E-4</v>
      </c>
      <c r="BN279">
        <f t="shared" si="114"/>
        <v>3.9795050474943999E-4</v>
      </c>
      <c r="BO279">
        <f t="shared" si="115"/>
        <v>1.8138647155180001</v>
      </c>
      <c r="BP279">
        <f t="shared" si="116"/>
        <v>2</v>
      </c>
    </row>
    <row r="280" spans="1:68" x14ac:dyDescent="0.25">
      <c r="A280" t="str">
        <f t="shared" si="45"/>
        <v>11390342</v>
      </c>
      <c r="B280">
        <v>11</v>
      </c>
      <c r="C280">
        <v>390</v>
      </c>
      <c r="D280">
        <v>2</v>
      </c>
      <c r="E280">
        <v>34</v>
      </c>
      <c r="F280" s="138">
        <f t="shared" si="107"/>
        <v>14</v>
      </c>
      <c r="G280">
        <v>0</v>
      </c>
      <c r="H280">
        <v>0</v>
      </c>
      <c r="I280">
        <v>0</v>
      </c>
      <c r="J280" s="94">
        <v>0</v>
      </c>
      <c r="K280" s="95">
        <v>1634</v>
      </c>
      <c r="L280" s="86">
        <v>0</v>
      </c>
      <c r="M280" s="86">
        <v>0</v>
      </c>
      <c r="N280" s="86">
        <v>0</v>
      </c>
      <c r="O280">
        <v>1.3620000000000001</v>
      </c>
      <c r="P280">
        <v>1.1000000000000001</v>
      </c>
      <c r="Q280">
        <v>1.1000000000000001</v>
      </c>
      <c r="R280">
        <v>1.1000000000000001</v>
      </c>
      <c r="S280">
        <f t="shared" si="106"/>
        <v>244</v>
      </c>
      <c r="T280">
        <f t="shared" si="106"/>
        <v>0</v>
      </c>
      <c r="U280">
        <f t="shared" si="106"/>
        <v>0</v>
      </c>
      <c r="V280">
        <f t="shared" si="106"/>
        <v>0</v>
      </c>
      <c r="W280">
        <f t="shared" si="118"/>
        <v>42</v>
      </c>
      <c r="X280">
        <f t="shared" si="119"/>
        <v>0</v>
      </c>
      <c r="Y280">
        <f t="shared" si="120"/>
        <v>0</v>
      </c>
      <c r="Z280">
        <f t="shared" si="117"/>
        <v>0</v>
      </c>
      <c r="AA280">
        <f t="shared" si="108"/>
        <v>7.5362359355037167</v>
      </c>
      <c r="AB280">
        <f t="shared" si="108"/>
        <v>0</v>
      </c>
      <c r="AC280">
        <f t="shared" si="109"/>
        <v>0</v>
      </c>
      <c r="AD280" s="96">
        <f t="shared" si="110"/>
        <v>0</v>
      </c>
      <c r="AE280" s="95">
        <v>0</v>
      </c>
      <c r="AF280" s="86">
        <v>0</v>
      </c>
      <c r="AG280" s="86">
        <v>0</v>
      </c>
      <c r="AH280">
        <v>0.98</v>
      </c>
      <c r="AI280">
        <v>0.98</v>
      </c>
      <c r="AJ280">
        <v>0.98</v>
      </c>
      <c r="AK280">
        <f t="shared" si="54"/>
        <v>0</v>
      </c>
      <c r="AL280">
        <f t="shared" si="55"/>
        <v>0</v>
      </c>
      <c r="AM280">
        <f t="shared" si="56"/>
        <v>0</v>
      </c>
      <c r="AN280">
        <f t="shared" si="57"/>
        <v>0</v>
      </c>
      <c r="AO280">
        <f t="shared" si="58"/>
        <v>0</v>
      </c>
      <c r="AP280">
        <f t="shared" si="59"/>
        <v>0</v>
      </c>
      <c r="AQ280" s="97">
        <f>(AK280/(IF((237.3*LN(('Mini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0" s="97">
        <f>(AL280/(IF((237.3*LN(('Mini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0" s="97">
        <f>(AM280/(IF((237.3*LN(('Mini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0">
        <f t="shared" si="112"/>
        <v>0</v>
      </c>
      <c r="AU280">
        <v>0</v>
      </c>
      <c r="AV280" s="96">
        <v>0</v>
      </c>
      <c r="AW280" s="139">
        <f t="shared" si="111"/>
        <v>1.95</v>
      </c>
      <c r="AX280" s="129">
        <v>0</v>
      </c>
      <c r="AY280" s="129">
        <v>0</v>
      </c>
      <c r="AZ280" s="129">
        <v>0</v>
      </c>
      <c r="BA280" s="86"/>
      <c r="BB280" s="86">
        <v>0</v>
      </c>
      <c r="BC280">
        <v>0</v>
      </c>
      <c r="BD280">
        <v>0</v>
      </c>
      <c r="BE280">
        <v>0</v>
      </c>
      <c r="BG280">
        <v>0</v>
      </c>
      <c r="BH280">
        <v>0</v>
      </c>
      <c r="BI280">
        <v>0</v>
      </c>
      <c r="BJ280">
        <v>0</v>
      </c>
      <c r="BM280">
        <f t="shared" si="113"/>
        <v>2.5582398288699999E-3</v>
      </c>
      <c r="BN280">
        <f t="shared" si="114"/>
        <v>5.6161694684148003E-4</v>
      </c>
      <c r="BO280">
        <f t="shared" si="115"/>
        <v>1.4942747715061999</v>
      </c>
      <c r="BP280">
        <f t="shared" si="116"/>
        <v>3</v>
      </c>
    </row>
    <row r="281" spans="1:68" x14ac:dyDescent="0.25">
      <c r="A281" t="str">
        <f t="shared" si="45"/>
        <v>11390422</v>
      </c>
      <c r="B281">
        <v>11</v>
      </c>
      <c r="C281">
        <v>390</v>
      </c>
      <c r="D281">
        <v>2</v>
      </c>
      <c r="E281">
        <v>42</v>
      </c>
      <c r="F281" s="138">
        <f t="shared" si="107"/>
        <v>19</v>
      </c>
      <c r="G281">
        <v>0</v>
      </c>
      <c r="H281">
        <v>0</v>
      </c>
      <c r="I281">
        <v>0</v>
      </c>
      <c r="J281" s="94">
        <v>0</v>
      </c>
      <c r="K281" s="95">
        <v>2297</v>
      </c>
      <c r="L281" s="86">
        <v>0</v>
      </c>
      <c r="M281" s="86">
        <v>0</v>
      </c>
      <c r="N281" s="86">
        <v>0</v>
      </c>
      <c r="O281">
        <v>1.3620000000000001</v>
      </c>
      <c r="P281">
        <v>1.1000000000000001</v>
      </c>
      <c r="Q281">
        <v>1.1000000000000001</v>
      </c>
      <c r="R281">
        <v>1.1000000000000001</v>
      </c>
      <c r="S281">
        <f t="shared" si="106"/>
        <v>343</v>
      </c>
      <c r="T281">
        <f t="shared" si="106"/>
        <v>0</v>
      </c>
      <c r="U281">
        <f t="shared" si="106"/>
        <v>0</v>
      </c>
      <c r="V281">
        <f t="shared" si="106"/>
        <v>0</v>
      </c>
      <c r="W281">
        <f t="shared" si="118"/>
        <v>59</v>
      </c>
      <c r="X281">
        <f t="shared" si="119"/>
        <v>0</v>
      </c>
      <c r="Y281">
        <f t="shared" si="120"/>
        <v>0</v>
      </c>
      <c r="Z281">
        <f t="shared" si="117"/>
        <v>0</v>
      </c>
      <c r="AA281">
        <f t="shared" si="108"/>
        <v>27.677869363912034</v>
      </c>
      <c r="AB281">
        <f t="shared" si="108"/>
        <v>0</v>
      </c>
      <c r="AC281">
        <f t="shared" si="109"/>
        <v>0</v>
      </c>
      <c r="AD281" s="96">
        <f t="shared" si="110"/>
        <v>0</v>
      </c>
      <c r="AE281" s="95">
        <v>0</v>
      </c>
      <c r="AF281" s="86">
        <v>0</v>
      </c>
      <c r="AG281" s="86">
        <v>0</v>
      </c>
      <c r="AH281">
        <v>0.98</v>
      </c>
      <c r="AI281">
        <v>0.98</v>
      </c>
      <c r="AJ281">
        <v>0.98</v>
      </c>
      <c r="AK281">
        <f t="shared" si="54"/>
        <v>0</v>
      </c>
      <c r="AL281">
        <f t="shared" si="55"/>
        <v>0</v>
      </c>
      <c r="AM281">
        <f t="shared" si="56"/>
        <v>0</v>
      </c>
      <c r="AN281">
        <f t="shared" si="57"/>
        <v>0</v>
      </c>
      <c r="AO281">
        <f t="shared" si="58"/>
        <v>0</v>
      </c>
      <c r="AP281">
        <f t="shared" si="59"/>
        <v>0</v>
      </c>
      <c r="AQ281" s="97">
        <f>(AK281/(IF((237.3*LN(('Mini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1" s="97">
        <f>(AL281/(IF((237.3*LN(('Mini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1" s="97">
        <f>(AM281/(IF((237.3*LN(('Mini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1">
        <f t="shared" si="112"/>
        <v>0</v>
      </c>
      <c r="AU281">
        <v>0</v>
      </c>
      <c r="AV281" s="96">
        <v>0</v>
      </c>
      <c r="AW281" s="139">
        <f t="shared" si="111"/>
        <v>2.6</v>
      </c>
      <c r="AX281" s="129">
        <v>0</v>
      </c>
      <c r="AY281" s="129">
        <v>0</v>
      </c>
      <c r="AZ281" s="129">
        <v>0</v>
      </c>
      <c r="BA281" s="86"/>
      <c r="BB281" s="86">
        <v>0</v>
      </c>
      <c r="BC281">
        <v>0</v>
      </c>
      <c r="BD281">
        <v>0</v>
      </c>
      <c r="BE281">
        <v>0</v>
      </c>
      <c r="BG281">
        <v>0</v>
      </c>
      <c r="BH281">
        <v>0</v>
      </c>
      <c r="BI281">
        <v>0</v>
      </c>
      <c r="BJ281">
        <v>0</v>
      </c>
      <c r="BM281">
        <f t="shared" si="113"/>
        <v>1.1616292894075E-2</v>
      </c>
      <c r="BN281">
        <f t="shared" si="114"/>
        <v>1.6553227470231999E-3</v>
      </c>
      <c r="BO281">
        <f t="shared" si="115"/>
        <v>1.5869346821790999</v>
      </c>
      <c r="BP281">
        <f t="shared" si="116"/>
        <v>1</v>
      </c>
    </row>
    <row r="282" spans="1:68" x14ac:dyDescent="0.25">
      <c r="A282" t="str">
        <f t="shared" si="45"/>
        <v>11410142</v>
      </c>
      <c r="B282">
        <v>11</v>
      </c>
      <c r="C282">
        <v>410</v>
      </c>
      <c r="D282">
        <v>2</v>
      </c>
      <c r="E282">
        <v>14</v>
      </c>
      <c r="F282" s="138">
        <f t="shared" si="107"/>
        <v>4</v>
      </c>
      <c r="G282">
        <v>0</v>
      </c>
      <c r="H282">
        <v>0</v>
      </c>
      <c r="I282">
        <v>0</v>
      </c>
      <c r="J282" s="94">
        <v>0</v>
      </c>
      <c r="K282" s="95">
        <v>830</v>
      </c>
      <c r="L282" s="86">
        <v>0</v>
      </c>
      <c r="M282" s="86">
        <v>0</v>
      </c>
      <c r="N282" s="86">
        <v>0</v>
      </c>
      <c r="O282">
        <v>1.3620000000000001</v>
      </c>
      <c r="P282">
        <v>1.1000000000000001</v>
      </c>
      <c r="Q282">
        <v>1.1000000000000001</v>
      </c>
      <c r="R282">
        <v>1.1000000000000001</v>
      </c>
      <c r="S282">
        <f t="shared" si="106"/>
        <v>124</v>
      </c>
      <c r="T282">
        <f t="shared" si="106"/>
        <v>0</v>
      </c>
      <c r="U282">
        <f t="shared" si="106"/>
        <v>0</v>
      </c>
      <c r="V282">
        <f t="shared" si="106"/>
        <v>0</v>
      </c>
      <c r="W282">
        <f t="shared" si="118"/>
        <v>21</v>
      </c>
      <c r="X282">
        <f t="shared" si="119"/>
        <v>0</v>
      </c>
      <c r="Y282">
        <f t="shared" si="120"/>
        <v>0</v>
      </c>
      <c r="Z282">
        <f t="shared" si="117"/>
        <v>0</v>
      </c>
      <c r="AA282">
        <f t="shared" si="108"/>
        <v>1.0188742459048594</v>
      </c>
      <c r="AB282">
        <f t="shared" si="108"/>
        <v>0</v>
      </c>
      <c r="AC282">
        <f t="shared" si="109"/>
        <v>0</v>
      </c>
      <c r="AD282" s="96">
        <f t="shared" si="110"/>
        <v>0</v>
      </c>
      <c r="AE282" s="95">
        <v>0</v>
      </c>
      <c r="AF282" s="86">
        <v>0</v>
      </c>
      <c r="AG282" s="86">
        <v>0</v>
      </c>
      <c r="AH282">
        <v>0.98</v>
      </c>
      <c r="AI282">
        <v>0.98</v>
      </c>
      <c r="AJ282">
        <v>0.98</v>
      </c>
      <c r="AK282">
        <f t="shared" si="54"/>
        <v>0</v>
      </c>
      <c r="AL282">
        <f t="shared" si="55"/>
        <v>0</v>
      </c>
      <c r="AM282">
        <f t="shared" si="56"/>
        <v>0</v>
      </c>
      <c r="AN282">
        <f t="shared" si="57"/>
        <v>0</v>
      </c>
      <c r="AO282">
        <f t="shared" si="58"/>
        <v>0</v>
      </c>
      <c r="AP282">
        <f t="shared" si="59"/>
        <v>0</v>
      </c>
      <c r="AQ282" s="97">
        <f>(AK282/(IF((237.3*LN(('Mini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2" s="97">
        <f>(AL282/(IF((237.3*LN(('Mini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2" s="97">
        <f>(AM282/(IF((237.3*LN(('Mini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2">
        <f t="shared" si="112"/>
        <v>0</v>
      </c>
      <c r="AU282">
        <v>0</v>
      </c>
      <c r="AV282" s="96">
        <v>0</v>
      </c>
      <c r="AW282" s="139">
        <f t="shared" si="111"/>
        <v>0.68333333333333335</v>
      </c>
      <c r="AX282" s="129">
        <v>0</v>
      </c>
      <c r="AY282" s="129">
        <v>0</v>
      </c>
      <c r="AZ282" s="129">
        <v>0</v>
      </c>
      <c r="BA282" s="86"/>
      <c r="BB282" s="86">
        <v>0</v>
      </c>
      <c r="BC282">
        <v>0</v>
      </c>
      <c r="BD282">
        <v>0</v>
      </c>
      <c r="BE282">
        <v>0</v>
      </c>
      <c r="BG282">
        <v>0</v>
      </c>
      <c r="BH282">
        <v>0</v>
      </c>
      <c r="BI282">
        <v>0</v>
      </c>
      <c r="BJ282">
        <v>0</v>
      </c>
      <c r="BM282">
        <f t="shared" si="113"/>
        <v>1.3823338826853E-3</v>
      </c>
      <c r="BN282">
        <f t="shared" si="114"/>
        <v>3.3290816326530999E-4</v>
      </c>
      <c r="BO282">
        <f t="shared" si="115"/>
        <v>1.723172227894</v>
      </c>
      <c r="BP282">
        <f t="shared" si="116"/>
        <v>1</v>
      </c>
    </row>
    <row r="283" spans="1:68" x14ac:dyDescent="0.25">
      <c r="A283" t="str">
        <f t="shared" si="45"/>
        <v>11410182</v>
      </c>
      <c r="B283">
        <v>11</v>
      </c>
      <c r="C283">
        <v>410</v>
      </c>
      <c r="D283">
        <v>2</v>
      </c>
      <c r="E283">
        <v>18</v>
      </c>
      <c r="F283" s="138">
        <f t="shared" si="107"/>
        <v>9</v>
      </c>
      <c r="G283">
        <v>0</v>
      </c>
      <c r="H283">
        <v>0</v>
      </c>
      <c r="I283">
        <v>0</v>
      </c>
      <c r="J283" s="94">
        <v>0</v>
      </c>
      <c r="K283" s="95">
        <v>984</v>
      </c>
      <c r="L283" s="86">
        <v>0</v>
      </c>
      <c r="M283" s="86">
        <v>0</v>
      </c>
      <c r="N283" s="86">
        <v>0</v>
      </c>
      <c r="O283">
        <v>1.3620000000000001</v>
      </c>
      <c r="P283">
        <v>1.1000000000000001</v>
      </c>
      <c r="Q283">
        <v>1.1000000000000001</v>
      </c>
      <c r="R283">
        <v>1.1000000000000001</v>
      </c>
      <c r="S283">
        <f t="shared" si="106"/>
        <v>147</v>
      </c>
      <c r="T283">
        <f t="shared" si="106"/>
        <v>0</v>
      </c>
      <c r="U283">
        <f t="shared" si="106"/>
        <v>0</v>
      </c>
      <c r="V283">
        <f t="shared" si="106"/>
        <v>0</v>
      </c>
      <c r="W283">
        <f t="shared" si="118"/>
        <v>25</v>
      </c>
      <c r="X283">
        <f t="shared" si="119"/>
        <v>0</v>
      </c>
      <c r="Y283">
        <f t="shared" si="120"/>
        <v>0</v>
      </c>
      <c r="Z283">
        <f t="shared" si="117"/>
        <v>0</v>
      </c>
      <c r="AA283">
        <f t="shared" si="108"/>
        <v>2.1461582308672451</v>
      </c>
      <c r="AB283">
        <f t="shared" si="108"/>
        <v>0</v>
      </c>
      <c r="AC283">
        <f t="shared" si="109"/>
        <v>0</v>
      </c>
      <c r="AD283" s="96">
        <f t="shared" si="110"/>
        <v>0</v>
      </c>
      <c r="AE283" s="95">
        <v>0</v>
      </c>
      <c r="AF283" s="86">
        <v>0</v>
      </c>
      <c r="AG283" s="86">
        <v>0</v>
      </c>
      <c r="AH283">
        <v>0.98</v>
      </c>
      <c r="AI283">
        <v>0.98</v>
      </c>
      <c r="AJ283">
        <v>0.98</v>
      </c>
      <c r="AK283">
        <f t="shared" si="54"/>
        <v>0</v>
      </c>
      <c r="AL283">
        <f t="shared" si="55"/>
        <v>0</v>
      </c>
      <c r="AM283">
        <f t="shared" si="56"/>
        <v>0</v>
      </c>
      <c r="AN283">
        <f t="shared" si="57"/>
        <v>0</v>
      </c>
      <c r="AO283">
        <f t="shared" si="58"/>
        <v>0</v>
      </c>
      <c r="AP283">
        <f t="shared" si="59"/>
        <v>0</v>
      </c>
      <c r="AQ283" s="97">
        <f>(AK283/(IF((237.3*LN(('Mini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3" s="97">
        <f>(AL283/(IF((237.3*LN(('Mini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3" s="97">
        <f>(AM283/(IF((237.3*LN(('Mini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3">
        <f t="shared" si="112"/>
        <v>0</v>
      </c>
      <c r="AU283">
        <v>0</v>
      </c>
      <c r="AV283" s="96">
        <v>0</v>
      </c>
      <c r="AW283" s="139">
        <f t="shared" si="111"/>
        <v>1.3666666666666667</v>
      </c>
      <c r="AX283" s="129">
        <v>0</v>
      </c>
      <c r="AY283" s="129">
        <v>0</v>
      </c>
      <c r="AZ283" s="129">
        <v>0</v>
      </c>
      <c r="BA283" s="86"/>
      <c r="BB283" s="86">
        <v>0</v>
      </c>
      <c r="BC283">
        <v>0</v>
      </c>
      <c r="BD283">
        <v>0</v>
      </c>
      <c r="BE283">
        <v>0</v>
      </c>
      <c r="BG283">
        <v>0</v>
      </c>
      <c r="BH283">
        <v>0</v>
      </c>
      <c r="BI283">
        <v>0</v>
      </c>
      <c r="BJ283">
        <v>0</v>
      </c>
      <c r="BM283">
        <f t="shared" si="113"/>
        <v>8.0534470601597002E-4</v>
      </c>
      <c r="BN283">
        <f t="shared" si="114"/>
        <v>3.9795050474943999E-4</v>
      </c>
      <c r="BO283">
        <f t="shared" si="115"/>
        <v>1.8138647155180001</v>
      </c>
      <c r="BP283">
        <f t="shared" si="116"/>
        <v>2</v>
      </c>
    </row>
    <row r="284" spans="1:68" x14ac:dyDescent="0.25">
      <c r="A284" t="str">
        <f t="shared" si="45"/>
        <v>11410262</v>
      </c>
      <c r="B284">
        <v>11</v>
      </c>
      <c r="C284">
        <v>410</v>
      </c>
      <c r="D284">
        <v>2</v>
      </c>
      <c r="E284">
        <v>26</v>
      </c>
      <c r="F284" s="138">
        <f t="shared" si="107"/>
        <v>9</v>
      </c>
      <c r="G284">
        <v>0</v>
      </c>
      <c r="H284">
        <v>0</v>
      </c>
      <c r="I284">
        <v>0</v>
      </c>
      <c r="J284" s="94">
        <v>0</v>
      </c>
      <c r="K284" s="95">
        <v>1328</v>
      </c>
      <c r="L284" s="86">
        <v>0</v>
      </c>
      <c r="M284" s="86">
        <v>0</v>
      </c>
      <c r="N284" s="86">
        <v>0</v>
      </c>
      <c r="O284">
        <v>1.3620000000000001</v>
      </c>
      <c r="P284">
        <v>1.1000000000000001</v>
      </c>
      <c r="Q284">
        <v>1.1000000000000001</v>
      </c>
      <c r="R284">
        <v>1.1000000000000001</v>
      </c>
      <c r="S284">
        <f t="shared" si="106"/>
        <v>198</v>
      </c>
      <c r="T284">
        <f t="shared" si="106"/>
        <v>0</v>
      </c>
      <c r="U284">
        <f t="shared" si="106"/>
        <v>0</v>
      </c>
      <c r="V284">
        <f t="shared" si="106"/>
        <v>0</v>
      </c>
      <c r="W284">
        <f t="shared" si="118"/>
        <v>34</v>
      </c>
      <c r="X284">
        <f t="shared" si="119"/>
        <v>0</v>
      </c>
      <c r="Y284">
        <f t="shared" si="120"/>
        <v>0</v>
      </c>
      <c r="Z284">
        <f t="shared" si="117"/>
        <v>0</v>
      </c>
      <c r="AA284">
        <f t="shared" si="108"/>
        <v>3.7489729317610392</v>
      </c>
      <c r="AB284">
        <f t="shared" si="108"/>
        <v>0</v>
      </c>
      <c r="AC284">
        <f t="shared" si="109"/>
        <v>0</v>
      </c>
      <c r="AD284" s="96">
        <f t="shared" si="110"/>
        <v>0</v>
      </c>
      <c r="AE284" s="95">
        <v>0</v>
      </c>
      <c r="AF284" s="86">
        <v>0</v>
      </c>
      <c r="AG284" s="86">
        <v>0</v>
      </c>
      <c r="AH284">
        <v>0.98</v>
      </c>
      <c r="AI284">
        <v>0.98</v>
      </c>
      <c r="AJ284">
        <v>0.98</v>
      </c>
      <c r="AK284">
        <f t="shared" si="54"/>
        <v>0</v>
      </c>
      <c r="AL284">
        <f t="shared" si="55"/>
        <v>0</v>
      </c>
      <c r="AM284">
        <f t="shared" si="56"/>
        <v>0</v>
      </c>
      <c r="AN284">
        <f t="shared" si="57"/>
        <v>0</v>
      </c>
      <c r="AO284">
        <f t="shared" si="58"/>
        <v>0</v>
      </c>
      <c r="AP284">
        <f t="shared" si="59"/>
        <v>0</v>
      </c>
      <c r="AQ284" s="97">
        <f>(AK284/(IF((237.3*LN(('Mini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4" s="97">
        <f>(AL284/(IF((237.3*LN(('Mini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4" s="97">
        <f>(AM284/(IF((237.3*LN(('Mini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4">
        <f t="shared" si="112"/>
        <v>0</v>
      </c>
      <c r="AU284">
        <v>0</v>
      </c>
      <c r="AV284" s="96">
        <v>0</v>
      </c>
      <c r="AW284" s="139">
        <f t="shared" si="111"/>
        <v>1.3666666666666667</v>
      </c>
      <c r="AX284" s="129">
        <v>0</v>
      </c>
      <c r="AY284" s="129">
        <v>0</v>
      </c>
      <c r="AZ284" s="129">
        <v>0</v>
      </c>
      <c r="BA284" s="86"/>
      <c r="BB284" s="86">
        <v>0</v>
      </c>
      <c r="BC284">
        <v>0</v>
      </c>
      <c r="BD284">
        <v>0</v>
      </c>
      <c r="BE284">
        <v>0</v>
      </c>
      <c r="BG284">
        <v>0</v>
      </c>
      <c r="BH284">
        <v>0</v>
      </c>
      <c r="BI284">
        <v>0</v>
      </c>
      <c r="BJ284">
        <v>0</v>
      </c>
      <c r="BM284">
        <f t="shared" si="113"/>
        <v>8.0534470601597002E-4</v>
      </c>
      <c r="BN284">
        <f t="shared" si="114"/>
        <v>3.9795050474943999E-4</v>
      </c>
      <c r="BO284">
        <f t="shared" si="115"/>
        <v>1.8138647155180001</v>
      </c>
      <c r="BP284">
        <f t="shared" si="116"/>
        <v>2</v>
      </c>
    </row>
    <row r="285" spans="1:68" x14ac:dyDescent="0.25">
      <c r="A285" t="str">
        <f t="shared" si="45"/>
        <v>11410342</v>
      </c>
      <c r="B285">
        <v>11</v>
      </c>
      <c r="C285">
        <v>410</v>
      </c>
      <c r="D285">
        <v>2</v>
      </c>
      <c r="E285">
        <v>34</v>
      </c>
      <c r="F285" s="138">
        <f t="shared" si="107"/>
        <v>14</v>
      </c>
      <c r="G285">
        <v>0</v>
      </c>
      <c r="H285">
        <v>0</v>
      </c>
      <c r="I285">
        <v>0</v>
      </c>
      <c r="J285" s="94">
        <v>0</v>
      </c>
      <c r="K285" s="95">
        <v>1725</v>
      </c>
      <c r="L285" s="86">
        <v>0</v>
      </c>
      <c r="M285" s="86">
        <v>0</v>
      </c>
      <c r="N285" s="86">
        <v>0</v>
      </c>
      <c r="O285">
        <v>1.3620000000000001</v>
      </c>
      <c r="P285">
        <v>1.1000000000000001</v>
      </c>
      <c r="Q285">
        <v>1.1000000000000001</v>
      </c>
      <c r="R285">
        <v>1.1000000000000001</v>
      </c>
      <c r="S285">
        <f t="shared" si="106"/>
        <v>257</v>
      </c>
      <c r="T285">
        <f t="shared" si="106"/>
        <v>0</v>
      </c>
      <c r="U285">
        <f t="shared" si="106"/>
        <v>0</v>
      </c>
      <c r="V285">
        <f t="shared" si="106"/>
        <v>0</v>
      </c>
      <c r="W285">
        <f t="shared" si="118"/>
        <v>44</v>
      </c>
      <c r="X285">
        <f t="shared" si="119"/>
        <v>0</v>
      </c>
      <c r="Y285">
        <f t="shared" si="120"/>
        <v>0</v>
      </c>
      <c r="Z285">
        <f t="shared" si="117"/>
        <v>0</v>
      </c>
      <c r="AA285">
        <f t="shared" si="108"/>
        <v>8.5086166115716484</v>
      </c>
      <c r="AB285">
        <f t="shared" si="108"/>
        <v>0</v>
      </c>
      <c r="AC285">
        <f t="shared" si="109"/>
        <v>0</v>
      </c>
      <c r="AD285" s="96">
        <f t="shared" si="110"/>
        <v>0</v>
      </c>
      <c r="AE285" s="95">
        <v>0</v>
      </c>
      <c r="AF285" s="86">
        <v>0</v>
      </c>
      <c r="AG285" s="86">
        <v>0</v>
      </c>
      <c r="AH285">
        <v>0.98</v>
      </c>
      <c r="AI285">
        <v>0.98</v>
      </c>
      <c r="AJ285">
        <v>0.98</v>
      </c>
      <c r="AK285">
        <f t="shared" si="54"/>
        <v>0</v>
      </c>
      <c r="AL285">
        <f t="shared" si="55"/>
        <v>0</v>
      </c>
      <c r="AM285">
        <f t="shared" si="56"/>
        <v>0</v>
      </c>
      <c r="AN285">
        <f t="shared" si="57"/>
        <v>0</v>
      </c>
      <c r="AO285">
        <f t="shared" si="58"/>
        <v>0</v>
      </c>
      <c r="AP285">
        <f t="shared" si="59"/>
        <v>0</v>
      </c>
      <c r="AQ285" s="97">
        <f>(AK285/(IF((237.3*LN(('Mini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5" s="97">
        <f>(AL285/(IF((237.3*LN(('Mini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5" s="97">
        <f>(AM285/(IF((237.3*LN(('Mini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5">
        <f t="shared" si="112"/>
        <v>0</v>
      </c>
      <c r="AU285">
        <v>0</v>
      </c>
      <c r="AV285" s="96">
        <v>0</v>
      </c>
      <c r="AW285" s="139">
        <f t="shared" si="111"/>
        <v>2.0499999999999998</v>
      </c>
      <c r="AX285" s="129">
        <v>0</v>
      </c>
      <c r="AY285" s="129">
        <v>0</v>
      </c>
      <c r="AZ285" s="129">
        <v>0</v>
      </c>
      <c r="BA285" s="86"/>
      <c r="BB285" s="86">
        <v>0</v>
      </c>
      <c r="BC285">
        <v>0</v>
      </c>
      <c r="BD285">
        <v>0</v>
      </c>
      <c r="BE285">
        <v>0</v>
      </c>
      <c r="BG285">
        <v>0</v>
      </c>
      <c r="BH285">
        <v>0</v>
      </c>
      <c r="BI285">
        <v>0</v>
      </c>
      <c r="BJ285">
        <v>0</v>
      </c>
      <c r="BM285">
        <f t="shared" si="113"/>
        <v>2.5582398288699999E-3</v>
      </c>
      <c r="BN285">
        <f t="shared" si="114"/>
        <v>5.6161694684148003E-4</v>
      </c>
      <c r="BO285">
        <f t="shared" si="115"/>
        <v>1.4942747715061999</v>
      </c>
      <c r="BP285">
        <f t="shared" si="116"/>
        <v>3</v>
      </c>
    </row>
    <row r="286" spans="1:68" x14ac:dyDescent="0.25">
      <c r="A286" t="str">
        <f t="shared" si="45"/>
        <v>11410422</v>
      </c>
      <c r="B286">
        <v>11</v>
      </c>
      <c r="C286">
        <v>410</v>
      </c>
      <c r="D286">
        <v>2</v>
      </c>
      <c r="E286">
        <v>42</v>
      </c>
      <c r="F286" s="138">
        <f t="shared" si="107"/>
        <v>19</v>
      </c>
      <c r="G286">
        <v>0</v>
      </c>
      <c r="H286">
        <v>0</v>
      </c>
      <c r="I286">
        <v>0</v>
      </c>
      <c r="J286" s="94">
        <v>0</v>
      </c>
      <c r="K286" s="95">
        <v>2424</v>
      </c>
      <c r="L286" s="86">
        <v>0</v>
      </c>
      <c r="M286" s="86">
        <v>0</v>
      </c>
      <c r="N286" s="86">
        <v>0</v>
      </c>
      <c r="O286">
        <v>1.3620000000000001</v>
      </c>
      <c r="P286">
        <v>1.1000000000000001</v>
      </c>
      <c r="Q286">
        <v>1.1000000000000001</v>
      </c>
      <c r="R286">
        <v>1.1000000000000001</v>
      </c>
      <c r="S286">
        <f t="shared" si="106"/>
        <v>362</v>
      </c>
      <c r="T286">
        <f t="shared" si="106"/>
        <v>0</v>
      </c>
      <c r="U286">
        <f t="shared" si="106"/>
        <v>0</v>
      </c>
      <c r="V286">
        <f t="shared" si="106"/>
        <v>0</v>
      </c>
      <c r="W286">
        <f t="shared" si="118"/>
        <v>62</v>
      </c>
      <c r="X286">
        <f t="shared" si="119"/>
        <v>0</v>
      </c>
      <c r="Y286">
        <f t="shared" si="120"/>
        <v>0</v>
      </c>
      <c r="Z286">
        <f t="shared" si="117"/>
        <v>0</v>
      </c>
      <c r="AA286">
        <f t="shared" si="108"/>
        <v>31.536829648248872</v>
      </c>
      <c r="AB286">
        <f t="shared" si="108"/>
        <v>0</v>
      </c>
      <c r="AC286">
        <f t="shared" si="109"/>
        <v>0</v>
      </c>
      <c r="AD286" s="96">
        <f t="shared" si="110"/>
        <v>0</v>
      </c>
      <c r="AE286" s="95">
        <v>0</v>
      </c>
      <c r="AF286" s="86">
        <v>0</v>
      </c>
      <c r="AG286" s="86">
        <v>0</v>
      </c>
      <c r="AH286">
        <v>0.98</v>
      </c>
      <c r="AI286">
        <v>0.98</v>
      </c>
      <c r="AJ286">
        <v>0.98</v>
      </c>
      <c r="AK286">
        <f t="shared" si="54"/>
        <v>0</v>
      </c>
      <c r="AL286">
        <f t="shared" si="55"/>
        <v>0</v>
      </c>
      <c r="AM286">
        <f t="shared" si="56"/>
        <v>0</v>
      </c>
      <c r="AN286">
        <f t="shared" si="57"/>
        <v>0</v>
      </c>
      <c r="AO286">
        <f t="shared" si="58"/>
        <v>0</v>
      </c>
      <c r="AP286">
        <f t="shared" si="59"/>
        <v>0</v>
      </c>
      <c r="AQ286" s="97">
        <f>(AK286/(IF((237.3*LN(('Mini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6" s="97">
        <f>(AL286/(IF((237.3*LN(('Mini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6" s="97">
        <f>(AM286/(IF((237.3*LN(('Mini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6">
        <f t="shared" si="112"/>
        <v>0</v>
      </c>
      <c r="AU286">
        <v>0</v>
      </c>
      <c r="AV286" s="96">
        <v>0</v>
      </c>
      <c r="AW286" s="139">
        <f t="shared" si="111"/>
        <v>2.7333333333333334</v>
      </c>
      <c r="AX286" s="129">
        <v>0</v>
      </c>
      <c r="AY286" s="129">
        <v>0</v>
      </c>
      <c r="AZ286" s="129">
        <v>0</v>
      </c>
      <c r="BA286" s="86"/>
      <c r="BB286" s="86">
        <v>0</v>
      </c>
      <c r="BC286">
        <v>0</v>
      </c>
      <c r="BD286">
        <v>0</v>
      </c>
      <c r="BE286">
        <v>0</v>
      </c>
      <c r="BG286">
        <v>0</v>
      </c>
      <c r="BH286">
        <v>0</v>
      </c>
      <c r="BI286">
        <v>0</v>
      </c>
      <c r="BJ286">
        <v>0</v>
      </c>
      <c r="BM286">
        <f t="shared" si="113"/>
        <v>1.1616292894075E-2</v>
      </c>
      <c r="BN286">
        <f t="shared" si="114"/>
        <v>1.6553227470231999E-3</v>
      </c>
      <c r="BO286">
        <f t="shared" si="115"/>
        <v>1.5869346821790999</v>
      </c>
      <c r="BP286">
        <f t="shared" si="116"/>
        <v>1</v>
      </c>
    </row>
    <row r="287" spans="1:68" x14ac:dyDescent="0.25">
      <c r="A287" t="str">
        <f t="shared" si="45"/>
        <v>11430142</v>
      </c>
      <c r="B287">
        <v>11</v>
      </c>
      <c r="C287">
        <v>430</v>
      </c>
      <c r="D287">
        <v>2</v>
      </c>
      <c r="E287">
        <v>14</v>
      </c>
      <c r="F287" s="138">
        <f t="shared" si="107"/>
        <v>4</v>
      </c>
      <c r="G287">
        <v>0</v>
      </c>
      <c r="H287">
        <v>0</v>
      </c>
      <c r="I287">
        <v>0</v>
      </c>
      <c r="J287" s="94">
        <v>0</v>
      </c>
      <c r="K287" s="95">
        <v>874</v>
      </c>
      <c r="L287" s="86">
        <v>0</v>
      </c>
      <c r="M287" s="86">
        <v>0</v>
      </c>
      <c r="N287" s="86">
        <v>0</v>
      </c>
      <c r="O287">
        <v>1.3620000000000001</v>
      </c>
      <c r="P287">
        <v>1.1000000000000001</v>
      </c>
      <c r="Q287">
        <v>1.1000000000000001</v>
      </c>
      <c r="R287">
        <v>1.1000000000000001</v>
      </c>
      <c r="S287">
        <f t="shared" si="106"/>
        <v>130</v>
      </c>
      <c r="T287">
        <f t="shared" si="106"/>
        <v>0</v>
      </c>
      <c r="U287">
        <f t="shared" si="106"/>
        <v>0</v>
      </c>
      <c r="V287">
        <f t="shared" si="106"/>
        <v>0</v>
      </c>
      <c r="W287">
        <f t="shared" si="118"/>
        <v>22</v>
      </c>
      <c r="X287">
        <f t="shared" si="119"/>
        <v>0</v>
      </c>
      <c r="Y287">
        <f t="shared" si="120"/>
        <v>0</v>
      </c>
      <c r="Z287">
        <f t="shared" si="117"/>
        <v>0</v>
      </c>
      <c r="AA287">
        <f t="shared" si="108"/>
        <v>1.159663018072622</v>
      </c>
      <c r="AB287">
        <f t="shared" si="108"/>
        <v>0</v>
      </c>
      <c r="AC287">
        <f t="shared" si="109"/>
        <v>0</v>
      </c>
      <c r="AD287" s="96">
        <f t="shared" si="110"/>
        <v>0</v>
      </c>
      <c r="AE287" s="95">
        <v>0</v>
      </c>
      <c r="AF287" s="86">
        <v>0</v>
      </c>
      <c r="AG287" s="86">
        <v>0</v>
      </c>
      <c r="AH287">
        <v>0.98</v>
      </c>
      <c r="AI287">
        <v>0.98</v>
      </c>
      <c r="AJ287">
        <v>0.98</v>
      </c>
      <c r="AK287">
        <f t="shared" si="54"/>
        <v>0</v>
      </c>
      <c r="AL287">
        <f t="shared" si="55"/>
        <v>0</v>
      </c>
      <c r="AM287">
        <f t="shared" si="56"/>
        <v>0</v>
      </c>
      <c r="AN287">
        <f t="shared" si="57"/>
        <v>0</v>
      </c>
      <c r="AO287">
        <f t="shared" si="58"/>
        <v>0</v>
      </c>
      <c r="AP287">
        <f t="shared" si="59"/>
        <v>0</v>
      </c>
      <c r="AQ287" s="97">
        <f>(AK287/(IF((237.3*LN(('Mini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7" s="97">
        <f>(AL287/(IF((237.3*LN(('Mini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7" s="97">
        <f>(AM287/(IF((237.3*LN(('Mini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7">
        <f t="shared" si="112"/>
        <v>0</v>
      </c>
      <c r="AU287">
        <v>0</v>
      </c>
      <c r="AV287" s="96">
        <v>0</v>
      </c>
      <c r="AW287" s="139">
        <f t="shared" si="111"/>
        <v>0.71666666666666667</v>
      </c>
      <c r="AX287" s="129">
        <v>0</v>
      </c>
      <c r="AY287" s="129">
        <v>0</v>
      </c>
      <c r="AZ287" s="129">
        <v>0</v>
      </c>
      <c r="BA287" s="86"/>
      <c r="BB287" s="86">
        <v>0</v>
      </c>
      <c r="BC287">
        <v>0</v>
      </c>
      <c r="BD287">
        <v>0</v>
      </c>
      <c r="BE287">
        <v>0</v>
      </c>
      <c r="BG287">
        <v>0</v>
      </c>
      <c r="BH287">
        <v>0</v>
      </c>
      <c r="BI287">
        <v>0</v>
      </c>
      <c r="BJ287">
        <v>0</v>
      </c>
      <c r="BM287">
        <f t="shared" si="113"/>
        <v>1.3823338826853E-3</v>
      </c>
      <c r="BN287">
        <f t="shared" si="114"/>
        <v>3.3290816326530999E-4</v>
      </c>
      <c r="BO287">
        <f t="shared" si="115"/>
        <v>1.723172227894</v>
      </c>
      <c r="BP287">
        <f t="shared" si="116"/>
        <v>1</v>
      </c>
    </row>
    <row r="288" spans="1:68" x14ac:dyDescent="0.25">
      <c r="A288" t="str">
        <f t="shared" si="45"/>
        <v>11430182</v>
      </c>
      <c r="B288">
        <v>11</v>
      </c>
      <c r="C288">
        <v>430</v>
      </c>
      <c r="D288">
        <v>2</v>
      </c>
      <c r="E288">
        <v>18</v>
      </c>
      <c r="F288" s="138">
        <f t="shared" si="107"/>
        <v>9</v>
      </c>
      <c r="G288">
        <v>0</v>
      </c>
      <c r="H288">
        <v>0</v>
      </c>
      <c r="I288">
        <v>0</v>
      </c>
      <c r="J288" s="94">
        <v>0</v>
      </c>
      <c r="K288" s="95">
        <v>1036</v>
      </c>
      <c r="L288" s="86">
        <v>0</v>
      </c>
      <c r="M288" s="86">
        <v>0</v>
      </c>
      <c r="N288" s="86">
        <v>0</v>
      </c>
      <c r="O288">
        <v>1.3620000000000001</v>
      </c>
      <c r="P288">
        <v>1.1000000000000001</v>
      </c>
      <c r="Q288">
        <v>1.1000000000000001</v>
      </c>
      <c r="R288">
        <v>1.1000000000000001</v>
      </c>
      <c r="S288">
        <f t="shared" si="106"/>
        <v>155</v>
      </c>
      <c r="T288">
        <f t="shared" si="106"/>
        <v>0</v>
      </c>
      <c r="U288">
        <f t="shared" si="106"/>
        <v>0</v>
      </c>
      <c r="V288">
        <f t="shared" si="106"/>
        <v>0</v>
      </c>
      <c r="W288">
        <f t="shared" si="118"/>
        <v>27</v>
      </c>
      <c r="X288">
        <f t="shared" si="119"/>
        <v>0</v>
      </c>
      <c r="Y288">
        <f t="shared" si="120"/>
        <v>0</v>
      </c>
      <c r="Z288">
        <f t="shared" si="117"/>
        <v>0</v>
      </c>
      <c r="AA288">
        <f t="shared" si="108"/>
        <v>2.5923295026565403</v>
      </c>
      <c r="AB288">
        <f t="shared" si="108"/>
        <v>0</v>
      </c>
      <c r="AC288">
        <f t="shared" si="109"/>
        <v>0</v>
      </c>
      <c r="AD288" s="96">
        <f t="shared" si="110"/>
        <v>0</v>
      </c>
      <c r="AE288" s="95">
        <v>0</v>
      </c>
      <c r="AF288" s="86">
        <v>0</v>
      </c>
      <c r="AG288" s="86">
        <v>0</v>
      </c>
      <c r="AH288">
        <v>0.98</v>
      </c>
      <c r="AI288">
        <v>0.98</v>
      </c>
      <c r="AJ288">
        <v>0.98</v>
      </c>
      <c r="AK288">
        <f t="shared" si="54"/>
        <v>0</v>
      </c>
      <c r="AL288">
        <f t="shared" si="55"/>
        <v>0</v>
      </c>
      <c r="AM288">
        <f t="shared" si="56"/>
        <v>0</v>
      </c>
      <c r="AN288">
        <f t="shared" si="57"/>
        <v>0</v>
      </c>
      <c r="AO288">
        <f t="shared" si="58"/>
        <v>0</v>
      </c>
      <c r="AP288">
        <f t="shared" si="59"/>
        <v>0</v>
      </c>
      <c r="AQ288" s="97">
        <f>(AK288/(IF((237.3*LN(('Mini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8" s="97">
        <f>(AL288/(IF((237.3*LN(('Mini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8" s="97">
        <f>(AM288/(IF((237.3*LN(('Mini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8">
        <f t="shared" si="112"/>
        <v>0</v>
      </c>
      <c r="AU288">
        <v>0</v>
      </c>
      <c r="AV288" s="96">
        <v>0</v>
      </c>
      <c r="AW288" s="139">
        <f t="shared" si="111"/>
        <v>1.4333333333333333</v>
      </c>
      <c r="AX288" s="129">
        <v>0</v>
      </c>
      <c r="AY288" s="129">
        <v>0</v>
      </c>
      <c r="AZ288" s="129">
        <v>0</v>
      </c>
      <c r="BA288" s="86"/>
      <c r="BB288" s="86">
        <v>0</v>
      </c>
      <c r="BC288">
        <v>0</v>
      </c>
      <c r="BD288">
        <v>0</v>
      </c>
      <c r="BE288">
        <v>0</v>
      </c>
      <c r="BG288">
        <v>0</v>
      </c>
      <c r="BH288">
        <v>0</v>
      </c>
      <c r="BI288">
        <v>0</v>
      </c>
      <c r="BJ288">
        <v>0</v>
      </c>
      <c r="BM288">
        <f t="shared" si="113"/>
        <v>8.0534470601597002E-4</v>
      </c>
      <c r="BN288">
        <f t="shared" si="114"/>
        <v>3.9795050474943999E-4</v>
      </c>
      <c r="BO288">
        <f t="shared" si="115"/>
        <v>1.8138647155180001</v>
      </c>
      <c r="BP288">
        <f t="shared" si="116"/>
        <v>2</v>
      </c>
    </row>
    <row r="289" spans="1:68" x14ac:dyDescent="0.25">
      <c r="A289" t="str">
        <f t="shared" si="45"/>
        <v>11430262</v>
      </c>
      <c r="B289">
        <v>11</v>
      </c>
      <c r="C289">
        <v>430</v>
      </c>
      <c r="D289">
        <v>2</v>
      </c>
      <c r="E289">
        <v>26</v>
      </c>
      <c r="F289" s="138">
        <f t="shared" si="107"/>
        <v>9</v>
      </c>
      <c r="G289">
        <v>0</v>
      </c>
      <c r="H289">
        <v>0</v>
      </c>
      <c r="I289">
        <v>0</v>
      </c>
      <c r="J289" s="94">
        <v>0</v>
      </c>
      <c r="K289" s="95">
        <v>1398</v>
      </c>
      <c r="L289" s="86">
        <v>0</v>
      </c>
      <c r="M289" s="86">
        <v>0</v>
      </c>
      <c r="N289" s="86">
        <v>0</v>
      </c>
      <c r="O289">
        <v>1.3620000000000001</v>
      </c>
      <c r="P289">
        <v>1.1000000000000001</v>
      </c>
      <c r="Q289">
        <v>1.1000000000000001</v>
      </c>
      <c r="R289">
        <v>1.1000000000000001</v>
      </c>
      <c r="S289">
        <f t="shared" si="106"/>
        <v>209</v>
      </c>
      <c r="T289">
        <f t="shared" si="106"/>
        <v>0</v>
      </c>
      <c r="U289">
        <f t="shared" si="106"/>
        <v>0</v>
      </c>
      <c r="V289">
        <f t="shared" si="106"/>
        <v>0</v>
      </c>
      <c r="W289">
        <f t="shared" si="118"/>
        <v>36</v>
      </c>
      <c r="X289">
        <f t="shared" si="119"/>
        <v>0</v>
      </c>
      <c r="Y289">
        <f t="shared" si="120"/>
        <v>0</v>
      </c>
      <c r="Z289">
        <f t="shared" si="117"/>
        <v>0</v>
      </c>
      <c r="AA289">
        <f t="shared" si="108"/>
        <v>4.368560628829961</v>
      </c>
      <c r="AB289">
        <f t="shared" si="108"/>
        <v>0</v>
      </c>
      <c r="AC289">
        <f t="shared" si="109"/>
        <v>0</v>
      </c>
      <c r="AD289" s="96">
        <f t="shared" si="110"/>
        <v>0</v>
      </c>
      <c r="AE289" s="95">
        <v>0</v>
      </c>
      <c r="AF289" s="86">
        <v>0</v>
      </c>
      <c r="AG289" s="86">
        <v>0</v>
      </c>
      <c r="AH289">
        <v>0.98</v>
      </c>
      <c r="AI289">
        <v>0.98</v>
      </c>
      <c r="AJ289">
        <v>0.98</v>
      </c>
      <c r="AK289">
        <f t="shared" si="54"/>
        <v>0</v>
      </c>
      <c r="AL289">
        <f t="shared" si="55"/>
        <v>0</v>
      </c>
      <c r="AM289">
        <f t="shared" si="56"/>
        <v>0</v>
      </c>
      <c r="AN289">
        <f t="shared" si="57"/>
        <v>0</v>
      </c>
      <c r="AO289">
        <f t="shared" si="58"/>
        <v>0</v>
      </c>
      <c r="AP289">
        <f t="shared" si="59"/>
        <v>0</v>
      </c>
      <c r="AQ289" s="97">
        <f>(AK289/(IF((237.3*LN(('Mini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89" s="97">
        <f>(AL289/(IF((237.3*LN(('Mini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89" s="97">
        <f>(AM289/(IF((237.3*LN(('Mini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89">
        <f t="shared" si="112"/>
        <v>0</v>
      </c>
      <c r="AU289">
        <v>0</v>
      </c>
      <c r="AV289" s="96">
        <v>0</v>
      </c>
      <c r="AW289" s="139">
        <f t="shared" si="111"/>
        <v>1.4333333333333333</v>
      </c>
      <c r="AX289" s="129">
        <v>0</v>
      </c>
      <c r="AY289" s="129">
        <v>0</v>
      </c>
      <c r="AZ289" s="129">
        <v>0</v>
      </c>
      <c r="BA289" s="86"/>
      <c r="BB289" s="86">
        <v>0</v>
      </c>
      <c r="BC289">
        <v>0</v>
      </c>
      <c r="BD289">
        <v>0</v>
      </c>
      <c r="BE289">
        <v>0</v>
      </c>
      <c r="BG289">
        <v>0</v>
      </c>
      <c r="BH289">
        <v>0</v>
      </c>
      <c r="BI289">
        <v>0</v>
      </c>
      <c r="BJ289">
        <v>0</v>
      </c>
      <c r="BM289">
        <f t="shared" si="113"/>
        <v>8.0534470601597002E-4</v>
      </c>
      <c r="BN289">
        <f t="shared" si="114"/>
        <v>3.9795050474943999E-4</v>
      </c>
      <c r="BO289">
        <f t="shared" si="115"/>
        <v>1.8138647155180001</v>
      </c>
      <c r="BP289">
        <f t="shared" si="116"/>
        <v>2</v>
      </c>
    </row>
    <row r="290" spans="1:68" x14ac:dyDescent="0.25">
      <c r="A290" t="str">
        <f t="shared" si="45"/>
        <v>11430342</v>
      </c>
      <c r="B290">
        <v>11</v>
      </c>
      <c r="C290">
        <v>430</v>
      </c>
      <c r="D290">
        <v>2</v>
      </c>
      <c r="E290">
        <v>34</v>
      </c>
      <c r="F290" s="138">
        <f t="shared" si="107"/>
        <v>14</v>
      </c>
      <c r="G290">
        <v>0</v>
      </c>
      <c r="H290">
        <v>0</v>
      </c>
      <c r="I290">
        <v>0</v>
      </c>
      <c r="J290" s="94">
        <v>0</v>
      </c>
      <c r="K290" s="95">
        <v>1816</v>
      </c>
      <c r="L290" s="86">
        <v>0</v>
      </c>
      <c r="M290" s="86">
        <v>0</v>
      </c>
      <c r="N290" s="86">
        <v>0</v>
      </c>
      <c r="O290">
        <v>1.3620000000000001</v>
      </c>
      <c r="P290">
        <v>1.1000000000000001</v>
      </c>
      <c r="Q290">
        <v>1.1000000000000001</v>
      </c>
      <c r="R290">
        <v>1.1000000000000001</v>
      </c>
      <c r="S290">
        <f t="shared" si="106"/>
        <v>271</v>
      </c>
      <c r="T290">
        <f t="shared" si="106"/>
        <v>0</v>
      </c>
      <c r="U290">
        <f t="shared" si="106"/>
        <v>0</v>
      </c>
      <c r="V290">
        <f t="shared" si="106"/>
        <v>0</v>
      </c>
      <c r="W290">
        <f t="shared" si="118"/>
        <v>47</v>
      </c>
      <c r="X290">
        <f t="shared" si="119"/>
        <v>0</v>
      </c>
      <c r="Y290">
        <f t="shared" si="120"/>
        <v>0</v>
      </c>
      <c r="Z290">
        <f t="shared" si="117"/>
        <v>0</v>
      </c>
      <c r="AA290">
        <f t="shared" si="108"/>
        <v>9.8644612286529814</v>
      </c>
      <c r="AB290">
        <f t="shared" si="108"/>
        <v>0</v>
      </c>
      <c r="AC290">
        <f t="shared" si="109"/>
        <v>0</v>
      </c>
      <c r="AD290" s="96">
        <f t="shared" si="110"/>
        <v>0</v>
      </c>
      <c r="AE290" s="95">
        <v>0</v>
      </c>
      <c r="AF290" s="86">
        <v>0</v>
      </c>
      <c r="AG290" s="86">
        <v>0</v>
      </c>
      <c r="AH290">
        <v>0.98</v>
      </c>
      <c r="AI290">
        <v>0.98</v>
      </c>
      <c r="AJ290">
        <v>0.98</v>
      </c>
      <c r="AK290">
        <f t="shared" si="54"/>
        <v>0</v>
      </c>
      <c r="AL290">
        <f t="shared" si="55"/>
        <v>0</v>
      </c>
      <c r="AM290">
        <f t="shared" si="56"/>
        <v>0</v>
      </c>
      <c r="AN290">
        <f t="shared" si="57"/>
        <v>0</v>
      </c>
      <c r="AO290">
        <f t="shared" si="58"/>
        <v>0</v>
      </c>
      <c r="AP290">
        <f t="shared" si="59"/>
        <v>0</v>
      </c>
      <c r="AQ290" s="97">
        <f>(AK290/(IF((237.3*LN(('Mini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0" s="97">
        <f>(AL290/(IF((237.3*LN(('Mini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0" s="97">
        <f>(AM290/(IF((237.3*LN(('Mini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0">
        <f t="shared" si="112"/>
        <v>0</v>
      </c>
      <c r="AU290">
        <v>0</v>
      </c>
      <c r="AV290" s="96">
        <v>0</v>
      </c>
      <c r="AW290" s="139">
        <f t="shared" si="111"/>
        <v>2.15</v>
      </c>
      <c r="AX290" s="129">
        <v>0</v>
      </c>
      <c r="AY290" s="129">
        <v>0</v>
      </c>
      <c r="AZ290" s="129">
        <v>0</v>
      </c>
      <c r="BA290" s="86"/>
      <c r="BB290" s="86">
        <v>0</v>
      </c>
      <c r="BC290">
        <v>0</v>
      </c>
      <c r="BD290">
        <v>0</v>
      </c>
      <c r="BE290">
        <v>0</v>
      </c>
      <c r="BG290">
        <v>0</v>
      </c>
      <c r="BH290">
        <v>0</v>
      </c>
      <c r="BI290">
        <v>0</v>
      </c>
      <c r="BJ290">
        <v>0</v>
      </c>
      <c r="BM290">
        <f t="shared" si="113"/>
        <v>2.5582398288699999E-3</v>
      </c>
      <c r="BN290">
        <f t="shared" si="114"/>
        <v>5.6161694684148003E-4</v>
      </c>
      <c r="BO290">
        <f t="shared" si="115"/>
        <v>1.4942747715061999</v>
      </c>
      <c r="BP290">
        <f t="shared" si="116"/>
        <v>3</v>
      </c>
    </row>
    <row r="291" spans="1:68" x14ac:dyDescent="0.25">
      <c r="A291" t="str">
        <f t="shared" si="45"/>
        <v>11430422</v>
      </c>
      <c r="B291">
        <v>11</v>
      </c>
      <c r="C291">
        <v>430</v>
      </c>
      <c r="D291">
        <v>2</v>
      </c>
      <c r="E291">
        <v>42</v>
      </c>
      <c r="F291" s="138">
        <f t="shared" si="107"/>
        <v>19</v>
      </c>
      <c r="G291">
        <v>0</v>
      </c>
      <c r="H291">
        <v>0</v>
      </c>
      <c r="I291">
        <v>0</v>
      </c>
      <c r="J291" s="94">
        <v>0</v>
      </c>
      <c r="K291" s="95">
        <v>2552</v>
      </c>
      <c r="L291" s="86">
        <v>0</v>
      </c>
      <c r="M291" s="86">
        <v>0</v>
      </c>
      <c r="N291" s="86">
        <v>0</v>
      </c>
      <c r="O291">
        <v>1.3620000000000001</v>
      </c>
      <c r="P291">
        <v>1.1000000000000001</v>
      </c>
      <c r="Q291">
        <v>1.1000000000000001</v>
      </c>
      <c r="R291">
        <v>1.1000000000000001</v>
      </c>
      <c r="S291">
        <f t="shared" si="106"/>
        <v>381</v>
      </c>
      <c r="T291">
        <f t="shared" si="106"/>
        <v>0</v>
      </c>
      <c r="U291">
        <f t="shared" si="106"/>
        <v>0</v>
      </c>
      <c r="V291">
        <f t="shared" si="106"/>
        <v>0</v>
      </c>
      <c r="W291">
        <f t="shared" si="118"/>
        <v>66</v>
      </c>
      <c r="X291">
        <f t="shared" si="119"/>
        <v>0</v>
      </c>
      <c r="Y291">
        <f t="shared" si="120"/>
        <v>0</v>
      </c>
      <c r="Z291">
        <f t="shared" si="117"/>
        <v>0</v>
      </c>
      <c r="AA291">
        <f t="shared" si="108"/>
        <v>36.585263569344576</v>
      </c>
      <c r="AB291">
        <f t="shared" si="108"/>
        <v>0</v>
      </c>
      <c r="AC291">
        <f t="shared" si="109"/>
        <v>0</v>
      </c>
      <c r="AD291" s="96">
        <f t="shared" si="110"/>
        <v>0</v>
      </c>
      <c r="AE291" s="95">
        <v>0</v>
      </c>
      <c r="AF291" s="86">
        <v>0</v>
      </c>
      <c r="AG291" s="86">
        <v>0</v>
      </c>
      <c r="AH291">
        <v>0.98</v>
      </c>
      <c r="AI291">
        <v>0.98</v>
      </c>
      <c r="AJ291">
        <v>0.98</v>
      </c>
      <c r="AK291">
        <f t="shared" si="54"/>
        <v>0</v>
      </c>
      <c r="AL291">
        <f t="shared" si="55"/>
        <v>0</v>
      </c>
      <c r="AM291">
        <f t="shared" si="56"/>
        <v>0</v>
      </c>
      <c r="AN291">
        <f t="shared" si="57"/>
        <v>0</v>
      </c>
      <c r="AO291">
        <f t="shared" si="58"/>
        <v>0</v>
      </c>
      <c r="AP291">
        <f t="shared" si="59"/>
        <v>0</v>
      </c>
      <c r="AQ291" s="97">
        <f>(AK291/(IF((237.3*LN(('Mini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1" s="97">
        <f>(AL291/(IF((237.3*LN(('Mini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1" s="97">
        <f>(AM291/(IF((237.3*LN(('Mini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1">
        <f t="shared" si="112"/>
        <v>0</v>
      </c>
      <c r="AU291">
        <v>0</v>
      </c>
      <c r="AV291" s="96">
        <v>0</v>
      </c>
      <c r="AW291" s="139">
        <f t="shared" si="111"/>
        <v>2.8666666666666667</v>
      </c>
      <c r="AX291" s="129">
        <v>0</v>
      </c>
      <c r="AY291" s="129">
        <v>0</v>
      </c>
      <c r="AZ291" s="129">
        <v>0</v>
      </c>
      <c r="BA291" s="86"/>
      <c r="BB291" s="86">
        <v>0</v>
      </c>
      <c r="BC291">
        <v>0</v>
      </c>
      <c r="BD291">
        <v>0</v>
      </c>
      <c r="BE291">
        <v>0</v>
      </c>
      <c r="BG291">
        <v>0</v>
      </c>
      <c r="BH291">
        <v>0</v>
      </c>
      <c r="BI291">
        <v>0</v>
      </c>
      <c r="BJ291">
        <v>0</v>
      </c>
      <c r="BM291">
        <f t="shared" si="113"/>
        <v>1.1616292894075E-2</v>
      </c>
      <c r="BN291">
        <f t="shared" si="114"/>
        <v>1.6553227470231999E-3</v>
      </c>
      <c r="BO291">
        <f t="shared" si="115"/>
        <v>1.5869346821790999</v>
      </c>
      <c r="BP291">
        <f t="shared" si="116"/>
        <v>1</v>
      </c>
    </row>
    <row r="292" spans="1:68" x14ac:dyDescent="0.25">
      <c r="A292" t="str">
        <f t="shared" si="45"/>
        <v>11450142</v>
      </c>
      <c r="B292">
        <v>11</v>
      </c>
      <c r="C292">
        <v>450</v>
      </c>
      <c r="D292">
        <v>2</v>
      </c>
      <c r="E292">
        <v>14</v>
      </c>
      <c r="F292" s="138">
        <f t="shared" si="107"/>
        <v>4</v>
      </c>
      <c r="G292">
        <v>0</v>
      </c>
      <c r="H292">
        <v>0</v>
      </c>
      <c r="I292">
        <v>0</v>
      </c>
      <c r="J292" s="94">
        <v>0</v>
      </c>
      <c r="K292" s="95">
        <v>917</v>
      </c>
      <c r="L292" s="86">
        <v>0</v>
      </c>
      <c r="M292" s="86">
        <v>0</v>
      </c>
      <c r="N292" s="86">
        <v>0</v>
      </c>
      <c r="O292">
        <v>1.3620000000000001</v>
      </c>
      <c r="P292">
        <v>1.1000000000000001</v>
      </c>
      <c r="Q292">
        <v>1.1000000000000001</v>
      </c>
      <c r="R292">
        <v>1.1000000000000001</v>
      </c>
      <c r="S292">
        <f t="shared" si="106"/>
        <v>137</v>
      </c>
      <c r="T292">
        <f t="shared" si="106"/>
        <v>0</v>
      </c>
      <c r="U292">
        <f t="shared" si="106"/>
        <v>0</v>
      </c>
      <c r="V292">
        <f t="shared" si="106"/>
        <v>0</v>
      </c>
      <c r="W292">
        <f t="shared" si="118"/>
        <v>24</v>
      </c>
      <c r="X292">
        <f t="shared" si="119"/>
        <v>0</v>
      </c>
      <c r="Y292">
        <f t="shared" si="120"/>
        <v>0</v>
      </c>
      <c r="Z292">
        <f t="shared" si="117"/>
        <v>0</v>
      </c>
      <c r="AA292">
        <f t="shared" si="108"/>
        <v>1.4120398132145129</v>
      </c>
      <c r="AB292">
        <f t="shared" si="108"/>
        <v>0</v>
      </c>
      <c r="AC292">
        <f t="shared" si="109"/>
        <v>0</v>
      </c>
      <c r="AD292" s="96">
        <f t="shared" si="110"/>
        <v>0</v>
      </c>
      <c r="AE292" s="95">
        <v>0</v>
      </c>
      <c r="AF292" s="86">
        <v>0</v>
      </c>
      <c r="AG292" s="86">
        <v>0</v>
      </c>
      <c r="AH292">
        <v>0.98</v>
      </c>
      <c r="AI292">
        <v>0.98</v>
      </c>
      <c r="AJ292">
        <v>0.98</v>
      </c>
      <c r="AK292">
        <f t="shared" si="54"/>
        <v>0</v>
      </c>
      <c r="AL292">
        <f t="shared" si="55"/>
        <v>0</v>
      </c>
      <c r="AM292">
        <f t="shared" si="56"/>
        <v>0</v>
      </c>
      <c r="AN292">
        <f t="shared" si="57"/>
        <v>0</v>
      </c>
      <c r="AO292">
        <f t="shared" si="58"/>
        <v>0</v>
      </c>
      <c r="AP292">
        <f t="shared" si="59"/>
        <v>0</v>
      </c>
      <c r="AQ292" s="97">
        <f>(AK292/(IF((237.3*LN(('Mini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2" s="97">
        <f>(AL292/(IF((237.3*LN(('Mini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2" s="97">
        <f>(AM292/(IF((237.3*LN(('Mini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2">
        <f t="shared" si="112"/>
        <v>0</v>
      </c>
      <c r="AU292">
        <v>0</v>
      </c>
      <c r="AV292" s="96">
        <v>0</v>
      </c>
      <c r="AW292" s="139">
        <f t="shared" si="111"/>
        <v>0.75</v>
      </c>
      <c r="AX292" s="129">
        <v>0</v>
      </c>
      <c r="AY292" s="129">
        <v>0</v>
      </c>
      <c r="AZ292" s="129">
        <v>0</v>
      </c>
      <c r="BA292" s="86"/>
      <c r="BB292" s="86">
        <v>0</v>
      </c>
      <c r="BC292">
        <v>0</v>
      </c>
      <c r="BD292">
        <v>0</v>
      </c>
      <c r="BE292">
        <v>0</v>
      </c>
      <c r="BG292">
        <v>0</v>
      </c>
      <c r="BH292">
        <v>0</v>
      </c>
      <c r="BI292">
        <v>0</v>
      </c>
      <c r="BJ292">
        <v>0</v>
      </c>
      <c r="BM292">
        <f t="shared" si="113"/>
        <v>1.3823338826853E-3</v>
      </c>
      <c r="BN292">
        <f t="shared" si="114"/>
        <v>3.3290816326530999E-4</v>
      </c>
      <c r="BO292">
        <f t="shared" si="115"/>
        <v>1.723172227894</v>
      </c>
      <c r="BP292">
        <f t="shared" si="116"/>
        <v>1</v>
      </c>
    </row>
    <row r="293" spans="1:68" x14ac:dyDescent="0.25">
      <c r="A293" t="str">
        <f t="shared" si="45"/>
        <v>11450182</v>
      </c>
      <c r="B293">
        <v>11</v>
      </c>
      <c r="C293">
        <v>450</v>
      </c>
      <c r="D293">
        <v>2</v>
      </c>
      <c r="E293">
        <v>18</v>
      </c>
      <c r="F293" s="138">
        <f t="shared" si="107"/>
        <v>9</v>
      </c>
      <c r="G293">
        <v>0</v>
      </c>
      <c r="H293">
        <v>0</v>
      </c>
      <c r="I293">
        <v>0</v>
      </c>
      <c r="J293" s="94">
        <v>0</v>
      </c>
      <c r="K293" s="95">
        <v>1087</v>
      </c>
      <c r="L293" s="86">
        <v>0</v>
      </c>
      <c r="M293" s="86">
        <v>0</v>
      </c>
      <c r="N293" s="86">
        <v>0</v>
      </c>
      <c r="O293">
        <v>1.3620000000000001</v>
      </c>
      <c r="P293">
        <v>1.1000000000000001</v>
      </c>
      <c r="Q293">
        <v>1.1000000000000001</v>
      </c>
      <c r="R293">
        <v>1.1000000000000001</v>
      </c>
      <c r="S293">
        <f t="shared" si="106"/>
        <v>162</v>
      </c>
      <c r="T293">
        <f t="shared" si="106"/>
        <v>0</v>
      </c>
      <c r="U293">
        <f t="shared" si="106"/>
        <v>0</v>
      </c>
      <c r="V293">
        <f t="shared" si="106"/>
        <v>0</v>
      </c>
      <c r="W293">
        <f t="shared" si="118"/>
        <v>28</v>
      </c>
      <c r="X293">
        <f t="shared" si="119"/>
        <v>0</v>
      </c>
      <c r="Y293">
        <f t="shared" si="120"/>
        <v>0</v>
      </c>
      <c r="Z293">
        <f t="shared" si="117"/>
        <v>0</v>
      </c>
      <c r="AA293">
        <f t="shared" si="108"/>
        <v>2.9022339379111846</v>
      </c>
      <c r="AB293">
        <f t="shared" si="108"/>
        <v>0</v>
      </c>
      <c r="AC293">
        <f t="shared" si="109"/>
        <v>0</v>
      </c>
      <c r="AD293" s="96">
        <f t="shared" si="110"/>
        <v>0</v>
      </c>
      <c r="AE293" s="95">
        <v>0</v>
      </c>
      <c r="AF293" s="86">
        <v>0</v>
      </c>
      <c r="AG293" s="86">
        <v>0</v>
      </c>
      <c r="AH293">
        <v>0.98</v>
      </c>
      <c r="AI293">
        <v>0.98</v>
      </c>
      <c r="AJ293">
        <v>0.98</v>
      </c>
      <c r="AK293">
        <f t="shared" si="54"/>
        <v>0</v>
      </c>
      <c r="AL293">
        <f t="shared" si="55"/>
        <v>0</v>
      </c>
      <c r="AM293">
        <f t="shared" si="56"/>
        <v>0</v>
      </c>
      <c r="AN293">
        <f t="shared" si="57"/>
        <v>0</v>
      </c>
      <c r="AO293">
        <f t="shared" si="58"/>
        <v>0</v>
      </c>
      <c r="AP293">
        <f t="shared" si="59"/>
        <v>0</v>
      </c>
      <c r="AQ293" s="97">
        <f>(AK293/(IF((237.3*LN(('Mini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3" s="97">
        <f>(AL293/(IF((237.3*LN(('Mini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3" s="97">
        <f>(AM293/(IF((237.3*LN(('Mini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3">
        <f t="shared" si="112"/>
        <v>0</v>
      </c>
      <c r="AU293">
        <v>0</v>
      </c>
      <c r="AV293" s="96">
        <v>0</v>
      </c>
      <c r="AW293" s="139">
        <f t="shared" si="111"/>
        <v>1.5</v>
      </c>
      <c r="AX293" s="129">
        <v>0</v>
      </c>
      <c r="AY293" s="129">
        <v>0</v>
      </c>
      <c r="AZ293" s="129">
        <v>0</v>
      </c>
      <c r="BA293" s="86"/>
      <c r="BB293" s="86">
        <v>0</v>
      </c>
      <c r="BC293">
        <v>0</v>
      </c>
      <c r="BD293">
        <v>0</v>
      </c>
      <c r="BE293">
        <v>0</v>
      </c>
      <c r="BG293">
        <v>0</v>
      </c>
      <c r="BH293">
        <v>0</v>
      </c>
      <c r="BI293">
        <v>0</v>
      </c>
      <c r="BJ293">
        <v>0</v>
      </c>
      <c r="BM293">
        <f t="shared" si="113"/>
        <v>8.0534470601597002E-4</v>
      </c>
      <c r="BN293">
        <f t="shared" si="114"/>
        <v>3.9795050474943999E-4</v>
      </c>
      <c r="BO293">
        <f t="shared" si="115"/>
        <v>1.8138647155180001</v>
      </c>
      <c r="BP293">
        <f t="shared" si="116"/>
        <v>2</v>
      </c>
    </row>
    <row r="294" spans="1:68" x14ac:dyDescent="0.25">
      <c r="A294" t="str">
        <f t="shared" si="45"/>
        <v>11450262</v>
      </c>
      <c r="B294">
        <v>11</v>
      </c>
      <c r="C294">
        <v>450</v>
      </c>
      <c r="D294">
        <v>2</v>
      </c>
      <c r="E294">
        <v>26</v>
      </c>
      <c r="F294" s="138">
        <f t="shared" si="107"/>
        <v>9</v>
      </c>
      <c r="G294">
        <v>0</v>
      </c>
      <c r="H294">
        <v>0</v>
      </c>
      <c r="I294">
        <v>0</v>
      </c>
      <c r="J294" s="94">
        <v>0</v>
      </c>
      <c r="K294" s="95">
        <v>1468</v>
      </c>
      <c r="L294" s="86">
        <v>0</v>
      </c>
      <c r="M294" s="86">
        <v>0</v>
      </c>
      <c r="N294" s="86">
        <v>0</v>
      </c>
      <c r="O294">
        <v>1.3620000000000001</v>
      </c>
      <c r="P294">
        <v>1.1000000000000001</v>
      </c>
      <c r="Q294">
        <v>1.1000000000000001</v>
      </c>
      <c r="R294">
        <v>1.1000000000000001</v>
      </c>
      <c r="S294">
        <f t="shared" si="106"/>
        <v>219</v>
      </c>
      <c r="T294">
        <f t="shared" si="106"/>
        <v>0</v>
      </c>
      <c r="U294">
        <f t="shared" si="106"/>
        <v>0</v>
      </c>
      <c r="V294">
        <f t="shared" si="106"/>
        <v>0</v>
      </c>
      <c r="W294">
        <f t="shared" si="118"/>
        <v>38</v>
      </c>
      <c r="X294">
        <f t="shared" si="119"/>
        <v>0</v>
      </c>
      <c r="Y294">
        <f t="shared" si="120"/>
        <v>0</v>
      </c>
      <c r="Z294">
        <f t="shared" si="117"/>
        <v>0</v>
      </c>
      <c r="AA294">
        <f t="shared" si="108"/>
        <v>5.0503794520428986</v>
      </c>
      <c r="AB294">
        <f t="shared" si="108"/>
        <v>0</v>
      </c>
      <c r="AC294">
        <f t="shared" si="109"/>
        <v>0</v>
      </c>
      <c r="AD294" s="96">
        <f t="shared" si="110"/>
        <v>0</v>
      </c>
      <c r="AE294" s="95">
        <v>0</v>
      </c>
      <c r="AF294" s="86">
        <v>0</v>
      </c>
      <c r="AG294" s="86">
        <v>0</v>
      </c>
      <c r="AH294">
        <v>0.98</v>
      </c>
      <c r="AI294">
        <v>0.98</v>
      </c>
      <c r="AJ294">
        <v>0.98</v>
      </c>
      <c r="AK294">
        <f t="shared" si="54"/>
        <v>0</v>
      </c>
      <c r="AL294">
        <f t="shared" si="55"/>
        <v>0</v>
      </c>
      <c r="AM294">
        <f t="shared" si="56"/>
        <v>0</v>
      </c>
      <c r="AN294">
        <f t="shared" si="57"/>
        <v>0</v>
      </c>
      <c r="AO294">
        <f t="shared" si="58"/>
        <v>0</v>
      </c>
      <c r="AP294">
        <f t="shared" si="59"/>
        <v>0</v>
      </c>
      <c r="AQ294" s="97">
        <f>(AK294/(IF((237.3*LN(('Mini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4" s="97">
        <f>(AL294/(IF((237.3*LN(('Mini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4" s="97">
        <f>(AM294/(IF((237.3*LN(('Mini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4">
        <f t="shared" si="112"/>
        <v>0</v>
      </c>
      <c r="AU294">
        <v>0</v>
      </c>
      <c r="AV294" s="96">
        <v>0</v>
      </c>
      <c r="AW294" s="139">
        <f t="shared" si="111"/>
        <v>1.5</v>
      </c>
      <c r="AX294" s="129">
        <v>0</v>
      </c>
      <c r="AY294" s="129">
        <v>0</v>
      </c>
      <c r="AZ294" s="129">
        <v>0</v>
      </c>
      <c r="BA294" s="86"/>
      <c r="BB294" s="86">
        <v>0</v>
      </c>
      <c r="BC294">
        <v>0</v>
      </c>
      <c r="BD294">
        <v>0</v>
      </c>
      <c r="BE294">
        <v>0</v>
      </c>
      <c r="BG294">
        <v>0</v>
      </c>
      <c r="BH294">
        <v>0</v>
      </c>
      <c r="BI294">
        <v>0</v>
      </c>
      <c r="BJ294">
        <v>0</v>
      </c>
      <c r="BM294">
        <f t="shared" si="113"/>
        <v>8.0534470601597002E-4</v>
      </c>
      <c r="BN294">
        <f t="shared" si="114"/>
        <v>3.9795050474943999E-4</v>
      </c>
      <c r="BO294">
        <f t="shared" si="115"/>
        <v>1.8138647155180001</v>
      </c>
      <c r="BP294">
        <f t="shared" si="116"/>
        <v>2</v>
      </c>
    </row>
    <row r="295" spans="1:68" x14ac:dyDescent="0.25">
      <c r="A295" t="str">
        <f t="shared" si="45"/>
        <v>11450342</v>
      </c>
      <c r="B295">
        <v>11</v>
      </c>
      <c r="C295">
        <v>450</v>
      </c>
      <c r="D295">
        <v>2</v>
      </c>
      <c r="E295">
        <v>34</v>
      </c>
      <c r="F295" s="138">
        <f t="shared" si="107"/>
        <v>14</v>
      </c>
      <c r="G295">
        <v>0</v>
      </c>
      <c r="H295">
        <v>0</v>
      </c>
      <c r="I295">
        <v>0</v>
      </c>
      <c r="J295" s="94">
        <v>0</v>
      </c>
      <c r="K295" s="95">
        <v>1906</v>
      </c>
      <c r="L295" s="86">
        <v>0</v>
      </c>
      <c r="M295" s="86">
        <v>0</v>
      </c>
      <c r="N295" s="86">
        <v>0</v>
      </c>
      <c r="O295">
        <v>1.3620000000000001</v>
      </c>
      <c r="P295">
        <v>1.1000000000000001</v>
      </c>
      <c r="Q295">
        <v>1.1000000000000001</v>
      </c>
      <c r="R295">
        <v>1.1000000000000001</v>
      </c>
      <c r="S295">
        <f t="shared" si="106"/>
        <v>284</v>
      </c>
      <c r="T295">
        <f t="shared" si="106"/>
        <v>0</v>
      </c>
      <c r="U295">
        <f t="shared" si="106"/>
        <v>0</v>
      </c>
      <c r="V295">
        <f t="shared" si="106"/>
        <v>0</v>
      </c>
      <c r="W295">
        <f t="shared" si="118"/>
        <v>49</v>
      </c>
      <c r="X295">
        <f t="shared" si="119"/>
        <v>0</v>
      </c>
      <c r="Y295">
        <f t="shared" si="120"/>
        <v>0</v>
      </c>
      <c r="Z295">
        <f t="shared" si="117"/>
        <v>0</v>
      </c>
      <c r="AA295">
        <f t="shared" si="108"/>
        <v>11.003116713825555</v>
      </c>
      <c r="AB295">
        <f t="shared" si="108"/>
        <v>0</v>
      </c>
      <c r="AC295">
        <f t="shared" si="109"/>
        <v>0</v>
      </c>
      <c r="AD295" s="96">
        <f t="shared" si="110"/>
        <v>0</v>
      </c>
      <c r="AE295" s="95">
        <v>0</v>
      </c>
      <c r="AF295" s="86">
        <v>0</v>
      </c>
      <c r="AG295" s="86">
        <v>0</v>
      </c>
      <c r="AH295">
        <v>0.98</v>
      </c>
      <c r="AI295">
        <v>0.98</v>
      </c>
      <c r="AJ295">
        <v>0.98</v>
      </c>
      <c r="AK295">
        <f t="shared" si="54"/>
        <v>0</v>
      </c>
      <c r="AL295">
        <f t="shared" si="55"/>
        <v>0</v>
      </c>
      <c r="AM295">
        <f t="shared" si="56"/>
        <v>0</v>
      </c>
      <c r="AN295">
        <f t="shared" si="57"/>
        <v>0</v>
      </c>
      <c r="AO295">
        <f t="shared" si="58"/>
        <v>0</v>
      </c>
      <c r="AP295">
        <f t="shared" si="59"/>
        <v>0</v>
      </c>
      <c r="AQ295" s="97">
        <f>(AK295/(IF((237.3*LN(('Mini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5" s="97">
        <f>(AL295/(IF((237.3*LN(('Mini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5" s="97">
        <f>(AM295/(IF((237.3*LN(('Mini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5">
        <f t="shared" si="112"/>
        <v>0</v>
      </c>
      <c r="AU295">
        <v>0</v>
      </c>
      <c r="AV295" s="96">
        <v>0</v>
      </c>
      <c r="AW295" s="139">
        <f t="shared" si="111"/>
        <v>2.25</v>
      </c>
      <c r="AX295" s="129">
        <v>0</v>
      </c>
      <c r="AY295" s="129">
        <v>0</v>
      </c>
      <c r="AZ295" s="129">
        <v>0</v>
      </c>
      <c r="BA295" s="86"/>
      <c r="BB295" s="86">
        <v>0</v>
      </c>
      <c r="BC295">
        <v>0</v>
      </c>
      <c r="BD295">
        <v>0</v>
      </c>
      <c r="BE295">
        <v>0</v>
      </c>
      <c r="BG295">
        <v>0</v>
      </c>
      <c r="BH295">
        <v>0</v>
      </c>
      <c r="BI295">
        <v>0</v>
      </c>
      <c r="BJ295">
        <v>0</v>
      </c>
      <c r="BM295">
        <f t="shared" si="113"/>
        <v>2.5582398288699999E-3</v>
      </c>
      <c r="BN295">
        <f t="shared" si="114"/>
        <v>5.6161694684148003E-4</v>
      </c>
      <c r="BO295">
        <f t="shared" si="115"/>
        <v>1.4942747715061999</v>
      </c>
      <c r="BP295">
        <f t="shared" si="116"/>
        <v>3</v>
      </c>
    </row>
    <row r="296" spans="1:68" x14ac:dyDescent="0.25">
      <c r="A296" t="str">
        <f t="shared" si="45"/>
        <v>11450422</v>
      </c>
      <c r="B296">
        <v>11</v>
      </c>
      <c r="C296">
        <v>450</v>
      </c>
      <c r="D296">
        <v>2</v>
      </c>
      <c r="E296">
        <v>42</v>
      </c>
      <c r="F296" s="138">
        <f t="shared" si="107"/>
        <v>19</v>
      </c>
      <c r="G296">
        <v>0</v>
      </c>
      <c r="H296">
        <v>0</v>
      </c>
      <c r="I296">
        <v>0</v>
      </c>
      <c r="J296" s="94">
        <v>0</v>
      </c>
      <c r="K296" s="95">
        <v>2680</v>
      </c>
      <c r="L296" s="86">
        <v>0</v>
      </c>
      <c r="M296" s="86">
        <v>0</v>
      </c>
      <c r="N296" s="86">
        <v>0</v>
      </c>
      <c r="O296">
        <v>1.3620000000000001</v>
      </c>
      <c r="P296">
        <v>1.1000000000000001</v>
      </c>
      <c r="Q296">
        <v>1.1000000000000001</v>
      </c>
      <c r="R296">
        <v>1.1000000000000001</v>
      </c>
      <c r="S296">
        <f t="shared" si="106"/>
        <v>400</v>
      </c>
      <c r="T296">
        <f t="shared" si="106"/>
        <v>0</v>
      </c>
      <c r="U296">
        <f t="shared" si="106"/>
        <v>0</v>
      </c>
      <c r="V296">
        <f t="shared" si="106"/>
        <v>0</v>
      </c>
      <c r="W296">
        <f t="shared" si="118"/>
        <v>69</v>
      </c>
      <c r="X296">
        <f t="shared" si="119"/>
        <v>0</v>
      </c>
      <c r="Y296">
        <f t="shared" si="120"/>
        <v>0</v>
      </c>
      <c r="Z296">
        <f t="shared" si="117"/>
        <v>0</v>
      </c>
      <c r="AA296">
        <f t="shared" si="108"/>
        <v>41.146306509756855</v>
      </c>
      <c r="AB296">
        <f t="shared" si="108"/>
        <v>0</v>
      </c>
      <c r="AC296">
        <f t="shared" si="109"/>
        <v>0</v>
      </c>
      <c r="AD296" s="96">
        <f t="shared" si="110"/>
        <v>0</v>
      </c>
      <c r="AE296" s="95">
        <v>0</v>
      </c>
      <c r="AF296" s="86">
        <v>0</v>
      </c>
      <c r="AG296" s="86">
        <v>0</v>
      </c>
      <c r="AH296">
        <v>0.98</v>
      </c>
      <c r="AI296">
        <v>0.98</v>
      </c>
      <c r="AJ296">
        <v>0.98</v>
      </c>
      <c r="AK296">
        <f t="shared" si="54"/>
        <v>0</v>
      </c>
      <c r="AL296">
        <f t="shared" si="55"/>
        <v>0</v>
      </c>
      <c r="AM296">
        <f t="shared" si="56"/>
        <v>0</v>
      </c>
      <c r="AN296">
        <f t="shared" si="57"/>
        <v>0</v>
      </c>
      <c r="AO296">
        <f t="shared" si="58"/>
        <v>0</v>
      </c>
      <c r="AP296">
        <f t="shared" si="59"/>
        <v>0</v>
      </c>
      <c r="AQ296" s="97">
        <f>(AK296/(IF((237.3*LN(('Mini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6" s="97">
        <f>(AL296/(IF((237.3*LN(('Mini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6" s="97">
        <f>(AM296/(IF((237.3*LN(('Mini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6">
        <f t="shared" si="112"/>
        <v>0</v>
      </c>
      <c r="AU296">
        <v>0</v>
      </c>
      <c r="AV296" s="96">
        <v>0</v>
      </c>
      <c r="AW296" s="139">
        <f t="shared" si="111"/>
        <v>3</v>
      </c>
      <c r="AX296" s="129">
        <v>0</v>
      </c>
      <c r="AY296" s="129">
        <v>0</v>
      </c>
      <c r="AZ296" s="129">
        <v>0</v>
      </c>
      <c r="BA296" s="86"/>
      <c r="BB296" s="86">
        <v>0</v>
      </c>
      <c r="BC296">
        <v>0</v>
      </c>
      <c r="BD296">
        <v>0</v>
      </c>
      <c r="BE296">
        <v>0</v>
      </c>
      <c r="BG296">
        <v>0</v>
      </c>
      <c r="BH296">
        <v>0</v>
      </c>
      <c r="BI296">
        <v>0</v>
      </c>
      <c r="BJ296">
        <v>0</v>
      </c>
      <c r="BM296">
        <f t="shared" si="113"/>
        <v>1.1616292894075E-2</v>
      </c>
      <c r="BN296">
        <f t="shared" si="114"/>
        <v>1.6553227470231999E-3</v>
      </c>
      <c r="BO296">
        <f t="shared" si="115"/>
        <v>1.5869346821790999</v>
      </c>
      <c r="BP296">
        <f t="shared" si="116"/>
        <v>1</v>
      </c>
    </row>
    <row r="297" spans="1:68" x14ac:dyDescent="0.25">
      <c r="A297" t="str">
        <f t="shared" si="45"/>
        <v>11470142</v>
      </c>
      <c r="B297">
        <v>11</v>
      </c>
      <c r="C297">
        <v>470</v>
      </c>
      <c r="D297">
        <v>2</v>
      </c>
      <c r="E297">
        <v>14</v>
      </c>
      <c r="F297" s="138">
        <f t="shared" si="107"/>
        <v>4</v>
      </c>
      <c r="G297">
        <v>0</v>
      </c>
      <c r="H297">
        <v>0</v>
      </c>
      <c r="I297">
        <v>0</v>
      </c>
      <c r="J297" s="94">
        <v>0</v>
      </c>
      <c r="K297" s="95">
        <v>961</v>
      </c>
      <c r="L297" s="86">
        <v>0</v>
      </c>
      <c r="M297" s="86">
        <v>0</v>
      </c>
      <c r="N297" s="86">
        <v>0</v>
      </c>
      <c r="O297">
        <v>1.3620000000000001</v>
      </c>
      <c r="P297">
        <v>1.1000000000000001</v>
      </c>
      <c r="Q297">
        <v>1.1000000000000001</v>
      </c>
      <c r="R297">
        <v>1.1000000000000001</v>
      </c>
      <c r="S297">
        <f t="shared" si="106"/>
        <v>143</v>
      </c>
      <c r="T297">
        <f t="shared" si="106"/>
        <v>0</v>
      </c>
      <c r="U297">
        <f t="shared" si="106"/>
        <v>0</v>
      </c>
      <c r="V297">
        <f t="shared" si="106"/>
        <v>0</v>
      </c>
      <c r="W297">
        <f t="shared" si="118"/>
        <v>25</v>
      </c>
      <c r="X297">
        <f t="shared" si="119"/>
        <v>0</v>
      </c>
      <c r="Y297">
        <f t="shared" si="120"/>
        <v>0</v>
      </c>
      <c r="Z297">
        <f t="shared" si="117"/>
        <v>0</v>
      </c>
      <c r="AA297">
        <f t="shared" si="108"/>
        <v>1.5844312990375478</v>
      </c>
      <c r="AB297">
        <f t="shared" si="108"/>
        <v>0</v>
      </c>
      <c r="AC297">
        <f t="shared" si="109"/>
        <v>0</v>
      </c>
      <c r="AD297" s="96">
        <f t="shared" si="110"/>
        <v>0</v>
      </c>
      <c r="AE297" s="95">
        <v>0</v>
      </c>
      <c r="AF297" s="86">
        <v>0</v>
      </c>
      <c r="AG297" s="86">
        <v>0</v>
      </c>
      <c r="AH297">
        <v>0.98</v>
      </c>
      <c r="AI297">
        <v>0.98</v>
      </c>
      <c r="AJ297">
        <v>0.98</v>
      </c>
      <c r="AK297">
        <f t="shared" si="54"/>
        <v>0</v>
      </c>
      <c r="AL297">
        <f t="shared" si="55"/>
        <v>0</v>
      </c>
      <c r="AM297">
        <f t="shared" si="56"/>
        <v>0</v>
      </c>
      <c r="AN297">
        <f t="shared" si="57"/>
        <v>0</v>
      </c>
      <c r="AO297">
        <f t="shared" si="58"/>
        <v>0</v>
      </c>
      <c r="AP297">
        <f t="shared" si="59"/>
        <v>0</v>
      </c>
      <c r="AQ297" s="97">
        <f>(AK297/(IF((237.3*LN(('Mini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7" s="97">
        <f>(AL297/(IF((237.3*LN(('Mini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7" s="97">
        <f>(AM297/(IF((237.3*LN(('Mini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7">
        <f t="shared" si="112"/>
        <v>0</v>
      </c>
      <c r="AU297">
        <v>0</v>
      </c>
      <c r="AV297" s="96">
        <v>0</v>
      </c>
      <c r="AW297" s="139">
        <f t="shared" si="111"/>
        <v>0.78333333333333344</v>
      </c>
      <c r="AX297" s="129">
        <v>0</v>
      </c>
      <c r="AY297" s="129">
        <v>0</v>
      </c>
      <c r="AZ297" s="129">
        <v>0</v>
      </c>
      <c r="BA297" s="86"/>
      <c r="BB297" s="86">
        <v>0</v>
      </c>
      <c r="BC297">
        <v>0</v>
      </c>
      <c r="BD297">
        <v>0</v>
      </c>
      <c r="BE297">
        <v>0</v>
      </c>
      <c r="BG297">
        <v>0</v>
      </c>
      <c r="BH297">
        <v>0</v>
      </c>
      <c r="BI297">
        <v>0</v>
      </c>
      <c r="BJ297">
        <v>0</v>
      </c>
      <c r="BM297">
        <f t="shared" si="113"/>
        <v>1.3823338826853E-3</v>
      </c>
      <c r="BN297">
        <f t="shared" si="114"/>
        <v>3.3290816326530999E-4</v>
      </c>
      <c r="BO297">
        <f t="shared" si="115"/>
        <v>1.723172227894</v>
      </c>
      <c r="BP297">
        <f t="shared" si="116"/>
        <v>1</v>
      </c>
    </row>
    <row r="298" spans="1:68" x14ac:dyDescent="0.25">
      <c r="A298" t="str">
        <f t="shared" si="45"/>
        <v>11470182</v>
      </c>
      <c r="B298">
        <v>11</v>
      </c>
      <c r="C298">
        <v>470</v>
      </c>
      <c r="D298">
        <v>2</v>
      </c>
      <c r="E298">
        <v>18</v>
      </c>
      <c r="F298" s="138">
        <f t="shared" si="107"/>
        <v>9</v>
      </c>
      <c r="G298">
        <v>0</v>
      </c>
      <c r="H298">
        <v>0</v>
      </c>
      <c r="I298">
        <v>0</v>
      </c>
      <c r="J298" s="94">
        <v>0</v>
      </c>
      <c r="K298" s="95">
        <v>1140</v>
      </c>
      <c r="L298" s="86">
        <v>0</v>
      </c>
      <c r="M298" s="86">
        <v>0</v>
      </c>
      <c r="N298" s="86">
        <v>0</v>
      </c>
      <c r="O298">
        <v>1.3620000000000001</v>
      </c>
      <c r="P298">
        <v>1.1000000000000001</v>
      </c>
      <c r="Q298">
        <v>1.1000000000000001</v>
      </c>
      <c r="R298">
        <v>1.1000000000000001</v>
      </c>
      <c r="S298">
        <f t="shared" si="106"/>
        <v>170</v>
      </c>
      <c r="T298">
        <f t="shared" si="106"/>
        <v>0</v>
      </c>
      <c r="U298">
        <f t="shared" si="106"/>
        <v>0</v>
      </c>
      <c r="V298">
        <f t="shared" si="106"/>
        <v>0</v>
      </c>
      <c r="W298">
        <f t="shared" si="118"/>
        <v>29</v>
      </c>
      <c r="X298">
        <f t="shared" si="119"/>
        <v>0</v>
      </c>
      <c r="Y298">
        <f t="shared" si="120"/>
        <v>0</v>
      </c>
      <c r="Z298">
        <f t="shared" si="117"/>
        <v>0</v>
      </c>
      <c r="AA298">
        <f t="shared" si="108"/>
        <v>3.2348509864346173</v>
      </c>
      <c r="AB298">
        <f t="shared" si="108"/>
        <v>0</v>
      </c>
      <c r="AC298">
        <f t="shared" si="109"/>
        <v>0</v>
      </c>
      <c r="AD298" s="96">
        <f t="shared" si="110"/>
        <v>0</v>
      </c>
      <c r="AE298" s="95">
        <v>0</v>
      </c>
      <c r="AF298" s="86">
        <v>0</v>
      </c>
      <c r="AG298" s="86">
        <v>0</v>
      </c>
      <c r="AH298">
        <v>0.98</v>
      </c>
      <c r="AI298">
        <v>0.98</v>
      </c>
      <c r="AJ298">
        <v>0.98</v>
      </c>
      <c r="AK298">
        <f t="shared" si="54"/>
        <v>0</v>
      </c>
      <c r="AL298">
        <f t="shared" si="55"/>
        <v>0</v>
      </c>
      <c r="AM298">
        <f t="shared" si="56"/>
        <v>0</v>
      </c>
      <c r="AN298">
        <f t="shared" si="57"/>
        <v>0</v>
      </c>
      <c r="AO298">
        <f t="shared" si="58"/>
        <v>0</v>
      </c>
      <c r="AP298">
        <f t="shared" si="59"/>
        <v>0</v>
      </c>
      <c r="AQ298" s="97">
        <f>(AK298/(IF((237.3*LN(('Mini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8" s="97">
        <f>(AL298/(IF((237.3*LN(('Mini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8" s="97">
        <f>(AM298/(IF((237.3*LN(('Mini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8">
        <f t="shared" si="112"/>
        <v>0</v>
      </c>
      <c r="AU298">
        <v>0</v>
      </c>
      <c r="AV298" s="96">
        <v>0</v>
      </c>
      <c r="AW298" s="139">
        <f t="shared" si="111"/>
        <v>1.5666666666666669</v>
      </c>
      <c r="AX298" s="129">
        <v>0</v>
      </c>
      <c r="AY298" s="129">
        <v>0</v>
      </c>
      <c r="AZ298" s="129">
        <v>0</v>
      </c>
      <c r="BA298" s="86"/>
      <c r="BB298" s="86">
        <v>0</v>
      </c>
      <c r="BC298">
        <v>0</v>
      </c>
      <c r="BD298">
        <v>0</v>
      </c>
      <c r="BE298">
        <v>0</v>
      </c>
      <c r="BG298">
        <v>0</v>
      </c>
      <c r="BH298">
        <v>0</v>
      </c>
      <c r="BI298">
        <v>0</v>
      </c>
      <c r="BJ298">
        <v>0</v>
      </c>
      <c r="BM298">
        <f t="shared" si="113"/>
        <v>8.0534470601597002E-4</v>
      </c>
      <c r="BN298">
        <f t="shared" si="114"/>
        <v>3.9795050474943999E-4</v>
      </c>
      <c r="BO298">
        <f t="shared" si="115"/>
        <v>1.8138647155180001</v>
      </c>
      <c r="BP298">
        <f t="shared" si="116"/>
        <v>2</v>
      </c>
    </row>
    <row r="299" spans="1:68" x14ac:dyDescent="0.25">
      <c r="A299" t="str">
        <f t="shared" si="45"/>
        <v>11470262</v>
      </c>
      <c r="B299">
        <v>11</v>
      </c>
      <c r="C299">
        <v>470</v>
      </c>
      <c r="D299">
        <v>2</v>
      </c>
      <c r="E299">
        <v>26</v>
      </c>
      <c r="F299" s="138">
        <f t="shared" si="107"/>
        <v>9</v>
      </c>
      <c r="G299">
        <v>0</v>
      </c>
      <c r="H299">
        <v>0</v>
      </c>
      <c r="I299">
        <v>0</v>
      </c>
      <c r="J299" s="94">
        <v>0</v>
      </c>
      <c r="K299" s="95">
        <v>1537</v>
      </c>
      <c r="L299" s="86">
        <v>0</v>
      </c>
      <c r="M299" s="86">
        <v>0</v>
      </c>
      <c r="N299" s="86">
        <v>0</v>
      </c>
      <c r="O299">
        <v>1.3620000000000001</v>
      </c>
      <c r="P299">
        <v>1.1000000000000001</v>
      </c>
      <c r="Q299">
        <v>1.1000000000000001</v>
      </c>
      <c r="R299">
        <v>1.1000000000000001</v>
      </c>
      <c r="S299">
        <f t="shared" si="106"/>
        <v>229</v>
      </c>
      <c r="T299">
        <f t="shared" si="106"/>
        <v>0</v>
      </c>
      <c r="U299">
        <f t="shared" si="106"/>
        <v>0</v>
      </c>
      <c r="V299">
        <f t="shared" si="106"/>
        <v>0</v>
      </c>
      <c r="W299">
        <f t="shared" si="118"/>
        <v>39</v>
      </c>
      <c r="X299">
        <f t="shared" si="119"/>
        <v>0</v>
      </c>
      <c r="Y299">
        <f t="shared" si="120"/>
        <v>0</v>
      </c>
      <c r="Z299">
        <f t="shared" si="117"/>
        <v>0</v>
      </c>
      <c r="AA299">
        <f t="shared" si="108"/>
        <v>5.5368539217238775</v>
      </c>
      <c r="AB299">
        <f t="shared" si="108"/>
        <v>0</v>
      </c>
      <c r="AC299">
        <f t="shared" si="109"/>
        <v>0</v>
      </c>
      <c r="AD299" s="96">
        <f t="shared" si="110"/>
        <v>0</v>
      </c>
      <c r="AE299" s="95">
        <v>0</v>
      </c>
      <c r="AF299" s="86">
        <v>0</v>
      </c>
      <c r="AG299" s="86">
        <v>0</v>
      </c>
      <c r="AH299">
        <v>0.98</v>
      </c>
      <c r="AI299">
        <v>0.98</v>
      </c>
      <c r="AJ299">
        <v>0.98</v>
      </c>
      <c r="AK299">
        <f t="shared" si="54"/>
        <v>0</v>
      </c>
      <c r="AL299">
        <f t="shared" si="55"/>
        <v>0</v>
      </c>
      <c r="AM299">
        <f t="shared" si="56"/>
        <v>0</v>
      </c>
      <c r="AN299">
        <f t="shared" si="57"/>
        <v>0</v>
      </c>
      <c r="AO299">
        <f t="shared" si="58"/>
        <v>0</v>
      </c>
      <c r="AP299">
        <f t="shared" si="59"/>
        <v>0</v>
      </c>
      <c r="AQ299" s="97">
        <f>(AK299/(IF((237.3*LN(('Mini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299" s="97">
        <f>(AL299/(IF((237.3*LN(('Mini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299" s="97">
        <f>(AM299/(IF((237.3*LN(('Mini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299">
        <f t="shared" si="112"/>
        <v>0</v>
      </c>
      <c r="AU299">
        <v>0</v>
      </c>
      <c r="AV299" s="96">
        <v>0</v>
      </c>
      <c r="AW299" s="139">
        <f t="shared" si="111"/>
        <v>1.5666666666666669</v>
      </c>
      <c r="AX299" s="129">
        <v>0</v>
      </c>
      <c r="AY299" s="129">
        <v>0</v>
      </c>
      <c r="AZ299" s="129">
        <v>0</v>
      </c>
      <c r="BA299" s="86"/>
      <c r="BB299" s="86">
        <v>0</v>
      </c>
      <c r="BC299">
        <v>0</v>
      </c>
      <c r="BD299">
        <v>0</v>
      </c>
      <c r="BE299">
        <v>0</v>
      </c>
      <c r="BG299">
        <v>0</v>
      </c>
      <c r="BH299">
        <v>0</v>
      </c>
      <c r="BI299">
        <v>0</v>
      </c>
      <c r="BJ299">
        <v>0</v>
      </c>
      <c r="BM299">
        <f t="shared" si="113"/>
        <v>8.0534470601597002E-4</v>
      </c>
      <c r="BN299">
        <f t="shared" si="114"/>
        <v>3.9795050474943999E-4</v>
      </c>
      <c r="BO299">
        <f t="shared" si="115"/>
        <v>1.8138647155180001</v>
      </c>
      <c r="BP299">
        <f t="shared" si="116"/>
        <v>2</v>
      </c>
    </row>
    <row r="300" spans="1:68" x14ac:dyDescent="0.25">
      <c r="A300" t="str">
        <f t="shared" si="45"/>
        <v>11470342</v>
      </c>
      <c r="B300">
        <v>11</v>
      </c>
      <c r="C300">
        <v>470</v>
      </c>
      <c r="D300">
        <v>2</v>
      </c>
      <c r="E300">
        <v>34</v>
      </c>
      <c r="F300" s="138">
        <f t="shared" si="107"/>
        <v>14</v>
      </c>
      <c r="G300">
        <v>0</v>
      </c>
      <c r="H300">
        <v>0</v>
      </c>
      <c r="I300">
        <v>0</v>
      </c>
      <c r="J300" s="94">
        <v>0</v>
      </c>
      <c r="K300" s="95">
        <v>1998</v>
      </c>
      <c r="L300" s="86">
        <v>0</v>
      </c>
      <c r="M300" s="86">
        <v>0</v>
      </c>
      <c r="N300" s="86">
        <v>0</v>
      </c>
      <c r="O300">
        <v>1.3620000000000001</v>
      </c>
      <c r="P300">
        <v>1.1000000000000001</v>
      </c>
      <c r="Q300">
        <v>1.1000000000000001</v>
      </c>
      <c r="R300">
        <v>1.1000000000000001</v>
      </c>
      <c r="S300">
        <f t="shared" si="106"/>
        <v>298</v>
      </c>
      <c r="T300">
        <f t="shared" si="106"/>
        <v>0</v>
      </c>
      <c r="U300">
        <f t="shared" si="106"/>
        <v>0</v>
      </c>
      <c r="V300">
        <f t="shared" si="106"/>
        <v>0</v>
      </c>
      <c r="W300">
        <f t="shared" si="118"/>
        <v>51</v>
      </c>
      <c r="X300">
        <f t="shared" si="119"/>
        <v>0</v>
      </c>
      <c r="Y300">
        <f t="shared" si="120"/>
        <v>0</v>
      </c>
      <c r="Z300">
        <f t="shared" si="117"/>
        <v>0</v>
      </c>
      <c r="AA300">
        <f t="shared" si="108"/>
        <v>12.216886318343574</v>
      </c>
      <c r="AB300">
        <f t="shared" si="108"/>
        <v>0</v>
      </c>
      <c r="AC300">
        <f t="shared" si="109"/>
        <v>0</v>
      </c>
      <c r="AD300" s="96">
        <f t="shared" si="110"/>
        <v>0</v>
      </c>
      <c r="AE300" s="95">
        <v>0</v>
      </c>
      <c r="AF300" s="86">
        <v>0</v>
      </c>
      <c r="AG300" s="86">
        <v>0</v>
      </c>
      <c r="AH300">
        <v>0.98</v>
      </c>
      <c r="AI300">
        <v>0.98</v>
      </c>
      <c r="AJ300">
        <v>0.98</v>
      </c>
      <c r="AK300">
        <f t="shared" si="54"/>
        <v>0</v>
      </c>
      <c r="AL300">
        <f t="shared" si="55"/>
        <v>0</v>
      </c>
      <c r="AM300">
        <f t="shared" si="56"/>
        <v>0</v>
      </c>
      <c r="AN300">
        <f t="shared" si="57"/>
        <v>0</v>
      </c>
      <c r="AO300">
        <f t="shared" si="58"/>
        <v>0</v>
      </c>
      <c r="AP300">
        <f t="shared" si="59"/>
        <v>0</v>
      </c>
      <c r="AQ300" s="97">
        <f>(AK300/(IF((237.3*LN(('Mini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0" s="97">
        <f>(AL300/(IF((237.3*LN(('Mini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0" s="97">
        <f>(AM300/(IF((237.3*LN(('Mini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0">
        <f t="shared" si="112"/>
        <v>0</v>
      </c>
      <c r="AU300">
        <v>0</v>
      </c>
      <c r="AV300" s="96">
        <v>0</v>
      </c>
      <c r="AW300" s="139">
        <f t="shared" si="111"/>
        <v>2.35</v>
      </c>
      <c r="AX300" s="129">
        <v>0</v>
      </c>
      <c r="AY300" s="129">
        <v>0</v>
      </c>
      <c r="AZ300" s="129">
        <v>0</v>
      </c>
      <c r="BA300" s="86"/>
      <c r="BB300" s="86">
        <v>0</v>
      </c>
      <c r="BC300">
        <v>0</v>
      </c>
      <c r="BD300">
        <v>0</v>
      </c>
      <c r="BE300">
        <v>0</v>
      </c>
      <c r="BG300">
        <v>0</v>
      </c>
      <c r="BH300">
        <v>0</v>
      </c>
      <c r="BI300">
        <v>0</v>
      </c>
      <c r="BJ300">
        <v>0</v>
      </c>
      <c r="BM300">
        <f t="shared" si="113"/>
        <v>2.5582398288699999E-3</v>
      </c>
      <c r="BN300">
        <f t="shared" si="114"/>
        <v>5.6161694684148003E-4</v>
      </c>
      <c r="BO300">
        <f t="shared" si="115"/>
        <v>1.4942747715061999</v>
      </c>
      <c r="BP300">
        <f t="shared" si="116"/>
        <v>3</v>
      </c>
    </row>
    <row r="301" spans="1:68" x14ac:dyDescent="0.25">
      <c r="A301" t="str">
        <f t="shared" si="45"/>
        <v>11470422</v>
      </c>
      <c r="B301">
        <v>11</v>
      </c>
      <c r="C301">
        <v>470</v>
      </c>
      <c r="D301">
        <v>2</v>
      </c>
      <c r="E301">
        <v>42</v>
      </c>
      <c r="F301" s="138">
        <f t="shared" si="107"/>
        <v>19</v>
      </c>
      <c r="G301">
        <v>0</v>
      </c>
      <c r="H301">
        <v>0</v>
      </c>
      <c r="I301">
        <v>0</v>
      </c>
      <c r="J301" s="94">
        <v>0</v>
      </c>
      <c r="K301" s="95">
        <v>2807</v>
      </c>
      <c r="L301" s="86">
        <v>0</v>
      </c>
      <c r="M301" s="86">
        <v>0</v>
      </c>
      <c r="N301" s="86">
        <v>0</v>
      </c>
      <c r="O301">
        <v>1.3620000000000001</v>
      </c>
      <c r="P301">
        <v>1.1000000000000001</v>
      </c>
      <c r="Q301">
        <v>1.1000000000000001</v>
      </c>
      <c r="R301">
        <v>1.1000000000000001</v>
      </c>
      <c r="S301">
        <f t="shared" si="106"/>
        <v>419</v>
      </c>
      <c r="T301">
        <f t="shared" si="106"/>
        <v>0</v>
      </c>
      <c r="U301">
        <f t="shared" si="106"/>
        <v>0</v>
      </c>
      <c r="V301">
        <f t="shared" si="106"/>
        <v>0</v>
      </c>
      <c r="W301">
        <f t="shared" si="118"/>
        <v>72</v>
      </c>
      <c r="X301">
        <f t="shared" si="119"/>
        <v>0</v>
      </c>
      <c r="Y301">
        <f t="shared" si="120"/>
        <v>0</v>
      </c>
      <c r="Z301">
        <f t="shared" si="117"/>
        <v>0</v>
      </c>
      <c r="AA301">
        <f t="shared" si="108"/>
        <v>46.040146388322832</v>
      </c>
      <c r="AB301">
        <f t="shared" si="108"/>
        <v>0</v>
      </c>
      <c r="AC301">
        <f t="shared" si="109"/>
        <v>0</v>
      </c>
      <c r="AD301" s="96">
        <f t="shared" si="110"/>
        <v>0</v>
      </c>
      <c r="AE301" s="95">
        <v>0</v>
      </c>
      <c r="AF301" s="86">
        <v>0</v>
      </c>
      <c r="AG301" s="86">
        <v>0</v>
      </c>
      <c r="AH301">
        <v>0.98</v>
      </c>
      <c r="AI301">
        <v>0.98</v>
      </c>
      <c r="AJ301">
        <v>0.98</v>
      </c>
      <c r="AK301">
        <f t="shared" si="54"/>
        <v>0</v>
      </c>
      <c r="AL301">
        <f t="shared" si="55"/>
        <v>0</v>
      </c>
      <c r="AM301">
        <f t="shared" si="56"/>
        <v>0</v>
      </c>
      <c r="AN301">
        <f t="shared" si="57"/>
        <v>0</v>
      </c>
      <c r="AO301">
        <f t="shared" si="58"/>
        <v>0</v>
      </c>
      <c r="AP301">
        <f t="shared" si="59"/>
        <v>0</v>
      </c>
      <c r="AQ301" s="97">
        <f>(AK301/(IF((237.3*LN(('Mini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1" s="97">
        <f>(AL301/(IF((237.3*LN(('Mini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1" s="97">
        <f>(AM301/(IF((237.3*LN(('Mini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1">
        <f t="shared" si="112"/>
        <v>0</v>
      </c>
      <c r="AU301">
        <v>0</v>
      </c>
      <c r="AV301" s="96">
        <v>0</v>
      </c>
      <c r="AW301" s="139">
        <f t="shared" si="111"/>
        <v>3.1333333333333337</v>
      </c>
      <c r="AX301" s="129">
        <v>0</v>
      </c>
      <c r="AY301" s="129">
        <v>0</v>
      </c>
      <c r="AZ301" s="129">
        <v>0</v>
      </c>
      <c r="BA301" s="86"/>
      <c r="BB301" s="86">
        <v>0</v>
      </c>
      <c r="BC301">
        <v>0</v>
      </c>
      <c r="BD301">
        <v>0</v>
      </c>
      <c r="BE301">
        <v>0</v>
      </c>
      <c r="BG301">
        <v>0</v>
      </c>
      <c r="BH301">
        <v>0</v>
      </c>
      <c r="BI301">
        <v>0</v>
      </c>
      <c r="BJ301">
        <v>0</v>
      </c>
      <c r="BM301">
        <f t="shared" si="113"/>
        <v>1.1616292894075E-2</v>
      </c>
      <c r="BN301">
        <f t="shared" si="114"/>
        <v>1.6553227470231999E-3</v>
      </c>
      <c r="BO301">
        <f t="shared" si="115"/>
        <v>1.5869346821790999</v>
      </c>
      <c r="BP301">
        <f t="shared" si="116"/>
        <v>1</v>
      </c>
    </row>
    <row r="302" spans="1:68" x14ac:dyDescent="0.25">
      <c r="A302" t="str">
        <f t="shared" si="45"/>
        <v>11490142</v>
      </c>
      <c r="B302">
        <v>11</v>
      </c>
      <c r="C302">
        <v>490</v>
      </c>
      <c r="D302">
        <v>2</v>
      </c>
      <c r="E302">
        <v>14</v>
      </c>
      <c r="F302" s="138">
        <f t="shared" si="107"/>
        <v>4</v>
      </c>
      <c r="G302">
        <v>0</v>
      </c>
      <c r="H302">
        <v>0</v>
      </c>
      <c r="I302">
        <v>0</v>
      </c>
      <c r="J302" s="94">
        <v>0</v>
      </c>
      <c r="K302" s="95">
        <v>1005</v>
      </c>
      <c r="L302" s="86">
        <v>0</v>
      </c>
      <c r="M302" s="86">
        <v>0</v>
      </c>
      <c r="N302" s="86">
        <v>0</v>
      </c>
      <c r="O302">
        <v>1.3620000000000001</v>
      </c>
      <c r="P302">
        <v>1.1000000000000001</v>
      </c>
      <c r="Q302">
        <v>1.1000000000000001</v>
      </c>
      <c r="R302">
        <v>1.1000000000000001</v>
      </c>
      <c r="S302">
        <f t="shared" si="106"/>
        <v>150</v>
      </c>
      <c r="T302">
        <f t="shared" si="106"/>
        <v>0</v>
      </c>
      <c r="U302">
        <f t="shared" si="106"/>
        <v>0</v>
      </c>
      <c r="V302">
        <f t="shared" si="106"/>
        <v>0</v>
      </c>
      <c r="W302">
        <f t="shared" si="118"/>
        <v>26</v>
      </c>
      <c r="X302">
        <f t="shared" si="119"/>
        <v>0</v>
      </c>
      <c r="Y302">
        <f t="shared" si="120"/>
        <v>0</v>
      </c>
      <c r="Z302">
        <f t="shared" si="117"/>
        <v>0</v>
      </c>
      <c r="AA302">
        <f t="shared" si="108"/>
        <v>1.7695598738459763</v>
      </c>
      <c r="AB302">
        <f t="shared" si="108"/>
        <v>0</v>
      </c>
      <c r="AC302">
        <f t="shared" si="109"/>
        <v>0</v>
      </c>
      <c r="AD302" s="96">
        <f t="shared" si="110"/>
        <v>0</v>
      </c>
      <c r="AE302" s="95">
        <v>0</v>
      </c>
      <c r="AF302" s="86">
        <v>0</v>
      </c>
      <c r="AG302" s="86">
        <v>0</v>
      </c>
      <c r="AH302">
        <v>0.98</v>
      </c>
      <c r="AI302">
        <v>0.98</v>
      </c>
      <c r="AJ302">
        <v>0.98</v>
      </c>
      <c r="AK302">
        <f t="shared" si="54"/>
        <v>0</v>
      </c>
      <c r="AL302">
        <f t="shared" si="55"/>
        <v>0</v>
      </c>
      <c r="AM302">
        <f t="shared" si="56"/>
        <v>0</v>
      </c>
      <c r="AN302">
        <f t="shared" si="57"/>
        <v>0</v>
      </c>
      <c r="AO302">
        <f t="shared" si="58"/>
        <v>0</v>
      </c>
      <c r="AP302">
        <f t="shared" si="59"/>
        <v>0</v>
      </c>
      <c r="AQ302" s="97">
        <f>(AK302/(IF((237.3*LN(('Mini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2" s="97">
        <f>(AL302/(IF((237.3*LN(('Mini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2" s="97">
        <f>(AM302/(IF((237.3*LN(('Mini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2">
        <f t="shared" si="112"/>
        <v>0</v>
      </c>
      <c r="AU302">
        <v>0</v>
      </c>
      <c r="AV302" s="96">
        <v>0</v>
      </c>
      <c r="AW302" s="139">
        <f t="shared" si="111"/>
        <v>0.81666666666666676</v>
      </c>
      <c r="AX302" s="129">
        <v>0</v>
      </c>
      <c r="AY302" s="129">
        <v>0</v>
      </c>
      <c r="AZ302" s="129">
        <v>0</v>
      </c>
      <c r="BA302" s="86"/>
      <c r="BB302" s="86">
        <v>0</v>
      </c>
      <c r="BC302">
        <v>0</v>
      </c>
      <c r="BD302">
        <v>0</v>
      </c>
      <c r="BE302">
        <v>0</v>
      </c>
      <c r="BG302">
        <v>0</v>
      </c>
      <c r="BH302">
        <v>0</v>
      </c>
      <c r="BI302">
        <v>0</v>
      </c>
      <c r="BJ302">
        <v>0</v>
      </c>
      <c r="BM302">
        <f t="shared" si="113"/>
        <v>1.3823338826853E-3</v>
      </c>
      <c r="BN302">
        <f t="shared" si="114"/>
        <v>3.3290816326530999E-4</v>
      </c>
      <c r="BO302">
        <f t="shared" si="115"/>
        <v>1.723172227894</v>
      </c>
      <c r="BP302">
        <f t="shared" si="116"/>
        <v>1</v>
      </c>
    </row>
    <row r="303" spans="1:68" x14ac:dyDescent="0.25">
      <c r="A303" t="str">
        <f t="shared" si="45"/>
        <v>11490182</v>
      </c>
      <c r="B303">
        <v>11</v>
      </c>
      <c r="C303">
        <v>490</v>
      </c>
      <c r="D303">
        <v>2</v>
      </c>
      <c r="E303">
        <v>18</v>
      </c>
      <c r="F303" s="138">
        <f t="shared" si="107"/>
        <v>9</v>
      </c>
      <c r="G303">
        <v>0</v>
      </c>
      <c r="H303">
        <v>0</v>
      </c>
      <c r="I303">
        <v>0</v>
      </c>
      <c r="J303" s="94">
        <v>0</v>
      </c>
      <c r="K303" s="95">
        <v>1191</v>
      </c>
      <c r="L303" s="86">
        <v>0</v>
      </c>
      <c r="M303" s="86">
        <v>0</v>
      </c>
      <c r="N303" s="86">
        <v>0</v>
      </c>
      <c r="O303">
        <v>1.3620000000000001</v>
      </c>
      <c r="P303">
        <v>1.1000000000000001</v>
      </c>
      <c r="Q303">
        <v>1.1000000000000001</v>
      </c>
      <c r="R303">
        <v>1.1000000000000001</v>
      </c>
      <c r="S303">
        <f t="shared" si="106"/>
        <v>178</v>
      </c>
      <c r="T303">
        <f t="shared" si="106"/>
        <v>0</v>
      </c>
      <c r="U303">
        <f t="shared" si="106"/>
        <v>0</v>
      </c>
      <c r="V303">
        <f t="shared" ref="V303:V481" si="121">ROUND(N303*POWER((($M$1-$M$2)/LN(($M$1-$M$3)/($M$2-$M$3)))/((75-65)/LN((75-20)/(65-20))),R303),0)</f>
        <v>0</v>
      </c>
      <c r="W303">
        <f t="shared" si="118"/>
        <v>31</v>
      </c>
      <c r="X303">
        <f t="shared" si="119"/>
        <v>0</v>
      </c>
      <c r="Y303">
        <f t="shared" si="120"/>
        <v>0</v>
      </c>
      <c r="Z303">
        <f t="shared" si="117"/>
        <v>0</v>
      </c>
      <c r="AA303">
        <f t="shared" si="108"/>
        <v>3.8109687542407098</v>
      </c>
      <c r="AB303">
        <f t="shared" si="108"/>
        <v>0</v>
      </c>
      <c r="AC303">
        <f t="shared" si="109"/>
        <v>0</v>
      </c>
      <c r="AD303" s="96">
        <f t="shared" si="110"/>
        <v>0</v>
      </c>
      <c r="AE303" s="95">
        <v>0</v>
      </c>
      <c r="AF303" s="86">
        <v>0</v>
      </c>
      <c r="AG303" s="86">
        <v>0</v>
      </c>
      <c r="AH303">
        <v>0.98</v>
      </c>
      <c r="AI303">
        <v>0.98</v>
      </c>
      <c r="AJ303">
        <v>0.98</v>
      </c>
      <c r="AK303">
        <f t="shared" si="54"/>
        <v>0</v>
      </c>
      <c r="AL303">
        <f t="shared" si="55"/>
        <v>0</v>
      </c>
      <c r="AM303">
        <f t="shared" si="56"/>
        <v>0</v>
      </c>
      <c r="AN303">
        <f t="shared" si="57"/>
        <v>0</v>
      </c>
      <c r="AO303">
        <f t="shared" si="58"/>
        <v>0</v>
      </c>
      <c r="AP303">
        <f t="shared" si="59"/>
        <v>0</v>
      </c>
      <c r="AQ303" s="97">
        <f>(AK303/(IF((237.3*LN(('Mini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3" s="97">
        <f>(AL303/(IF((237.3*LN(('Mini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3" s="97">
        <f>(AM303/(IF((237.3*LN(('Mini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3">
        <f t="shared" si="112"/>
        <v>0</v>
      </c>
      <c r="AU303">
        <v>0</v>
      </c>
      <c r="AV303" s="96">
        <v>0</v>
      </c>
      <c r="AW303" s="139">
        <f t="shared" si="111"/>
        <v>1.6333333333333335</v>
      </c>
      <c r="AX303" s="129">
        <v>0</v>
      </c>
      <c r="AY303" s="129">
        <v>0</v>
      </c>
      <c r="AZ303" s="129">
        <v>0</v>
      </c>
      <c r="BA303" s="86"/>
      <c r="BB303" s="86">
        <v>0</v>
      </c>
      <c r="BC303">
        <v>0</v>
      </c>
      <c r="BD303">
        <v>0</v>
      </c>
      <c r="BE303">
        <v>0</v>
      </c>
      <c r="BG303">
        <v>0</v>
      </c>
      <c r="BH303">
        <v>0</v>
      </c>
      <c r="BI303">
        <v>0</v>
      </c>
      <c r="BJ303">
        <v>0</v>
      </c>
      <c r="BM303">
        <f t="shared" si="113"/>
        <v>8.0534470601597002E-4</v>
      </c>
      <c r="BN303">
        <f t="shared" si="114"/>
        <v>3.9795050474943999E-4</v>
      </c>
      <c r="BO303">
        <f t="shared" si="115"/>
        <v>1.8138647155180001</v>
      </c>
      <c r="BP303">
        <f t="shared" si="116"/>
        <v>2</v>
      </c>
    </row>
    <row r="304" spans="1:68" x14ac:dyDescent="0.25">
      <c r="A304" t="str">
        <f t="shared" si="45"/>
        <v>11490262</v>
      </c>
      <c r="B304">
        <v>11</v>
      </c>
      <c r="C304">
        <v>490</v>
      </c>
      <c r="D304">
        <v>2</v>
      </c>
      <c r="E304">
        <v>26</v>
      </c>
      <c r="F304" s="138">
        <f t="shared" si="107"/>
        <v>9</v>
      </c>
      <c r="G304">
        <v>0</v>
      </c>
      <c r="H304">
        <v>0</v>
      </c>
      <c r="I304">
        <v>0</v>
      </c>
      <c r="J304" s="94">
        <v>0</v>
      </c>
      <c r="K304" s="95">
        <v>1608</v>
      </c>
      <c r="L304" s="86">
        <v>0</v>
      </c>
      <c r="M304" s="86">
        <v>0</v>
      </c>
      <c r="N304" s="86">
        <v>0</v>
      </c>
      <c r="O304">
        <v>1.3620000000000001</v>
      </c>
      <c r="P304">
        <v>1.1000000000000001</v>
      </c>
      <c r="Q304">
        <v>1.1000000000000001</v>
      </c>
      <c r="R304">
        <v>1.1000000000000001</v>
      </c>
      <c r="S304">
        <f t="shared" ref="S304:S481" si="122">ROUND(K304*POWER((($M$1-$M$2)/LN(($M$1-$M$3)/($M$2-$M$3)))/((75-65)/LN((75-20)/(65-20))),O304),0)</f>
        <v>240</v>
      </c>
      <c r="T304">
        <f t="shared" ref="T304:T481" si="123">ROUND(L304*POWER((($M$1-$M$2)/LN(($M$1-$M$3)/($M$2-$M$3)))/((75-65)/LN((75-20)/(65-20))),P304),0)</f>
        <v>0</v>
      </c>
      <c r="U304">
        <f t="shared" ref="U304:U481" si="124">ROUND(M304*POWER((($M$1-$M$2)/LN(($M$1-$M$3)/($M$2-$M$3)))/((75-65)/LN((75-20)/(65-20))),Q304),0)</f>
        <v>0</v>
      </c>
      <c r="V304">
        <f t="shared" si="121"/>
        <v>0</v>
      </c>
      <c r="W304">
        <f t="shared" si="118"/>
        <v>41</v>
      </c>
      <c r="X304">
        <f t="shared" si="119"/>
        <v>0</v>
      </c>
      <c r="Y304">
        <f t="shared" si="120"/>
        <v>0</v>
      </c>
      <c r="Z304">
        <f t="shared" si="117"/>
        <v>0</v>
      </c>
      <c r="AA304">
        <f t="shared" si="108"/>
        <v>6.3285115830700773</v>
      </c>
      <c r="AB304">
        <f t="shared" si="108"/>
        <v>0</v>
      </c>
      <c r="AC304">
        <f t="shared" si="109"/>
        <v>0</v>
      </c>
      <c r="AD304" s="96">
        <f t="shared" si="110"/>
        <v>0</v>
      </c>
      <c r="AE304" s="95">
        <v>0</v>
      </c>
      <c r="AF304" s="86">
        <v>0</v>
      </c>
      <c r="AG304" s="86">
        <v>0</v>
      </c>
      <c r="AH304">
        <v>0.98</v>
      </c>
      <c r="AI304">
        <v>0.98</v>
      </c>
      <c r="AJ304">
        <v>0.98</v>
      </c>
      <c r="AK304">
        <f t="shared" si="54"/>
        <v>0</v>
      </c>
      <c r="AL304">
        <f t="shared" si="55"/>
        <v>0</v>
      </c>
      <c r="AM304">
        <f t="shared" si="56"/>
        <v>0</v>
      </c>
      <c r="AN304">
        <f t="shared" si="57"/>
        <v>0</v>
      </c>
      <c r="AO304">
        <f t="shared" si="58"/>
        <v>0</v>
      </c>
      <c r="AP304">
        <f t="shared" si="59"/>
        <v>0</v>
      </c>
      <c r="AQ304" s="97">
        <f>(AK304/(IF((237.3*LN(('Mini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4" s="97">
        <f>(AL304/(IF((237.3*LN(('Mini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4" s="97">
        <f>(AM304/(IF((237.3*LN(('Mini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4">
        <f t="shared" si="112"/>
        <v>0</v>
      </c>
      <c r="AU304">
        <v>0</v>
      </c>
      <c r="AV304" s="96">
        <v>0</v>
      </c>
      <c r="AW304" s="139">
        <f t="shared" si="111"/>
        <v>1.6333333333333335</v>
      </c>
      <c r="AX304" s="129">
        <v>0</v>
      </c>
      <c r="AY304" s="129">
        <v>0</v>
      </c>
      <c r="AZ304" s="129">
        <v>0</v>
      </c>
      <c r="BA304" s="86"/>
      <c r="BB304" s="86">
        <v>0</v>
      </c>
      <c r="BC304">
        <v>0</v>
      </c>
      <c r="BD304">
        <v>0</v>
      </c>
      <c r="BE304">
        <v>0</v>
      </c>
      <c r="BG304">
        <v>0</v>
      </c>
      <c r="BH304">
        <v>0</v>
      </c>
      <c r="BI304">
        <v>0</v>
      </c>
      <c r="BJ304">
        <v>0</v>
      </c>
      <c r="BM304">
        <f t="shared" si="113"/>
        <v>8.0534470601597002E-4</v>
      </c>
      <c r="BN304">
        <f t="shared" si="114"/>
        <v>3.9795050474943999E-4</v>
      </c>
      <c r="BO304">
        <f t="shared" si="115"/>
        <v>1.8138647155180001</v>
      </c>
      <c r="BP304">
        <f t="shared" si="116"/>
        <v>2</v>
      </c>
    </row>
    <row r="305" spans="1:68" x14ac:dyDescent="0.25">
      <c r="A305" t="str">
        <f t="shared" si="45"/>
        <v>11490342</v>
      </c>
      <c r="B305">
        <v>11</v>
      </c>
      <c r="C305">
        <v>490</v>
      </c>
      <c r="D305">
        <v>2</v>
      </c>
      <c r="E305">
        <v>34</v>
      </c>
      <c r="F305" s="138">
        <f t="shared" si="107"/>
        <v>14</v>
      </c>
      <c r="G305">
        <v>0</v>
      </c>
      <c r="H305">
        <v>0</v>
      </c>
      <c r="I305">
        <v>0</v>
      </c>
      <c r="J305" s="94">
        <v>0</v>
      </c>
      <c r="K305" s="95">
        <v>2088</v>
      </c>
      <c r="L305" s="86">
        <v>0</v>
      </c>
      <c r="M305" s="86">
        <v>0</v>
      </c>
      <c r="N305" s="86">
        <v>0</v>
      </c>
      <c r="O305">
        <v>1.3620000000000001</v>
      </c>
      <c r="P305">
        <v>1.1000000000000001</v>
      </c>
      <c r="Q305">
        <v>1.1000000000000001</v>
      </c>
      <c r="R305">
        <v>1.1000000000000001</v>
      </c>
      <c r="S305">
        <f t="shared" si="122"/>
        <v>312</v>
      </c>
      <c r="T305">
        <f t="shared" si="123"/>
        <v>0</v>
      </c>
      <c r="U305">
        <f t="shared" si="124"/>
        <v>0</v>
      </c>
      <c r="V305">
        <f t="shared" si="121"/>
        <v>0</v>
      </c>
      <c r="W305">
        <f t="shared" si="118"/>
        <v>54</v>
      </c>
      <c r="X305">
        <f t="shared" si="119"/>
        <v>0</v>
      </c>
      <c r="Y305">
        <f t="shared" si="120"/>
        <v>0</v>
      </c>
      <c r="Z305">
        <f t="shared" si="117"/>
        <v>0</v>
      </c>
      <c r="AA305">
        <f t="shared" si="108"/>
        <v>13.89008218145171</v>
      </c>
      <c r="AB305">
        <f t="shared" si="108"/>
        <v>0</v>
      </c>
      <c r="AC305">
        <f t="shared" si="109"/>
        <v>0</v>
      </c>
      <c r="AD305" s="96">
        <f t="shared" si="110"/>
        <v>0</v>
      </c>
      <c r="AE305" s="95">
        <v>0</v>
      </c>
      <c r="AF305" s="86">
        <v>0</v>
      </c>
      <c r="AG305" s="86">
        <v>0</v>
      </c>
      <c r="AH305">
        <v>0.98</v>
      </c>
      <c r="AI305">
        <v>0.98</v>
      </c>
      <c r="AJ305">
        <v>0.98</v>
      </c>
      <c r="AK305">
        <f t="shared" si="54"/>
        <v>0</v>
      </c>
      <c r="AL305">
        <f t="shared" si="55"/>
        <v>0</v>
      </c>
      <c r="AM305">
        <f t="shared" si="56"/>
        <v>0</v>
      </c>
      <c r="AN305">
        <f t="shared" si="57"/>
        <v>0</v>
      </c>
      <c r="AO305">
        <f t="shared" si="58"/>
        <v>0</v>
      </c>
      <c r="AP305">
        <f t="shared" si="59"/>
        <v>0</v>
      </c>
      <c r="AQ305" s="97">
        <f>(AK305/(IF((237.3*LN(('Mini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5" s="97">
        <f>(AL305/(IF((237.3*LN(('Mini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5" s="97">
        <f>(AM305/(IF((237.3*LN(('Mini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5">
        <f t="shared" si="112"/>
        <v>0</v>
      </c>
      <c r="AU305">
        <v>0</v>
      </c>
      <c r="AV305" s="96">
        <v>0</v>
      </c>
      <c r="AW305" s="139">
        <f t="shared" si="111"/>
        <v>2.4500000000000002</v>
      </c>
      <c r="AX305" s="129">
        <v>0</v>
      </c>
      <c r="AY305" s="129">
        <v>0</v>
      </c>
      <c r="AZ305" s="129">
        <v>0</v>
      </c>
      <c r="BA305" s="86"/>
      <c r="BB305" s="86">
        <v>0</v>
      </c>
      <c r="BC305">
        <v>0</v>
      </c>
      <c r="BD305">
        <v>0</v>
      </c>
      <c r="BE305">
        <v>0</v>
      </c>
      <c r="BG305">
        <v>0</v>
      </c>
      <c r="BH305">
        <v>0</v>
      </c>
      <c r="BI305">
        <v>0</v>
      </c>
      <c r="BJ305">
        <v>0</v>
      </c>
      <c r="BM305">
        <f t="shared" si="113"/>
        <v>2.5582398288699999E-3</v>
      </c>
      <c r="BN305">
        <f t="shared" si="114"/>
        <v>5.6161694684148003E-4</v>
      </c>
      <c r="BO305">
        <f t="shared" si="115"/>
        <v>1.4942747715061999</v>
      </c>
      <c r="BP305">
        <f t="shared" si="116"/>
        <v>3</v>
      </c>
    </row>
    <row r="306" spans="1:68" x14ac:dyDescent="0.25">
      <c r="A306" t="str">
        <f t="shared" si="45"/>
        <v>11490422</v>
      </c>
      <c r="B306">
        <v>11</v>
      </c>
      <c r="C306">
        <v>490</v>
      </c>
      <c r="D306">
        <v>2</v>
      </c>
      <c r="E306">
        <v>42</v>
      </c>
      <c r="F306" s="138">
        <f t="shared" si="107"/>
        <v>19</v>
      </c>
      <c r="G306">
        <v>0</v>
      </c>
      <c r="H306">
        <v>0</v>
      </c>
      <c r="I306">
        <v>0</v>
      </c>
      <c r="J306" s="94">
        <v>0</v>
      </c>
      <c r="K306" s="95">
        <v>2935</v>
      </c>
      <c r="L306" s="86">
        <v>0</v>
      </c>
      <c r="M306" s="86">
        <v>0</v>
      </c>
      <c r="N306" s="86">
        <v>0</v>
      </c>
      <c r="O306">
        <v>1.3620000000000001</v>
      </c>
      <c r="P306">
        <v>1.1000000000000001</v>
      </c>
      <c r="Q306">
        <v>1.1000000000000001</v>
      </c>
      <c r="R306">
        <v>1.1000000000000001</v>
      </c>
      <c r="S306">
        <f t="shared" si="122"/>
        <v>438</v>
      </c>
      <c r="T306">
        <f t="shared" si="123"/>
        <v>0</v>
      </c>
      <c r="U306">
        <f t="shared" si="124"/>
        <v>0</v>
      </c>
      <c r="V306">
        <f t="shared" si="121"/>
        <v>0</v>
      </c>
      <c r="W306">
        <f t="shared" si="118"/>
        <v>75</v>
      </c>
      <c r="X306">
        <f t="shared" si="119"/>
        <v>0</v>
      </c>
      <c r="Y306">
        <f t="shared" si="120"/>
        <v>0</v>
      </c>
      <c r="Z306">
        <f t="shared" si="117"/>
        <v>0</v>
      </c>
      <c r="AA306">
        <f t="shared" si="108"/>
        <v>51.275367853665671</v>
      </c>
      <c r="AB306">
        <f t="shared" si="108"/>
        <v>0</v>
      </c>
      <c r="AC306">
        <f t="shared" si="109"/>
        <v>0</v>
      </c>
      <c r="AD306" s="96">
        <f t="shared" si="110"/>
        <v>0</v>
      </c>
      <c r="AE306" s="95">
        <v>0</v>
      </c>
      <c r="AF306" s="86">
        <v>0</v>
      </c>
      <c r="AG306" s="86">
        <v>0</v>
      </c>
      <c r="AH306">
        <v>0.98</v>
      </c>
      <c r="AI306">
        <v>0.98</v>
      </c>
      <c r="AJ306">
        <v>0.98</v>
      </c>
      <c r="AK306">
        <f t="shared" si="54"/>
        <v>0</v>
      </c>
      <c r="AL306">
        <f t="shared" si="55"/>
        <v>0</v>
      </c>
      <c r="AM306">
        <f t="shared" si="56"/>
        <v>0</v>
      </c>
      <c r="AN306">
        <f t="shared" si="57"/>
        <v>0</v>
      </c>
      <c r="AO306">
        <f t="shared" si="58"/>
        <v>0</v>
      </c>
      <c r="AP306">
        <f t="shared" si="59"/>
        <v>0</v>
      </c>
      <c r="AQ306" s="97">
        <f>(AK306/(IF((237.3*LN(('Mini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6" s="97">
        <f>(AL306/(IF((237.3*LN(('Mini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6" s="97">
        <f>(AM306/(IF((237.3*LN(('Mini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6">
        <f t="shared" si="112"/>
        <v>0</v>
      </c>
      <c r="AU306">
        <v>0</v>
      </c>
      <c r="AV306" s="96">
        <v>0</v>
      </c>
      <c r="AW306" s="139">
        <f t="shared" si="111"/>
        <v>3.2666666666666671</v>
      </c>
      <c r="AX306" s="129">
        <v>0</v>
      </c>
      <c r="AY306" s="129">
        <v>0</v>
      </c>
      <c r="AZ306" s="129">
        <v>0</v>
      </c>
      <c r="BA306" s="86"/>
      <c r="BB306" s="86">
        <v>0</v>
      </c>
      <c r="BC306">
        <v>0</v>
      </c>
      <c r="BD306">
        <v>0</v>
      </c>
      <c r="BE306">
        <v>0</v>
      </c>
      <c r="BG306">
        <v>0</v>
      </c>
      <c r="BH306">
        <v>0</v>
      </c>
      <c r="BI306">
        <v>0</v>
      </c>
      <c r="BJ306">
        <v>0</v>
      </c>
      <c r="BM306">
        <f t="shared" si="113"/>
        <v>1.1616292894075E-2</v>
      </c>
      <c r="BN306">
        <f t="shared" si="114"/>
        <v>1.6553227470231999E-3</v>
      </c>
      <c r="BO306">
        <f t="shared" si="115"/>
        <v>1.5869346821790999</v>
      </c>
      <c r="BP306">
        <f t="shared" si="116"/>
        <v>1</v>
      </c>
    </row>
    <row r="307" spans="1:68" x14ac:dyDescent="0.25">
      <c r="A307" t="str">
        <f t="shared" si="45"/>
        <v>1470142</v>
      </c>
      <c r="B307">
        <v>14</v>
      </c>
      <c r="C307">
        <v>70</v>
      </c>
      <c r="D307">
        <v>2</v>
      </c>
      <c r="E307">
        <v>14</v>
      </c>
      <c r="F307" s="138">
        <f>IF($E307=14,5,IF($E307=26,10,IF($E307=34,15,IF($E307=42,20,))))</f>
        <v>5</v>
      </c>
      <c r="G307">
        <v>0</v>
      </c>
      <c r="H307">
        <v>0</v>
      </c>
      <c r="I307">
        <v>0</v>
      </c>
      <c r="J307" s="94">
        <v>0</v>
      </c>
      <c r="K307" s="95">
        <v>99</v>
      </c>
      <c r="L307" s="86">
        <v>0</v>
      </c>
      <c r="M307" s="86">
        <v>0</v>
      </c>
      <c r="N307" s="86">
        <v>0</v>
      </c>
      <c r="O307">
        <v>1.3620000000000001</v>
      </c>
      <c r="P307">
        <v>1.1000000000000001</v>
      </c>
      <c r="Q307">
        <v>1.1000000000000001</v>
      </c>
      <c r="R307">
        <v>1.1000000000000001</v>
      </c>
      <c r="S307">
        <f t="shared" si="122"/>
        <v>15</v>
      </c>
      <c r="T307">
        <f t="shared" si="123"/>
        <v>0</v>
      </c>
      <c r="U307">
        <f t="shared" si="124"/>
        <v>0</v>
      </c>
      <c r="V307">
        <f t="shared" si="121"/>
        <v>0</v>
      </c>
      <c r="W307">
        <f t="shared" si="118"/>
        <v>3</v>
      </c>
      <c r="X307">
        <f t="shared" si="119"/>
        <v>0</v>
      </c>
      <c r="Y307">
        <f t="shared" si="120"/>
        <v>0</v>
      </c>
      <c r="Z307">
        <f t="shared" si="117"/>
        <v>0</v>
      </c>
      <c r="AA307">
        <f t="shared" si="108"/>
        <v>6.4730267114827406E-3</v>
      </c>
      <c r="AB307">
        <f t="shared" si="108"/>
        <v>0</v>
      </c>
      <c r="AC307">
        <f t="shared" si="109"/>
        <v>0</v>
      </c>
      <c r="AD307" s="96">
        <f t="shared" si="110"/>
        <v>0</v>
      </c>
      <c r="AE307" s="95">
        <v>0</v>
      </c>
      <c r="AF307" s="86">
        <v>0</v>
      </c>
      <c r="AG307" s="86">
        <v>0</v>
      </c>
      <c r="AH307">
        <v>0.98</v>
      </c>
      <c r="AI307">
        <v>0.98</v>
      </c>
      <c r="AJ307">
        <v>0.98</v>
      </c>
      <c r="AK307">
        <f t="shared" si="54"/>
        <v>0</v>
      </c>
      <c r="AL307">
        <f t="shared" si="55"/>
        <v>0</v>
      </c>
      <c r="AM307">
        <f t="shared" si="56"/>
        <v>0</v>
      </c>
      <c r="AN307">
        <f t="shared" si="57"/>
        <v>0</v>
      </c>
      <c r="AO307">
        <f t="shared" si="58"/>
        <v>0</v>
      </c>
      <c r="AP307">
        <f t="shared" si="59"/>
        <v>0</v>
      </c>
      <c r="AQ307" s="97">
        <f>(AK307/(IF((237.3*LN(('Mini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7" s="97">
        <f>(AL307/(IF((237.3*LN(('Mini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7" s="97">
        <f>(AM307/(IF((237.3*LN(('Mini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7">
        <f t="shared" si="112"/>
        <v>0</v>
      </c>
      <c r="AU307">
        <v>0</v>
      </c>
      <c r="AV307" s="96">
        <v>0</v>
      </c>
      <c r="AW307" s="139">
        <f t="shared" si="111"/>
        <v>0.23333333333333334</v>
      </c>
      <c r="AX307" s="129">
        <v>0</v>
      </c>
      <c r="AY307" s="129">
        <v>0</v>
      </c>
      <c r="AZ307" s="129">
        <v>0</v>
      </c>
      <c r="BA307" s="86"/>
      <c r="BB307" s="86">
        <v>0</v>
      </c>
      <c r="BC307">
        <v>0</v>
      </c>
      <c r="BD307">
        <v>0</v>
      </c>
      <c r="BE307">
        <v>0</v>
      </c>
      <c r="BG307">
        <v>0</v>
      </c>
      <c r="BH307">
        <v>0</v>
      </c>
      <c r="BI307">
        <v>0</v>
      </c>
      <c r="BJ307">
        <v>0</v>
      </c>
      <c r="BM307">
        <f t="shared" si="113"/>
        <v>8.0534470601597002E-4</v>
      </c>
      <c r="BN307">
        <f t="shared" si="114"/>
        <v>3.9795050474943999E-4</v>
      </c>
      <c r="BO307">
        <f t="shared" si="115"/>
        <v>1.8138647155180001</v>
      </c>
      <c r="BP307">
        <f t="shared" si="116"/>
        <v>2</v>
      </c>
    </row>
    <row r="308" spans="1:68" x14ac:dyDescent="0.25">
      <c r="A308" t="str">
        <f t="shared" si="45"/>
        <v>1470262</v>
      </c>
      <c r="B308">
        <v>14</v>
      </c>
      <c r="C308">
        <v>70</v>
      </c>
      <c r="D308">
        <v>2</v>
      </c>
      <c r="E308">
        <v>26</v>
      </c>
      <c r="F308" s="138">
        <f t="shared" ref="F308:F371" si="125">IF($E308=14,5,IF($E308=26,10,IF($E308=34,15,IF($E308=42,20,))))</f>
        <v>10</v>
      </c>
      <c r="G308">
        <v>0</v>
      </c>
      <c r="H308">
        <v>0</v>
      </c>
      <c r="I308">
        <v>0</v>
      </c>
      <c r="J308" s="94">
        <v>0</v>
      </c>
      <c r="K308" s="95">
        <v>172</v>
      </c>
      <c r="L308" s="86">
        <v>0</v>
      </c>
      <c r="M308" s="86">
        <v>0</v>
      </c>
      <c r="N308" s="86">
        <v>0</v>
      </c>
      <c r="O308">
        <v>1.3620000000000001</v>
      </c>
      <c r="P308">
        <v>1.1000000000000001</v>
      </c>
      <c r="Q308">
        <v>1.1000000000000001</v>
      </c>
      <c r="R308">
        <v>1.1000000000000001</v>
      </c>
      <c r="S308">
        <f t="shared" si="122"/>
        <v>26</v>
      </c>
      <c r="T308">
        <f t="shared" si="123"/>
        <v>0</v>
      </c>
      <c r="U308">
        <f t="shared" si="124"/>
        <v>0</v>
      </c>
      <c r="V308">
        <f t="shared" si="121"/>
        <v>0</v>
      </c>
      <c r="W308">
        <f t="shared" si="118"/>
        <v>4</v>
      </c>
      <c r="X308">
        <f t="shared" si="119"/>
        <v>0</v>
      </c>
      <c r="Y308">
        <f t="shared" si="120"/>
        <v>0</v>
      </c>
      <c r="Z308">
        <f t="shared" si="117"/>
        <v>0</v>
      </c>
      <c r="AA308">
        <f t="shared" si="108"/>
        <v>1.2474492861344375E-2</v>
      </c>
      <c r="AB308">
        <f t="shared" si="108"/>
        <v>0</v>
      </c>
      <c r="AC308">
        <f t="shared" si="109"/>
        <v>0</v>
      </c>
      <c r="AD308" s="96">
        <f t="shared" si="110"/>
        <v>0</v>
      </c>
      <c r="AE308" s="95">
        <v>0</v>
      </c>
      <c r="AF308" s="86">
        <v>0</v>
      </c>
      <c r="AG308" s="86">
        <v>0</v>
      </c>
      <c r="AH308">
        <v>0.98</v>
      </c>
      <c r="AI308">
        <v>0.98</v>
      </c>
      <c r="AJ308">
        <v>0.98</v>
      </c>
      <c r="AK308">
        <f t="shared" si="54"/>
        <v>0</v>
      </c>
      <c r="AL308">
        <f t="shared" si="55"/>
        <v>0</v>
      </c>
      <c r="AM308">
        <f t="shared" si="56"/>
        <v>0</v>
      </c>
      <c r="AN308">
        <f t="shared" si="57"/>
        <v>0</v>
      </c>
      <c r="AO308">
        <f t="shared" si="58"/>
        <v>0</v>
      </c>
      <c r="AP308">
        <f t="shared" si="59"/>
        <v>0</v>
      </c>
      <c r="AQ308" s="97">
        <f>(AK308/(IF((237.3*LN(('Mini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8" s="97">
        <f>(AL308/(IF((237.3*LN(('Mini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8" s="97">
        <f>(AM308/(IF((237.3*LN(('Mini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8">
        <f t="shared" si="112"/>
        <v>0</v>
      </c>
      <c r="AU308">
        <v>0</v>
      </c>
      <c r="AV308" s="96">
        <v>0</v>
      </c>
      <c r="AW308" s="139">
        <f t="shared" si="111"/>
        <v>0.46666666666666667</v>
      </c>
      <c r="AX308" s="129">
        <v>0</v>
      </c>
      <c r="AY308" s="129">
        <v>0</v>
      </c>
      <c r="AZ308" s="129">
        <v>0</v>
      </c>
      <c r="BA308" s="86"/>
      <c r="BB308" s="86">
        <v>0</v>
      </c>
      <c r="BC308">
        <v>0</v>
      </c>
      <c r="BD308">
        <v>0</v>
      </c>
      <c r="BE308">
        <v>0</v>
      </c>
      <c r="BG308">
        <v>0</v>
      </c>
      <c r="BH308">
        <v>0</v>
      </c>
      <c r="BI308">
        <v>0</v>
      </c>
      <c r="BJ308">
        <v>0</v>
      </c>
      <c r="BM308">
        <f t="shared" si="113"/>
        <v>1.4501879713725999E-3</v>
      </c>
      <c r="BN308">
        <f t="shared" si="114"/>
        <v>3.7831632653061002E-4</v>
      </c>
      <c r="BO308">
        <f t="shared" si="115"/>
        <v>1.4868910444209</v>
      </c>
      <c r="BP308">
        <f t="shared" si="116"/>
        <v>2</v>
      </c>
    </row>
    <row r="309" spans="1:68" x14ac:dyDescent="0.25">
      <c r="A309" t="str">
        <f t="shared" si="45"/>
        <v>1470342</v>
      </c>
      <c r="B309">
        <v>14</v>
      </c>
      <c r="C309">
        <v>70</v>
      </c>
      <c r="D309">
        <v>2</v>
      </c>
      <c r="E309">
        <v>34</v>
      </c>
      <c r="F309" s="138">
        <f t="shared" si="125"/>
        <v>15</v>
      </c>
      <c r="G309">
        <v>0</v>
      </c>
      <c r="H309">
        <v>0</v>
      </c>
      <c r="I309">
        <v>0</v>
      </c>
      <c r="J309" s="94">
        <v>0</v>
      </c>
      <c r="K309" s="95">
        <v>235</v>
      </c>
      <c r="L309" s="86">
        <v>0</v>
      </c>
      <c r="M309" s="86">
        <v>0</v>
      </c>
      <c r="N309" s="86">
        <v>0</v>
      </c>
      <c r="O309">
        <v>1.3620000000000001</v>
      </c>
      <c r="P309">
        <v>1.1000000000000001</v>
      </c>
      <c r="Q309">
        <v>1.1000000000000001</v>
      </c>
      <c r="R309">
        <v>1.1000000000000001</v>
      </c>
      <c r="S309">
        <f t="shared" si="122"/>
        <v>35</v>
      </c>
      <c r="T309">
        <f t="shared" si="123"/>
        <v>0</v>
      </c>
      <c r="U309">
        <f t="shared" si="124"/>
        <v>0</v>
      </c>
      <c r="V309">
        <f t="shared" si="121"/>
        <v>0</v>
      </c>
      <c r="W309">
        <f t="shared" si="118"/>
        <v>6</v>
      </c>
      <c r="X309">
        <f t="shared" si="119"/>
        <v>0</v>
      </c>
      <c r="Y309">
        <f t="shared" si="120"/>
        <v>0</v>
      </c>
      <c r="Z309">
        <f t="shared" si="117"/>
        <v>0</v>
      </c>
      <c r="AA309">
        <f t="shared" si="108"/>
        <v>5.2083671616840709E-3</v>
      </c>
      <c r="AB309">
        <f t="shared" si="108"/>
        <v>0</v>
      </c>
      <c r="AC309">
        <f t="shared" si="109"/>
        <v>0</v>
      </c>
      <c r="AD309" s="96">
        <f t="shared" si="110"/>
        <v>0</v>
      </c>
      <c r="AE309" s="95">
        <v>0</v>
      </c>
      <c r="AF309" s="86">
        <v>0</v>
      </c>
      <c r="AG309" s="86">
        <v>0</v>
      </c>
      <c r="AH309">
        <v>0.98</v>
      </c>
      <c r="AI309">
        <v>0.98</v>
      </c>
      <c r="AJ309">
        <v>0.98</v>
      </c>
      <c r="AK309">
        <f t="shared" si="54"/>
        <v>0</v>
      </c>
      <c r="AL309">
        <f t="shared" si="55"/>
        <v>0</v>
      </c>
      <c r="AM309">
        <f t="shared" si="56"/>
        <v>0</v>
      </c>
      <c r="AN309">
        <f t="shared" si="57"/>
        <v>0</v>
      </c>
      <c r="AO309">
        <f t="shared" si="58"/>
        <v>0</v>
      </c>
      <c r="AP309">
        <f t="shared" si="59"/>
        <v>0</v>
      </c>
      <c r="AQ309" s="97">
        <f>(AK309/(IF((237.3*LN(('Mini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09" s="97">
        <f>(AL309/(IF((237.3*LN(('Mini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09" s="97">
        <f>(AM309/(IF((237.3*LN(('Mini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09">
        <f t="shared" si="112"/>
        <v>0</v>
      </c>
      <c r="AU309">
        <v>0</v>
      </c>
      <c r="AV309" s="96">
        <v>0</v>
      </c>
      <c r="AW309" s="139">
        <f t="shared" si="111"/>
        <v>0.70000000000000007</v>
      </c>
      <c r="AX309" s="129">
        <v>0</v>
      </c>
      <c r="AY309" s="129">
        <v>0</v>
      </c>
      <c r="AZ309" s="129">
        <v>0</v>
      </c>
      <c r="BA309" s="86"/>
      <c r="BB309" s="86">
        <v>0</v>
      </c>
      <c r="BC309">
        <v>0</v>
      </c>
      <c r="BD309">
        <v>0</v>
      </c>
      <c r="BE309">
        <v>0</v>
      </c>
      <c r="BG309">
        <v>0</v>
      </c>
      <c r="BH309">
        <v>0</v>
      </c>
      <c r="BI309">
        <v>0</v>
      </c>
      <c r="BJ309">
        <v>0</v>
      </c>
      <c r="BM309">
        <f t="shared" si="113"/>
        <v>1.9563320356262001E-4</v>
      </c>
      <c r="BN309">
        <f t="shared" si="114"/>
        <v>4.4708458846471E-4</v>
      </c>
      <c r="BO309">
        <f t="shared" si="115"/>
        <v>1.766459432507</v>
      </c>
      <c r="BP309">
        <f t="shared" si="116"/>
        <v>2</v>
      </c>
    </row>
    <row r="310" spans="1:68" x14ac:dyDescent="0.25">
      <c r="A310" t="str">
        <f t="shared" si="45"/>
        <v>1470422</v>
      </c>
      <c r="B310">
        <v>14</v>
      </c>
      <c r="C310">
        <v>70</v>
      </c>
      <c r="D310">
        <v>2</v>
      </c>
      <c r="E310">
        <v>42</v>
      </c>
      <c r="F310" s="138">
        <f t="shared" si="125"/>
        <v>20</v>
      </c>
      <c r="G310">
        <v>0</v>
      </c>
      <c r="H310">
        <v>0</v>
      </c>
      <c r="I310">
        <v>0</v>
      </c>
      <c r="J310" s="94">
        <v>0</v>
      </c>
      <c r="K310" s="95">
        <v>317</v>
      </c>
      <c r="L310" s="86">
        <v>0</v>
      </c>
      <c r="M310" s="86">
        <v>0</v>
      </c>
      <c r="N310" s="86">
        <v>0</v>
      </c>
      <c r="O310">
        <v>1.3620000000000001</v>
      </c>
      <c r="P310">
        <v>1.1000000000000001</v>
      </c>
      <c r="Q310">
        <v>1.1000000000000001</v>
      </c>
      <c r="R310">
        <v>1.1000000000000001</v>
      </c>
      <c r="S310">
        <f t="shared" si="122"/>
        <v>47</v>
      </c>
      <c r="T310">
        <f t="shared" si="123"/>
        <v>0</v>
      </c>
      <c r="U310">
        <f t="shared" si="124"/>
        <v>0</v>
      </c>
      <c r="V310">
        <f t="shared" si="121"/>
        <v>0</v>
      </c>
      <c r="W310">
        <f t="shared" si="118"/>
        <v>8</v>
      </c>
      <c r="X310">
        <f t="shared" si="119"/>
        <v>0</v>
      </c>
      <c r="Y310">
        <f t="shared" si="120"/>
        <v>0</v>
      </c>
      <c r="Z310">
        <f t="shared" si="117"/>
        <v>0</v>
      </c>
      <c r="AA310">
        <f t="shared" si="108"/>
        <v>3.1636445830669692E-2</v>
      </c>
      <c r="AB310">
        <f t="shared" si="108"/>
        <v>0</v>
      </c>
      <c r="AC310">
        <f t="shared" si="109"/>
        <v>0</v>
      </c>
      <c r="AD310" s="96">
        <f t="shared" si="110"/>
        <v>0</v>
      </c>
      <c r="AE310" s="95">
        <v>0</v>
      </c>
      <c r="AF310" s="86">
        <v>0</v>
      </c>
      <c r="AG310" s="86">
        <v>0</v>
      </c>
      <c r="AH310">
        <v>0.98</v>
      </c>
      <c r="AI310">
        <v>0.98</v>
      </c>
      <c r="AJ310">
        <v>0.98</v>
      </c>
      <c r="AK310">
        <f t="shared" si="54"/>
        <v>0</v>
      </c>
      <c r="AL310">
        <f t="shared" si="55"/>
        <v>0</v>
      </c>
      <c r="AM310">
        <f t="shared" si="56"/>
        <v>0</v>
      </c>
      <c r="AN310">
        <f t="shared" si="57"/>
        <v>0</v>
      </c>
      <c r="AO310">
        <f t="shared" si="58"/>
        <v>0</v>
      </c>
      <c r="AP310">
        <f t="shared" si="59"/>
        <v>0</v>
      </c>
      <c r="AQ310" s="97">
        <f>(AK310/(IF((237.3*LN(('Mini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0" s="97">
        <f>(AL310/(IF((237.3*LN(('Mini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0" s="97">
        <f>(AM310/(IF((237.3*LN(('Mini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0">
        <f t="shared" si="112"/>
        <v>0</v>
      </c>
      <c r="AU310">
        <v>0</v>
      </c>
      <c r="AV310" s="96">
        <v>0</v>
      </c>
      <c r="AW310" s="139">
        <f t="shared" si="111"/>
        <v>0.93333333333333335</v>
      </c>
      <c r="AX310" s="129">
        <v>0</v>
      </c>
      <c r="AY310" s="129">
        <v>0</v>
      </c>
      <c r="AZ310" s="129">
        <v>0</v>
      </c>
      <c r="BA310" s="86"/>
      <c r="BB310" s="86">
        <v>0</v>
      </c>
      <c r="BC310">
        <v>0</v>
      </c>
      <c r="BD310">
        <v>0</v>
      </c>
      <c r="BE310">
        <v>0</v>
      </c>
      <c r="BG310">
        <v>0</v>
      </c>
      <c r="BH310">
        <v>0</v>
      </c>
      <c r="BI310">
        <v>0</v>
      </c>
      <c r="BJ310">
        <v>0</v>
      </c>
      <c r="BM310">
        <f t="shared" si="113"/>
        <v>1.6730950035507E-3</v>
      </c>
      <c r="BN310">
        <f t="shared" si="114"/>
        <v>3.2929523945446001E-4</v>
      </c>
      <c r="BO310">
        <f t="shared" si="115"/>
        <v>1.3691788367472</v>
      </c>
      <c r="BP310">
        <f t="shared" si="116"/>
        <v>2</v>
      </c>
    </row>
    <row r="311" spans="1:68" x14ac:dyDescent="0.25">
      <c r="A311" t="str">
        <f t="shared" si="45"/>
        <v>1480142</v>
      </c>
      <c r="B311">
        <v>14</v>
      </c>
      <c r="C311">
        <v>80</v>
      </c>
      <c r="D311">
        <v>2</v>
      </c>
      <c r="E311">
        <v>14</v>
      </c>
      <c r="F311" s="138">
        <f t="shared" si="125"/>
        <v>5</v>
      </c>
      <c r="G311">
        <v>0</v>
      </c>
      <c r="H311">
        <v>0</v>
      </c>
      <c r="I311">
        <v>0</v>
      </c>
      <c r="J311" s="94">
        <v>0</v>
      </c>
      <c r="K311" s="95">
        <v>124</v>
      </c>
      <c r="L311" s="86">
        <v>0</v>
      </c>
      <c r="M311" s="86">
        <v>0</v>
      </c>
      <c r="N311" s="86">
        <v>0</v>
      </c>
      <c r="O311">
        <v>1.3620000000000001</v>
      </c>
      <c r="P311">
        <v>1.1000000000000001</v>
      </c>
      <c r="Q311">
        <v>1.1000000000000001</v>
      </c>
      <c r="R311">
        <v>1.1000000000000001</v>
      </c>
      <c r="S311">
        <f t="shared" si="122"/>
        <v>19</v>
      </c>
      <c r="T311">
        <f t="shared" si="123"/>
        <v>0</v>
      </c>
      <c r="U311">
        <f t="shared" si="124"/>
        <v>0</v>
      </c>
      <c r="V311">
        <f t="shared" si="121"/>
        <v>0</v>
      </c>
      <c r="W311">
        <f t="shared" si="118"/>
        <v>3</v>
      </c>
      <c r="X311">
        <f t="shared" si="119"/>
        <v>0</v>
      </c>
      <c r="Y311">
        <f t="shared" si="120"/>
        <v>0</v>
      </c>
      <c r="Z311">
        <f t="shared" si="117"/>
        <v>0</v>
      </c>
      <c r="AA311">
        <f t="shared" si="108"/>
        <v>7.630927336835948E-3</v>
      </c>
      <c r="AB311">
        <f t="shared" si="108"/>
        <v>0</v>
      </c>
      <c r="AC311">
        <f t="shared" si="109"/>
        <v>0</v>
      </c>
      <c r="AD311" s="96">
        <f t="shared" si="110"/>
        <v>0</v>
      </c>
      <c r="AE311" s="95">
        <v>0</v>
      </c>
      <c r="AF311" s="86">
        <v>0</v>
      </c>
      <c r="AG311" s="86">
        <v>0</v>
      </c>
      <c r="AH311">
        <v>0.98</v>
      </c>
      <c r="AI311">
        <v>0.98</v>
      </c>
      <c r="AJ311">
        <v>0.98</v>
      </c>
      <c r="AK311">
        <f t="shared" si="54"/>
        <v>0</v>
      </c>
      <c r="AL311">
        <f t="shared" si="55"/>
        <v>0</v>
      </c>
      <c r="AM311">
        <f t="shared" si="56"/>
        <v>0</v>
      </c>
      <c r="AN311">
        <f t="shared" si="57"/>
        <v>0</v>
      </c>
      <c r="AO311">
        <f t="shared" si="58"/>
        <v>0</v>
      </c>
      <c r="AP311">
        <f t="shared" si="59"/>
        <v>0</v>
      </c>
      <c r="AQ311" s="97">
        <f>(AK311/(IF((237.3*LN(('Mini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1" s="97">
        <f>(AL311/(IF((237.3*LN(('Mini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1" s="97">
        <f>(AM311/(IF((237.3*LN(('Mini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1">
        <f t="shared" si="112"/>
        <v>0</v>
      </c>
      <c r="AU311">
        <v>0</v>
      </c>
      <c r="AV311" s="96">
        <v>0</v>
      </c>
      <c r="AW311" s="139">
        <f t="shared" si="111"/>
        <v>0.26666666666666666</v>
      </c>
      <c r="AX311" s="129">
        <v>0</v>
      </c>
      <c r="AY311" s="129">
        <v>0</v>
      </c>
      <c r="AZ311" s="129">
        <v>0</v>
      </c>
      <c r="BA311" s="86"/>
      <c r="BB311" s="86">
        <v>0</v>
      </c>
      <c r="BC311">
        <v>0</v>
      </c>
      <c r="BD311">
        <v>0</v>
      </c>
      <c r="BE311">
        <v>0</v>
      </c>
      <c r="BG311">
        <v>0</v>
      </c>
      <c r="BH311">
        <v>0</v>
      </c>
      <c r="BI311">
        <v>0</v>
      </c>
      <c r="BJ311">
        <v>0</v>
      </c>
      <c r="BM311">
        <f t="shared" si="113"/>
        <v>8.0534470601597002E-4</v>
      </c>
      <c r="BN311">
        <f t="shared" si="114"/>
        <v>3.9795050474943999E-4</v>
      </c>
      <c r="BO311">
        <f t="shared" si="115"/>
        <v>1.8138647155180001</v>
      </c>
      <c r="BP311">
        <f t="shared" si="116"/>
        <v>2</v>
      </c>
    </row>
    <row r="312" spans="1:68" x14ac:dyDescent="0.25">
      <c r="A312" t="str">
        <f t="shared" ref="A312:A411" si="126">CONCATENATE(B312,C312,E312,D312)</f>
        <v>1480262</v>
      </c>
      <c r="B312">
        <v>14</v>
      </c>
      <c r="C312">
        <v>80</v>
      </c>
      <c r="D312">
        <v>2</v>
      </c>
      <c r="E312">
        <v>26</v>
      </c>
      <c r="F312" s="138">
        <f t="shared" si="125"/>
        <v>10</v>
      </c>
      <c r="G312">
        <v>0</v>
      </c>
      <c r="H312">
        <v>0</v>
      </c>
      <c r="I312">
        <v>0</v>
      </c>
      <c r="J312" s="94">
        <v>0</v>
      </c>
      <c r="K312" s="95">
        <v>215</v>
      </c>
      <c r="L312" s="86">
        <v>0</v>
      </c>
      <c r="M312" s="86">
        <v>0</v>
      </c>
      <c r="N312" s="86">
        <v>0</v>
      </c>
      <c r="O312">
        <v>1.3620000000000001</v>
      </c>
      <c r="P312">
        <v>1.1000000000000001</v>
      </c>
      <c r="Q312">
        <v>1.1000000000000001</v>
      </c>
      <c r="R312">
        <v>1.1000000000000001</v>
      </c>
      <c r="S312">
        <f t="shared" si="122"/>
        <v>32</v>
      </c>
      <c r="T312">
        <f t="shared" si="123"/>
        <v>0</v>
      </c>
      <c r="U312">
        <f t="shared" si="124"/>
        <v>0</v>
      </c>
      <c r="V312">
        <f t="shared" si="121"/>
        <v>0</v>
      </c>
      <c r="W312">
        <f t="shared" si="118"/>
        <v>6</v>
      </c>
      <c r="X312">
        <f t="shared" si="119"/>
        <v>0</v>
      </c>
      <c r="Y312">
        <f t="shared" si="120"/>
        <v>0</v>
      </c>
      <c r="Z312">
        <f t="shared" si="117"/>
        <v>0</v>
      </c>
      <c r="AA312">
        <f t="shared" si="108"/>
        <v>2.6901125524058062E-2</v>
      </c>
      <c r="AB312">
        <f t="shared" si="108"/>
        <v>0</v>
      </c>
      <c r="AC312">
        <f t="shared" si="109"/>
        <v>0</v>
      </c>
      <c r="AD312" s="96">
        <f t="shared" si="110"/>
        <v>0</v>
      </c>
      <c r="AE312" s="95">
        <v>0</v>
      </c>
      <c r="AF312" s="86">
        <v>0</v>
      </c>
      <c r="AG312" s="86">
        <v>0</v>
      </c>
      <c r="AH312">
        <v>0.98</v>
      </c>
      <c r="AI312">
        <v>0.98</v>
      </c>
      <c r="AJ312">
        <v>0.98</v>
      </c>
      <c r="AK312">
        <f t="shared" ref="AK312:AK411" si="127">ROUND(AE312*POWER((($AG$1-$AG$2)/LN(($AG$1-$AG$3)/($AG$2-$AG$3)))/((16-18)/LN((16-27)/(18-27))),AH312),0)</f>
        <v>0</v>
      </c>
      <c r="AL312">
        <f t="shared" ref="AL312:AL411" si="128">ROUND(AF312*POWER((($AG$1-$AG$2)/LN(($AG$1-$AG$3)/($AG$2-$AG$3)))/((16-18)/LN((16-27)/(18-27))),AI312),0)</f>
        <v>0</v>
      </c>
      <c r="AM312">
        <f t="shared" ref="AM312:AM411" si="129">ROUND(AG312*POWER((($AG$1-$AG$2)/LN(($AG$1-$AG$3)/($AG$2-$AG$3)))/((16-18)/LN((16-27)/(18-27))),AJ312),0)</f>
        <v>0</v>
      </c>
      <c r="AN312">
        <f t="shared" ref="AN312:AN411" si="130">ROUND(AK312*3600/(4186*ABS($AG$1-$AG$2)),0)</f>
        <v>0</v>
      </c>
      <c r="AO312">
        <f t="shared" ref="AO312:AO411" si="131">ROUND(AL312*3600/(4186*ABS($AG$1-$AG$2)),0)</f>
        <v>0</v>
      </c>
      <c r="AP312">
        <f t="shared" ref="AP312:AP411" si="132">ROUND(AM312*3600/(4186*ABS($AG$1-$AG$2)),0)</f>
        <v>0</v>
      </c>
      <c r="AQ312" s="97">
        <f>(AK312/(IF((237.3*LN(('Mini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2" s="97">
        <f>(AL312/(IF((237.3*LN(('Mini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2" s="97">
        <f>(AM312/(IF((237.3*LN(('Mini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2">
        <f t="shared" si="112"/>
        <v>0</v>
      </c>
      <c r="AU312">
        <v>0</v>
      </c>
      <c r="AV312" s="96">
        <v>0</v>
      </c>
      <c r="AW312" s="139">
        <f t="shared" si="111"/>
        <v>0.53333333333333333</v>
      </c>
      <c r="AX312" s="129">
        <v>0</v>
      </c>
      <c r="AY312" s="129">
        <v>0</v>
      </c>
      <c r="AZ312" s="129">
        <v>0</v>
      </c>
      <c r="BA312" s="86"/>
      <c r="BB312" s="86">
        <v>0</v>
      </c>
      <c r="BC312">
        <v>0</v>
      </c>
      <c r="BD312">
        <v>0</v>
      </c>
      <c r="BE312">
        <v>0</v>
      </c>
      <c r="BG312">
        <v>0</v>
      </c>
      <c r="BH312">
        <v>0</v>
      </c>
      <c r="BI312">
        <v>0</v>
      </c>
      <c r="BJ312">
        <v>0</v>
      </c>
      <c r="BM312">
        <f t="shared" si="113"/>
        <v>1.4501879713725999E-3</v>
      </c>
      <c r="BN312">
        <f t="shared" si="114"/>
        <v>3.7831632653061002E-4</v>
      </c>
      <c r="BO312">
        <f t="shared" si="115"/>
        <v>1.4868910444209</v>
      </c>
      <c r="BP312">
        <f t="shared" si="116"/>
        <v>2</v>
      </c>
    </row>
    <row r="313" spans="1:68" x14ac:dyDescent="0.25">
      <c r="A313" t="str">
        <f t="shared" si="126"/>
        <v>1480342</v>
      </c>
      <c r="B313">
        <v>14</v>
      </c>
      <c r="C313">
        <v>80</v>
      </c>
      <c r="D313">
        <v>2</v>
      </c>
      <c r="E313">
        <v>34</v>
      </c>
      <c r="F313" s="138">
        <f t="shared" si="125"/>
        <v>15</v>
      </c>
      <c r="G313">
        <v>0</v>
      </c>
      <c r="H313">
        <v>0</v>
      </c>
      <c r="I313">
        <v>0</v>
      </c>
      <c r="J313" s="94">
        <v>0</v>
      </c>
      <c r="K313" s="95">
        <v>294</v>
      </c>
      <c r="L313" s="86">
        <v>0</v>
      </c>
      <c r="M313" s="86">
        <v>0</v>
      </c>
      <c r="N313" s="86">
        <v>0</v>
      </c>
      <c r="O313">
        <v>1.3620000000000001</v>
      </c>
      <c r="P313">
        <v>1.1000000000000001</v>
      </c>
      <c r="Q313">
        <v>1.1000000000000001</v>
      </c>
      <c r="R313">
        <v>1.1000000000000001</v>
      </c>
      <c r="S313">
        <f t="shared" si="122"/>
        <v>44</v>
      </c>
      <c r="T313">
        <f t="shared" si="123"/>
        <v>0</v>
      </c>
      <c r="U313">
        <f t="shared" si="124"/>
        <v>0</v>
      </c>
      <c r="V313">
        <f t="shared" si="121"/>
        <v>0</v>
      </c>
      <c r="W313">
        <f t="shared" si="118"/>
        <v>8</v>
      </c>
      <c r="X313">
        <f t="shared" si="119"/>
        <v>0</v>
      </c>
      <c r="Y313">
        <f t="shared" si="120"/>
        <v>0</v>
      </c>
      <c r="Z313">
        <f t="shared" si="117"/>
        <v>0</v>
      </c>
      <c r="AA313">
        <f t="shared" si="108"/>
        <v>1.0185863580687435E-2</v>
      </c>
      <c r="AB313">
        <f t="shared" si="108"/>
        <v>0</v>
      </c>
      <c r="AC313">
        <f t="shared" si="109"/>
        <v>0</v>
      </c>
      <c r="AD313" s="96">
        <f t="shared" si="110"/>
        <v>0</v>
      </c>
      <c r="AE313" s="95">
        <v>0</v>
      </c>
      <c r="AF313" s="86">
        <v>0</v>
      </c>
      <c r="AG313" s="86">
        <v>0</v>
      </c>
      <c r="AH313">
        <v>0.98</v>
      </c>
      <c r="AI313">
        <v>0.98</v>
      </c>
      <c r="AJ313">
        <v>0.98</v>
      </c>
      <c r="AK313">
        <f t="shared" si="127"/>
        <v>0</v>
      </c>
      <c r="AL313">
        <f t="shared" si="128"/>
        <v>0</v>
      </c>
      <c r="AM313">
        <f t="shared" si="129"/>
        <v>0</v>
      </c>
      <c r="AN313">
        <f t="shared" si="130"/>
        <v>0</v>
      </c>
      <c r="AO313">
        <f t="shared" si="131"/>
        <v>0</v>
      </c>
      <c r="AP313">
        <f t="shared" si="132"/>
        <v>0</v>
      </c>
      <c r="AQ313" s="97">
        <f>(AK313/(IF((237.3*LN(('Mini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3" s="97">
        <f>(AL313/(IF((237.3*LN(('Mini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3" s="97">
        <f>(AM313/(IF((237.3*LN(('Mini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3">
        <f t="shared" si="112"/>
        <v>0</v>
      </c>
      <c r="AU313">
        <v>0</v>
      </c>
      <c r="AV313" s="96">
        <v>0</v>
      </c>
      <c r="AW313" s="139">
        <f t="shared" si="111"/>
        <v>0.8</v>
      </c>
      <c r="AX313" s="129">
        <v>0</v>
      </c>
      <c r="AY313" s="129">
        <v>0</v>
      </c>
      <c r="AZ313" s="129">
        <v>0</v>
      </c>
      <c r="BA313" s="86"/>
      <c r="BB313" s="86">
        <v>0</v>
      </c>
      <c r="BC313">
        <v>0</v>
      </c>
      <c r="BD313">
        <v>0</v>
      </c>
      <c r="BE313">
        <v>0</v>
      </c>
      <c r="BG313">
        <v>0</v>
      </c>
      <c r="BH313">
        <v>0</v>
      </c>
      <c r="BI313">
        <v>0</v>
      </c>
      <c r="BJ313">
        <v>0</v>
      </c>
      <c r="BM313">
        <f t="shared" si="113"/>
        <v>1.9563320356262001E-4</v>
      </c>
      <c r="BN313">
        <f t="shared" si="114"/>
        <v>4.4708458846471E-4</v>
      </c>
      <c r="BO313">
        <f t="shared" si="115"/>
        <v>1.766459432507</v>
      </c>
      <c r="BP313">
        <f t="shared" si="116"/>
        <v>2</v>
      </c>
    </row>
    <row r="314" spans="1:68" x14ac:dyDescent="0.25">
      <c r="A314" t="str">
        <f t="shared" si="126"/>
        <v>1480422</v>
      </c>
      <c r="B314">
        <v>14</v>
      </c>
      <c r="C314">
        <v>80</v>
      </c>
      <c r="D314">
        <v>2</v>
      </c>
      <c r="E314">
        <v>42</v>
      </c>
      <c r="F314" s="138">
        <f t="shared" si="125"/>
        <v>20</v>
      </c>
      <c r="G314">
        <v>0</v>
      </c>
      <c r="H314">
        <v>0</v>
      </c>
      <c r="I314">
        <v>0</v>
      </c>
      <c r="J314" s="94">
        <v>0</v>
      </c>
      <c r="K314" s="95">
        <v>396</v>
      </c>
      <c r="L314" s="86">
        <v>0</v>
      </c>
      <c r="M314" s="86">
        <v>0</v>
      </c>
      <c r="N314" s="86">
        <v>0</v>
      </c>
      <c r="O314">
        <v>1.3620000000000001</v>
      </c>
      <c r="P314">
        <v>1.1000000000000001</v>
      </c>
      <c r="Q314">
        <v>1.1000000000000001</v>
      </c>
      <c r="R314">
        <v>1.1000000000000001</v>
      </c>
      <c r="S314">
        <f t="shared" si="122"/>
        <v>59</v>
      </c>
      <c r="T314">
        <f t="shared" si="123"/>
        <v>0</v>
      </c>
      <c r="U314">
        <f t="shared" si="124"/>
        <v>0</v>
      </c>
      <c r="V314">
        <f t="shared" si="121"/>
        <v>0</v>
      </c>
      <c r="W314">
        <f t="shared" si="118"/>
        <v>10</v>
      </c>
      <c r="X314">
        <f t="shared" si="119"/>
        <v>0</v>
      </c>
      <c r="Y314">
        <f t="shared" si="120"/>
        <v>0</v>
      </c>
      <c r="Z314">
        <f t="shared" si="117"/>
        <v>0</v>
      </c>
      <c r="AA314">
        <f t="shared" ref="AA314:AB377" si="133">0.0098*(($BM314*(W314^$BO314)*($C314-14.4)*$BP314)+($BN314*W314*W314))</f>
        <v>5.0656466523225613E-2</v>
      </c>
      <c r="AB314">
        <f t="shared" si="133"/>
        <v>0</v>
      </c>
      <c r="AC314">
        <f t="shared" ref="AC314:AC377" si="134">0.0098*(($BM314*(Y314^$BO314)*($C314-14.4)*$BP314)+($BN314*Y314*Y314))</f>
        <v>0</v>
      </c>
      <c r="AD314" s="96">
        <f t="shared" ref="AD314:AD377" si="135">0.0098*(($BM314*(Z314^$BO314)*($C314-14.4)*$BP314)+($BN314*Z314*Z314))</f>
        <v>0</v>
      </c>
      <c r="AE314" s="95">
        <v>0</v>
      </c>
      <c r="AF314" s="86">
        <v>0</v>
      </c>
      <c r="AG314" s="86">
        <v>0</v>
      </c>
      <c r="AH314">
        <v>0.98</v>
      </c>
      <c r="AI314">
        <v>0.98</v>
      </c>
      <c r="AJ314">
        <v>0.98</v>
      </c>
      <c r="AK314">
        <f t="shared" si="127"/>
        <v>0</v>
      </c>
      <c r="AL314">
        <f t="shared" si="128"/>
        <v>0</v>
      </c>
      <c r="AM314">
        <f t="shared" si="129"/>
        <v>0</v>
      </c>
      <c r="AN314">
        <f t="shared" si="130"/>
        <v>0</v>
      </c>
      <c r="AO314">
        <f t="shared" si="131"/>
        <v>0</v>
      </c>
      <c r="AP314">
        <f t="shared" si="132"/>
        <v>0</v>
      </c>
      <c r="AQ314" s="97">
        <f>(AK314/(IF((237.3*LN(('Mini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4" s="97">
        <f>(AL314/(IF((237.3*LN(('Mini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4" s="97">
        <f>(AM314/(IF((237.3*LN(('Mini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4">
        <f t="shared" si="112"/>
        <v>0</v>
      </c>
      <c r="AU314">
        <v>0</v>
      </c>
      <c r="AV314" s="96">
        <v>0</v>
      </c>
      <c r="AW314" s="139">
        <f t="shared" si="111"/>
        <v>1.0666666666666667</v>
      </c>
      <c r="AX314" s="129">
        <v>0</v>
      </c>
      <c r="AY314" s="129">
        <v>0</v>
      </c>
      <c r="AZ314" s="129">
        <v>0</v>
      </c>
      <c r="BA314" s="86"/>
      <c r="BB314" s="86">
        <v>0</v>
      </c>
      <c r="BC314">
        <v>0</v>
      </c>
      <c r="BD314">
        <v>0</v>
      </c>
      <c r="BE314">
        <v>0</v>
      </c>
      <c r="BG314">
        <v>0</v>
      </c>
      <c r="BH314">
        <v>0</v>
      </c>
      <c r="BI314">
        <v>0</v>
      </c>
      <c r="BJ314">
        <v>0</v>
      </c>
      <c r="BM314">
        <f t="shared" si="113"/>
        <v>1.6730950035507E-3</v>
      </c>
      <c r="BN314">
        <f t="shared" si="114"/>
        <v>3.2929523945446001E-4</v>
      </c>
      <c r="BO314">
        <f t="shared" si="115"/>
        <v>1.3691788367472</v>
      </c>
      <c r="BP314">
        <f t="shared" si="116"/>
        <v>2</v>
      </c>
    </row>
    <row r="315" spans="1:68" x14ac:dyDescent="0.25">
      <c r="A315" t="str">
        <f t="shared" si="126"/>
        <v>1490142</v>
      </c>
      <c r="B315">
        <v>14</v>
      </c>
      <c r="C315">
        <v>90</v>
      </c>
      <c r="D315">
        <v>2</v>
      </c>
      <c r="E315">
        <v>14</v>
      </c>
      <c r="F315" s="138">
        <f t="shared" si="125"/>
        <v>5</v>
      </c>
      <c r="G315">
        <v>0</v>
      </c>
      <c r="H315">
        <v>0</v>
      </c>
      <c r="I315">
        <v>0</v>
      </c>
      <c r="J315" s="94">
        <v>0</v>
      </c>
      <c r="K315" s="95">
        <v>149</v>
      </c>
      <c r="L315" s="86">
        <v>0</v>
      </c>
      <c r="M315" s="86">
        <v>0</v>
      </c>
      <c r="N315" s="86">
        <v>0</v>
      </c>
      <c r="O315">
        <v>1.3620000000000001</v>
      </c>
      <c r="P315">
        <v>1.1000000000000001</v>
      </c>
      <c r="Q315">
        <v>1.1000000000000001</v>
      </c>
      <c r="R315">
        <v>1.1000000000000001</v>
      </c>
      <c r="S315">
        <f t="shared" si="122"/>
        <v>22</v>
      </c>
      <c r="T315">
        <f t="shared" si="123"/>
        <v>0</v>
      </c>
      <c r="U315">
        <f t="shared" si="124"/>
        <v>0</v>
      </c>
      <c r="V315">
        <f t="shared" si="121"/>
        <v>0</v>
      </c>
      <c r="W315">
        <f t="shared" si="118"/>
        <v>4</v>
      </c>
      <c r="X315">
        <f t="shared" si="119"/>
        <v>0</v>
      </c>
      <c r="Y315">
        <f t="shared" si="120"/>
        <v>0</v>
      </c>
      <c r="Z315">
        <f t="shared" si="117"/>
        <v>0</v>
      </c>
      <c r="AA315">
        <f t="shared" si="133"/>
        <v>1.4813180817340765E-2</v>
      </c>
      <c r="AB315">
        <f t="shared" si="133"/>
        <v>0</v>
      </c>
      <c r="AC315">
        <f t="shared" si="134"/>
        <v>0</v>
      </c>
      <c r="AD315" s="96">
        <f t="shared" si="135"/>
        <v>0</v>
      </c>
      <c r="AE315" s="95">
        <v>0</v>
      </c>
      <c r="AF315" s="86">
        <v>0</v>
      </c>
      <c r="AG315" s="86">
        <v>0</v>
      </c>
      <c r="AH315">
        <v>0.98</v>
      </c>
      <c r="AI315">
        <v>0.98</v>
      </c>
      <c r="AJ315">
        <v>0.98</v>
      </c>
      <c r="AK315">
        <f t="shared" si="127"/>
        <v>0</v>
      </c>
      <c r="AL315">
        <f t="shared" si="128"/>
        <v>0</v>
      </c>
      <c r="AM315">
        <f t="shared" si="129"/>
        <v>0</v>
      </c>
      <c r="AN315">
        <f t="shared" si="130"/>
        <v>0</v>
      </c>
      <c r="AO315">
        <f t="shared" si="131"/>
        <v>0</v>
      </c>
      <c r="AP315">
        <f t="shared" si="132"/>
        <v>0</v>
      </c>
      <c r="AQ315" s="97">
        <f>(AK315/(IF((237.3*LN(('Mini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5" s="97">
        <f>(AL315/(IF((237.3*LN(('Mini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5" s="97">
        <f>(AM315/(IF((237.3*LN(('Mini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5">
        <f t="shared" si="112"/>
        <v>0</v>
      </c>
      <c r="AU315">
        <v>0</v>
      </c>
      <c r="AV315" s="96">
        <v>0</v>
      </c>
      <c r="AW315" s="139">
        <f t="shared" si="111"/>
        <v>0.30000000000000004</v>
      </c>
      <c r="AX315" s="129">
        <v>0</v>
      </c>
      <c r="AY315" s="129">
        <v>0</v>
      </c>
      <c r="AZ315" s="129">
        <v>0</v>
      </c>
      <c r="BA315" s="86"/>
      <c r="BB315" s="86">
        <v>0</v>
      </c>
      <c r="BC315">
        <v>0</v>
      </c>
      <c r="BD315">
        <v>0</v>
      </c>
      <c r="BE315">
        <v>0</v>
      </c>
      <c r="BG315">
        <v>0</v>
      </c>
      <c r="BH315">
        <v>0</v>
      </c>
      <c r="BI315">
        <v>0</v>
      </c>
      <c r="BJ315">
        <v>0</v>
      </c>
      <c r="BM315">
        <f t="shared" si="113"/>
        <v>8.0534470601597002E-4</v>
      </c>
      <c r="BN315">
        <f t="shared" si="114"/>
        <v>3.9795050474943999E-4</v>
      </c>
      <c r="BO315">
        <f t="shared" si="115"/>
        <v>1.8138647155180001</v>
      </c>
      <c r="BP315">
        <f t="shared" si="116"/>
        <v>2</v>
      </c>
    </row>
    <row r="316" spans="1:68" x14ac:dyDescent="0.25">
      <c r="A316" t="str">
        <f t="shared" si="126"/>
        <v>1490262</v>
      </c>
      <c r="B316">
        <v>14</v>
      </c>
      <c r="C316">
        <v>90</v>
      </c>
      <c r="D316">
        <v>2</v>
      </c>
      <c r="E316">
        <v>26</v>
      </c>
      <c r="F316" s="138">
        <f t="shared" si="125"/>
        <v>10</v>
      </c>
      <c r="G316">
        <v>0</v>
      </c>
      <c r="H316">
        <v>0</v>
      </c>
      <c r="I316">
        <v>0</v>
      </c>
      <c r="J316" s="94">
        <v>0</v>
      </c>
      <c r="K316" s="95">
        <v>258</v>
      </c>
      <c r="L316" s="86">
        <v>0</v>
      </c>
      <c r="M316" s="86">
        <v>0</v>
      </c>
      <c r="N316" s="86">
        <v>0</v>
      </c>
      <c r="O316">
        <v>1.3620000000000001</v>
      </c>
      <c r="P316">
        <v>1.1000000000000001</v>
      </c>
      <c r="Q316">
        <v>1.1000000000000001</v>
      </c>
      <c r="R316">
        <v>1.1000000000000001</v>
      </c>
      <c r="S316">
        <f t="shared" si="122"/>
        <v>39</v>
      </c>
      <c r="T316">
        <f t="shared" si="123"/>
        <v>0</v>
      </c>
      <c r="U316">
        <f t="shared" si="124"/>
        <v>0</v>
      </c>
      <c r="V316">
        <f t="shared" si="121"/>
        <v>0</v>
      </c>
      <c r="W316">
        <f t="shared" si="118"/>
        <v>7</v>
      </c>
      <c r="X316">
        <f t="shared" si="119"/>
        <v>0</v>
      </c>
      <c r="Y316">
        <f t="shared" si="120"/>
        <v>0</v>
      </c>
      <c r="Z316">
        <f t="shared" si="117"/>
        <v>0</v>
      </c>
      <c r="AA316">
        <f t="shared" si="133"/>
        <v>3.8976231269433524E-2</v>
      </c>
      <c r="AB316">
        <f t="shared" si="133"/>
        <v>0</v>
      </c>
      <c r="AC316">
        <f t="shared" si="134"/>
        <v>0</v>
      </c>
      <c r="AD316" s="96">
        <f t="shared" si="135"/>
        <v>0</v>
      </c>
      <c r="AE316" s="95">
        <v>0</v>
      </c>
      <c r="AF316" s="86">
        <v>0</v>
      </c>
      <c r="AG316" s="86">
        <v>0</v>
      </c>
      <c r="AH316">
        <v>0.98</v>
      </c>
      <c r="AI316">
        <v>0.98</v>
      </c>
      <c r="AJ316">
        <v>0.98</v>
      </c>
      <c r="AK316">
        <f t="shared" si="127"/>
        <v>0</v>
      </c>
      <c r="AL316">
        <f t="shared" si="128"/>
        <v>0</v>
      </c>
      <c r="AM316">
        <f t="shared" si="129"/>
        <v>0</v>
      </c>
      <c r="AN316">
        <f t="shared" si="130"/>
        <v>0</v>
      </c>
      <c r="AO316">
        <f t="shared" si="131"/>
        <v>0</v>
      </c>
      <c r="AP316">
        <f t="shared" si="132"/>
        <v>0</v>
      </c>
      <c r="AQ316" s="97">
        <f>(AK316/(IF((237.3*LN(('Mini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6" s="97">
        <f>(AL316/(IF((237.3*LN(('Mini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6" s="97">
        <f>(AM316/(IF((237.3*LN(('Mini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6">
        <f t="shared" si="112"/>
        <v>0</v>
      </c>
      <c r="AU316">
        <v>0</v>
      </c>
      <c r="AV316" s="96">
        <v>0</v>
      </c>
      <c r="AW316" s="139">
        <f t="shared" si="111"/>
        <v>0.60000000000000009</v>
      </c>
      <c r="AX316" s="129">
        <v>0</v>
      </c>
      <c r="AY316" s="129">
        <v>0</v>
      </c>
      <c r="AZ316" s="129">
        <v>0</v>
      </c>
      <c r="BA316" s="86"/>
      <c r="BB316" s="86">
        <v>0</v>
      </c>
      <c r="BC316">
        <v>0</v>
      </c>
      <c r="BD316">
        <v>0</v>
      </c>
      <c r="BE316">
        <v>0</v>
      </c>
      <c r="BG316">
        <v>0</v>
      </c>
      <c r="BH316">
        <v>0</v>
      </c>
      <c r="BI316">
        <v>0</v>
      </c>
      <c r="BJ316">
        <v>0</v>
      </c>
      <c r="BM316">
        <f t="shared" si="113"/>
        <v>1.4501879713725999E-3</v>
      </c>
      <c r="BN316">
        <f t="shared" si="114"/>
        <v>3.7831632653061002E-4</v>
      </c>
      <c r="BO316">
        <f t="shared" si="115"/>
        <v>1.4868910444209</v>
      </c>
      <c r="BP316">
        <f t="shared" si="116"/>
        <v>2</v>
      </c>
    </row>
    <row r="317" spans="1:68" x14ac:dyDescent="0.25">
      <c r="A317" t="str">
        <f t="shared" si="126"/>
        <v>1490342</v>
      </c>
      <c r="B317">
        <v>14</v>
      </c>
      <c r="C317">
        <v>90</v>
      </c>
      <c r="D317">
        <v>2</v>
      </c>
      <c r="E317">
        <v>34</v>
      </c>
      <c r="F317" s="138">
        <f t="shared" si="125"/>
        <v>15</v>
      </c>
      <c r="G317">
        <v>0</v>
      </c>
      <c r="H317">
        <v>0</v>
      </c>
      <c r="I317">
        <v>0</v>
      </c>
      <c r="J317" s="94">
        <v>0</v>
      </c>
      <c r="K317" s="95">
        <v>353</v>
      </c>
      <c r="L317" s="86">
        <v>0</v>
      </c>
      <c r="M317" s="86">
        <v>0</v>
      </c>
      <c r="N317" s="86">
        <v>0</v>
      </c>
      <c r="O317">
        <v>1.3620000000000001</v>
      </c>
      <c r="P317">
        <v>1.1000000000000001</v>
      </c>
      <c r="Q317">
        <v>1.1000000000000001</v>
      </c>
      <c r="R317">
        <v>1.1000000000000001</v>
      </c>
      <c r="S317">
        <f t="shared" si="122"/>
        <v>53</v>
      </c>
      <c r="T317">
        <f t="shared" si="123"/>
        <v>0</v>
      </c>
      <c r="U317">
        <f t="shared" si="124"/>
        <v>0</v>
      </c>
      <c r="V317">
        <f t="shared" si="121"/>
        <v>0</v>
      </c>
      <c r="W317">
        <f t="shared" si="118"/>
        <v>9</v>
      </c>
      <c r="X317">
        <f t="shared" si="119"/>
        <v>0</v>
      </c>
      <c r="Y317">
        <f t="shared" si="120"/>
        <v>0</v>
      </c>
      <c r="Z317">
        <f t="shared" si="117"/>
        <v>0</v>
      </c>
      <c r="AA317">
        <f t="shared" si="133"/>
        <v>1.4410551604897005E-2</v>
      </c>
      <c r="AB317">
        <f t="shared" si="133"/>
        <v>0</v>
      </c>
      <c r="AC317">
        <f t="shared" si="134"/>
        <v>0</v>
      </c>
      <c r="AD317" s="96">
        <f t="shared" si="135"/>
        <v>0</v>
      </c>
      <c r="AE317" s="95">
        <v>0</v>
      </c>
      <c r="AF317" s="86">
        <v>0</v>
      </c>
      <c r="AG317" s="86">
        <v>0</v>
      </c>
      <c r="AH317">
        <v>0.98</v>
      </c>
      <c r="AI317">
        <v>0.98</v>
      </c>
      <c r="AJ317">
        <v>0.98</v>
      </c>
      <c r="AK317">
        <f t="shared" si="127"/>
        <v>0</v>
      </c>
      <c r="AL317">
        <f t="shared" si="128"/>
        <v>0</v>
      </c>
      <c r="AM317">
        <f t="shared" si="129"/>
        <v>0</v>
      </c>
      <c r="AN317">
        <f t="shared" si="130"/>
        <v>0</v>
      </c>
      <c r="AO317">
        <f t="shared" si="131"/>
        <v>0</v>
      </c>
      <c r="AP317">
        <f t="shared" si="132"/>
        <v>0</v>
      </c>
      <c r="AQ317" s="97">
        <f>(AK317/(IF((237.3*LN(('Mini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7" s="97">
        <f>(AL317/(IF((237.3*LN(('Mini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7" s="97">
        <f>(AM317/(IF((237.3*LN(('Mini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7">
        <f t="shared" si="112"/>
        <v>0</v>
      </c>
      <c r="AU317">
        <v>0</v>
      </c>
      <c r="AV317" s="96">
        <v>0</v>
      </c>
      <c r="AW317" s="139">
        <f t="shared" si="111"/>
        <v>0.9</v>
      </c>
      <c r="AX317" s="129">
        <v>0</v>
      </c>
      <c r="AY317" s="129">
        <v>0</v>
      </c>
      <c r="AZ317" s="129">
        <v>0</v>
      </c>
      <c r="BA317" s="86"/>
      <c r="BB317" s="86">
        <v>0</v>
      </c>
      <c r="BC317">
        <v>0</v>
      </c>
      <c r="BD317">
        <v>0</v>
      </c>
      <c r="BE317">
        <v>0</v>
      </c>
      <c r="BG317">
        <v>0</v>
      </c>
      <c r="BH317">
        <v>0</v>
      </c>
      <c r="BI317">
        <v>0</v>
      </c>
      <c r="BJ317">
        <v>0</v>
      </c>
      <c r="BM317">
        <f t="shared" si="113"/>
        <v>1.9563320356262001E-4</v>
      </c>
      <c r="BN317">
        <f t="shared" si="114"/>
        <v>4.4708458846471E-4</v>
      </c>
      <c r="BO317">
        <f t="shared" si="115"/>
        <v>1.766459432507</v>
      </c>
      <c r="BP317">
        <f t="shared" si="116"/>
        <v>2</v>
      </c>
    </row>
    <row r="318" spans="1:68" x14ac:dyDescent="0.25">
      <c r="A318" t="str">
        <f t="shared" si="126"/>
        <v>1490422</v>
      </c>
      <c r="B318">
        <v>14</v>
      </c>
      <c r="C318">
        <v>90</v>
      </c>
      <c r="D318">
        <v>2</v>
      </c>
      <c r="E318">
        <v>42</v>
      </c>
      <c r="F318" s="138">
        <f t="shared" si="125"/>
        <v>20</v>
      </c>
      <c r="G318">
        <v>0</v>
      </c>
      <c r="H318">
        <v>0</v>
      </c>
      <c r="I318">
        <v>0</v>
      </c>
      <c r="J318" s="94">
        <v>0</v>
      </c>
      <c r="K318" s="95">
        <v>475</v>
      </c>
      <c r="L318" s="86">
        <v>0</v>
      </c>
      <c r="M318" s="86">
        <v>0</v>
      </c>
      <c r="N318" s="86">
        <v>0</v>
      </c>
      <c r="O318">
        <v>1.3620000000000001</v>
      </c>
      <c r="P318">
        <v>1.1000000000000001</v>
      </c>
      <c r="Q318">
        <v>1.1000000000000001</v>
      </c>
      <c r="R318">
        <v>1.1000000000000001</v>
      </c>
      <c r="S318">
        <f t="shared" si="122"/>
        <v>71</v>
      </c>
      <c r="T318">
        <f t="shared" si="123"/>
        <v>0</v>
      </c>
      <c r="U318">
        <f t="shared" si="124"/>
        <v>0</v>
      </c>
      <c r="V318">
        <f t="shared" si="121"/>
        <v>0</v>
      </c>
      <c r="W318">
        <f t="shared" si="118"/>
        <v>12</v>
      </c>
      <c r="X318">
        <f t="shared" si="119"/>
        <v>0</v>
      </c>
      <c r="Y318">
        <f t="shared" si="120"/>
        <v>0</v>
      </c>
      <c r="Z318">
        <f t="shared" si="117"/>
        <v>0</v>
      </c>
      <c r="AA318">
        <f t="shared" si="133"/>
        <v>7.4919139853386579E-2</v>
      </c>
      <c r="AB318">
        <f t="shared" si="133"/>
        <v>0</v>
      </c>
      <c r="AC318">
        <f t="shared" si="134"/>
        <v>0</v>
      </c>
      <c r="AD318" s="96">
        <f t="shared" si="135"/>
        <v>0</v>
      </c>
      <c r="AE318" s="95">
        <v>0</v>
      </c>
      <c r="AF318" s="86">
        <v>0</v>
      </c>
      <c r="AG318" s="86">
        <v>0</v>
      </c>
      <c r="AH318">
        <v>0.98</v>
      </c>
      <c r="AI318">
        <v>0.98</v>
      </c>
      <c r="AJ318">
        <v>0.98</v>
      </c>
      <c r="AK318">
        <f t="shared" si="127"/>
        <v>0</v>
      </c>
      <c r="AL318">
        <f t="shared" si="128"/>
        <v>0</v>
      </c>
      <c r="AM318">
        <f t="shared" si="129"/>
        <v>0</v>
      </c>
      <c r="AN318">
        <f t="shared" si="130"/>
        <v>0</v>
      </c>
      <c r="AO318">
        <f t="shared" si="131"/>
        <v>0</v>
      </c>
      <c r="AP318">
        <f t="shared" si="132"/>
        <v>0</v>
      </c>
      <c r="AQ318" s="97">
        <f>(AK318/(IF((237.3*LN(('Mini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8" s="97">
        <f>(AL318/(IF((237.3*LN(('Mini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8" s="97">
        <f>(AM318/(IF((237.3*LN(('Mini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8">
        <f t="shared" si="112"/>
        <v>0</v>
      </c>
      <c r="AU318">
        <v>0</v>
      </c>
      <c r="AV318" s="96">
        <v>0</v>
      </c>
      <c r="AW318" s="139">
        <f t="shared" si="111"/>
        <v>1.2000000000000002</v>
      </c>
      <c r="AX318" s="129">
        <v>0</v>
      </c>
      <c r="AY318" s="129">
        <v>0</v>
      </c>
      <c r="AZ318" s="129">
        <v>0</v>
      </c>
      <c r="BA318" s="86"/>
      <c r="BB318" s="86">
        <v>0</v>
      </c>
      <c r="BC318">
        <v>0</v>
      </c>
      <c r="BD318">
        <v>0</v>
      </c>
      <c r="BE318">
        <v>0</v>
      </c>
      <c r="BG318">
        <v>0</v>
      </c>
      <c r="BH318">
        <v>0</v>
      </c>
      <c r="BI318">
        <v>0</v>
      </c>
      <c r="BJ318">
        <v>0</v>
      </c>
      <c r="BM318">
        <f t="shared" si="113"/>
        <v>1.6730950035507E-3</v>
      </c>
      <c r="BN318">
        <f t="shared" si="114"/>
        <v>3.2929523945446001E-4</v>
      </c>
      <c r="BO318">
        <f t="shared" si="115"/>
        <v>1.3691788367472</v>
      </c>
      <c r="BP318">
        <f t="shared" si="116"/>
        <v>2</v>
      </c>
    </row>
    <row r="319" spans="1:68" x14ac:dyDescent="0.25">
      <c r="A319" t="str">
        <f t="shared" si="126"/>
        <v>14100142</v>
      </c>
      <c r="B319">
        <v>14</v>
      </c>
      <c r="C319">
        <v>100</v>
      </c>
      <c r="D319">
        <v>2</v>
      </c>
      <c r="E319">
        <v>14</v>
      </c>
      <c r="F319" s="138">
        <f t="shared" si="125"/>
        <v>5</v>
      </c>
      <c r="G319">
        <v>0</v>
      </c>
      <c r="H319">
        <v>0</v>
      </c>
      <c r="I319">
        <v>0</v>
      </c>
      <c r="J319" s="94">
        <v>0</v>
      </c>
      <c r="K319" s="95">
        <v>174</v>
      </c>
      <c r="L319" s="86">
        <v>0</v>
      </c>
      <c r="M319" s="86">
        <v>0</v>
      </c>
      <c r="N319" s="86">
        <v>0</v>
      </c>
      <c r="O319">
        <v>1.3620000000000001</v>
      </c>
      <c r="P319">
        <v>1.1000000000000001</v>
      </c>
      <c r="Q319">
        <v>1.1000000000000001</v>
      </c>
      <c r="R319">
        <v>1.1000000000000001</v>
      </c>
      <c r="S319">
        <f t="shared" si="122"/>
        <v>26</v>
      </c>
      <c r="T319">
        <f t="shared" si="123"/>
        <v>0</v>
      </c>
      <c r="U319">
        <f t="shared" si="124"/>
        <v>0</v>
      </c>
      <c r="V319">
        <f t="shared" si="121"/>
        <v>0</v>
      </c>
      <c r="W319">
        <f t="shared" si="118"/>
        <v>4</v>
      </c>
      <c r="X319">
        <f t="shared" si="119"/>
        <v>0</v>
      </c>
      <c r="Y319">
        <f t="shared" si="120"/>
        <v>0</v>
      </c>
      <c r="Z319">
        <f t="shared" si="117"/>
        <v>0</v>
      </c>
      <c r="AA319">
        <f t="shared" si="133"/>
        <v>1.6764342481123313E-2</v>
      </c>
      <c r="AB319">
        <f t="shared" si="133"/>
        <v>0</v>
      </c>
      <c r="AC319">
        <f t="shared" si="134"/>
        <v>0</v>
      </c>
      <c r="AD319" s="96">
        <f t="shared" si="135"/>
        <v>0</v>
      </c>
      <c r="AE319" s="95">
        <v>0</v>
      </c>
      <c r="AF319" s="86">
        <v>0</v>
      </c>
      <c r="AG319" s="86">
        <v>0</v>
      </c>
      <c r="AH319">
        <v>0.98</v>
      </c>
      <c r="AI319">
        <v>0.98</v>
      </c>
      <c r="AJ319">
        <v>0.98</v>
      </c>
      <c r="AK319">
        <f t="shared" si="127"/>
        <v>0</v>
      </c>
      <c r="AL319">
        <f t="shared" si="128"/>
        <v>0</v>
      </c>
      <c r="AM319">
        <f t="shared" si="129"/>
        <v>0</v>
      </c>
      <c r="AN319">
        <f t="shared" si="130"/>
        <v>0</v>
      </c>
      <c r="AO319">
        <f t="shared" si="131"/>
        <v>0</v>
      </c>
      <c r="AP319">
        <f t="shared" si="132"/>
        <v>0</v>
      </c>
      <c r="AQ319" s="97">
        <f>(AK319/(IF((237.3*LN(('Mini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19" s="97">
        <f>(AL319/(IF((237.3*LN(('Mini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19" s="97">
        <f>(AM319/(IF((237.3*LN(('Mini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19">
        <f t="shared" si="112"/>
        <v>0</v>
      </c>
      <c r="AU319">
        <v>0</v>
      </c>
      <c r="AV319" s="96">
        <v>0</v>
      </c>
      <c r="AW319" s="139">
        <f t="shared" si="111"/>
        <v>0.33333333333333337</v>
      </c>
      <c r="AX319" s="129">
        <v>0</v>
      </c>
      <c r="AY319" s="129">
        <v>0</v>
      </c>
      <c r="AZ319" s="129">
        <v>0</v>
      </c>
      <c r="BA319" s="86"/>
      <c r="BB319" s="86">
        <v>0</v>
      </c>
      <c r="BC319">
        <v>0</v>
      </c>
      <c r="BD319">
        <v>0</v>
      </c>
      <c r="BE319">
        <v>0</v>
      </c>
      <c r="BG319">
        <v>0</v>
      </c>
      <c r="BH319">
        <v>0</v>
      </c>
      <c r="BI319">
        <v>0</v>
      </c>
      <c r="BJ319">
        <v>0</v>
      </c>
      <c r="BM319">
        <f t="shared" si="113"/>
        <v>8.0534470601597002E-4</v>
      </c>
      <c r="BN319">
        <f t="shared" si="114"/>
        <v>3.9795050474943999E-4</v>
      </c>
      <c r="BO319">
        <f t="shared" si="115"/>
        <v>1.8138647155180001</v>
      </c>
      <c r="BP319">
        <f t="shared" si="116"/>
        <v>2</v>
      </c>
    </row>
    <row r="320" spans="1:68" x14ac:dyDescent="0.25">
      <c r="A320" t="str">
        <f t="shared" si="126"/>
        <v>14100262</v>
      </c>
      <c r="B320">
        <v>14</v>
      </c>
      <c r="C320">
        <v>100</v>
      </c>
      <c r="D320">
        <v>2</v>
      </c>
      <c r="E320">
        <v>26</v>
      </c>
      <c r="F320" s="138">
        <f t="shared" si="125"/>
        <v>10</v>
      </c>
      <c r="G320">
        <v>0</v>
      </c>
      <c r="H320">
        <v>0</v>
      </c>
      <c r="I320">
        <v>0</v>
      </c>
      <c r="J320" s="94">
        <v>0</v>
      </c>
      <c r="K320" s="95">
        <v>301</v>
      </c>
      <c r="L320" s="86">
        <v>0</v>
      </c>
      <c r="M320" s="86">
        <v>0</v>
      </c>
      <c r="N320" s="86">
        <v>0</v>
      </c>
      <c r="O320">
        <v>1.3620000000000001</v>
      </c>
      <c r="P320">
        <v>1.1000000000000001</v>
      </c>
      <c r="Q320">
        <v>1.1000000000000001</v>
      </c>
      <c r="R320">
        <v>1.1000000000000001</v>
      </c>
      <c r="S320">
        <f t="shared" si="122"/>
        <v>45</v>
      </c>
      <c r="T320">
        <f t="shared" si="123"/>
        <v>0</v>
      </c>
      <c r="U320">
        <f t="shared" si="124"/>
        <v>0</v>
      </c>
      <c r="V320">
        <f t="shared" si="121"/>
        <v>0</v>
      </c>
      <c r="W320">
        <f t="shared" si="118"/>
        <v>8</v>
      </c>
      <c r="X320">
        <f t="shared" si="119"/>
        <v>0</v>
      </c>
      <c r="Y320">
        <f t="shared" si="120"/>
        <v>0</v>
      </c>
      <c r="Z320">
        <f t="shared" si="117"/>
        <v>0</v>
      </c>
      <c r="AA320">
        <f t="shared" si="133"/>
        <v>5.3810845185502394E-2</v>
      </c>
      <c r="AB320">
        <f t="shared" si="133"/>
        <v>0</v>
      </c>
      <c r="AC320">
        <f t="shared" si="134"/>
        <v>0</v>
      </c>
      <c r="AD320" s="96">
        <f t="shared" si="135"/>
        <v>0</v>
      </c>
      <c r="AE320" s="95">
        <v>0</v>
      </c>
      <c r="AF320" s="86">
        <v>0</v>
      </c>
      <c r="AG320" s="86">
        <v>0</v>
      </c>
      <c r="AH320">
        <v>0.98</v>
      </c>
      <c r="AI320">
        <v>0.98</v>
      </c>
      <c r="AJ320">
        <v>0.98</v>
      </c>
      <c r="AK320">
        <f t="shared" si="127"/>
        <v>0</v>
      </c>
      <c r="AL320">
        <f t="shared" si="128"/>
        <v>0</v>
      </c>
      <c r="AM320">
        <f t="shared" si="129"/>
        <v>0</v>
      </c>
      <c r="AN320">
        <f t="shared" si="130"/>
        <v>0</v>
      </c>
      <c r="AO320">
        <f t="shared" si="131"/>
        <v>0</v>
      </c>
      <c r="AP320">
        <f t="shared" si="132"/>
        <v>0</v>
      </c>
      <c r="AQ320" s="97">
        <f>(AK320/(IF((237.3*LN(('Mini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0" s="97">
        <f>(AL320/(IF((237.3*LN(('Mini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0" s="97">
        <f>(AM320/(IF((237.3*LN(('Mini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0">
        <f t="shared" si="112"/>
        <v>0</v>
      </c>
      <c r="AU320">
        <v>0</v>
      </c>
      <c r="AV320" s="96">
        <v>0</v>
      </c>
      <c r="AW320" s="139">
        <f t="shared" si="111"/>
        <v>0.66666666666666674</v>
      </c>
      <c r="AX320" s="129">
        <v>0</v>
      </c>
      <c r="AY320" s="129">
        <v>0</v>
      </c>
      <c r="AZ320" s="129">
        <v>0</v>
      </c>
      <c r="BA320" s="86"/>
      <c r="BB320" s="86">
        <v>0</v>
      </c>
      <c r="BC320">
        <v>0</v>
      </c>
      <c r="BD320">
        <v>0</v>
      </c>
      <c r="BE320">
        <v>0</v>
      </c>
      <c r="BG320">
        <v>0</v>
      </c>
      <c r="BH320">
        <v>0</v>
      </c>
      <c r="BI320">
        <v>0</v>
      </c>
      <c r="BJ320">
        <v>0</v>
      </c>
      <c r="BM320">
        <f t="shared" si="113"/>
        <v>1.4501879713725999E-3</v>
      </c>
      <c r="BN320">
        <f t="shared" si="114"/>
        <v>3.7831632653061002E-4</v>
      </c>
      <c r="BO320">
        <f t="shared" si="115"/>
        <v>1.4868910444209</v>
      </c>
      <c r="BP320">
        <f t="shared" si="116"/>
        <v>2</v>
      </c>
    </row>
    <row r="321" spans="1:68" x14ac:dyDescent="0.25">
      <c r="A321" t="str">
        <f t="shared" si="126"/>
        <v>14100342</v>
      </c>
      <c r="B321">
        <v>14</v>
      </c>
      <c r="C321">
        <v>100</v>
      </c>
      <c r="D321">
        <v>2</v>
      </c>
      <c r="E321">
        <v>34</v>
      </c>
      <c r="F321" s="138">
        <f t="shared" si="125"/>
        <v>15</v>
      </c>
      <c r="G321">
        <v>0</v>
      </c>
      <c r="H321">
        <v>0</v>
      </c>
      <c r="I321">
        <v>0</v>
      </c>
      <c r="J321" s="94">
        <v>0</v>
      </c>
      <c r="K321" s="95">
        <v>411</v>
      </c>
      <c r="L321" s="86">
        <v>0</v>
      </c>
      <c r="M321" s="86">
        <v>0</v>
      </c>
      <c r="N321" s="86">
        <v>0</v>
      </c>
      <c r="O321">
        <v>1.3620000000000001</v>
      </c>
      <c r="P321">
        <v>1.1000000000000001</v>
      </c>
      <c r="Q321">
        <v>1.1000000000000001</v>
      </c>
      <c r="R321">
        <v>1.1000000000000001</v>
      </c>
      <c r="S321">
        <f t="shared" si="122"/>
        <v>61</v>
      </c>
      <c r="T321">
        <f t="shared" si="123"/>
        <v>0</v>
      </c>
      <c r="U321">
        <f t="shared" si="124"/>
        <v>0</v>
      </c>
      <c r="V321">
        <f t="shared" si="121"/>
        <v>0</v>
      </c>
      <c r="W321">
        <f t="shared" si="118"/>
        <v>10</v>
      </c>
      <c r="X321">
        <f t="shared" si="119"/>
        <v>0</v>
      </c>
      <c r="Y321">
        <f t="shared" si="120"/>
        <v>0</v>
      </c>
      <c r="Z321">
        <f t="shared" si="117"/>
        <v>0</v>
      </c>
      <c r="AA321">
        <f t="shared" si="133"/>
        <v>1.9608572052452911E-2</v>
      </c>
      <c r="AB321">
        <f t="shared" si="133"/>
        <v>0</v>
      </c>
      <c r="AC321">
        <f t="shared" si="134"/>
        <v>0</v>
      </c>
      <c r="AD321" s="96">
        <f t="shared" si="135"/>
        <v>0</v>
      </c>
      <c r="AE321" s="95">
        <v>0</v>
      </c>
      <c r="AF321" s="86">
        <v>0</v>
      </c>
      <c r="AG321" s="86">
        <v>0</v>
      </c>
      <c r="AH321">
        <v>0.98</v>
      </c>
      <c r="AI321">
        <v>0.98</v>
      </c>
      <c r="AJ321">
        <v>0.98</v>
      </c>
      <c r="AK321">
        <f t="shared" si="127"/>
        <v>0</v>
      </c>
      <c r="AL321">
        <f t="shared" si="128"/>
        <v>0</v>
      </c>
      <c r="AM321">
        <f t="shared" si="129"/>
        <v>0</v>
      </c>
      <c r="AN321">
        <f t="shared" si="130"/>
        <v>0</v>
      </c>
      <c r="AO321">
        <f t="shared" si="131"/>
        <v>0</v>
      </c>
      <c r="AP321">
        <f t="shared" si="132"/>
        <v>0</v>
      </c>
      <c r="AQ321" s="97">
        <f>(AK321/(IF((237.3*LN(('Mini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1" s="97">
        <f>(AL321/(IF((237.3*LN(('Mini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1" s="97">
        <f>(AM321/(IF((237.3*LN(('Mini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1">
        <f t="shared" si="112"/>
        <v>0</v>
      </c>
      <c r="AU321">
        <v>0</v>
      </c>
      <c r="AV321" s="96">
        <v>0</v>
      </c>
      <c r="AW321" s="139">
        <f t="shared" si="111"/>
        <v>1</v>
      </c>
      <c r="AX321" s="129">
        <v>0</v>
      </c>
      <c r="AY321" s="129">
        <v>0</v>
      </c>
      <c r="AZ321" s="129">
        <v>0</v>
      </c>
      <c r="BA321" s="86"/>
      <c r="BB321" s="86">
        <v>0</v>
      </c>
      <c r="BC321">
        <v>0</v>
      </c>
      <c r="BD321">
        <v>0</v>
      </c>
      <c r="BE321">
        <v>0</v>
      </c>
      <c r="BG321">
        <v>0</v>
      </c>
      <c r="BH321">
        <v>0</v>
      </c>
      <c r="BI321">
        <v>0</v>
      </c>
      <c r="BJ321">
        <v>0</v>
      </c>
      <c r="BM321">
        <f t="shared" si="113"/>
        <v>1.9563320356262001E-4</v>
      </c>
      <c r="BN321">
        <f t="shared" si="114"/>
        <v>4.4708458846471E-4</v>
      </c>
      <c r="BO321">
        <f t="shared" si="115"/>
        <v>1.766459432507</v>
      </c>
      <c r="BP321">
        <f t="shared" si="116"/>
        <v>2</v>
      </c>
    </row>
    <row r="322" spans="1:68" x14ac:dyDescent="0.25">
      <c r="A322" t="str">
        <f t="shared" si="126"/>
        <v>14100422</v>
      </c>
      <c r="B322">
        <v>14</v>
      </c>
      <c r="C322">
        <v>100</v>
      </c>
      <c r="D322">
        <v>2</v>
      </c>
      <c r="E322">
        <v>42</v>
      </c>
      <c r="F322" s="138">
        <f t="shared" si="125"/>
        <v>20</v>
      </c>
      <c r="G322">
        <v>0</v>
      </c>
      <c r="H322">
        <v>0</v>
      </c>
      <c r="I322">
        <v>0</v>
      </c>
      <c r="J322" s="94">
        <v>0</v>
      </c>
      <c r="K322" s="95">
        <v>555</v>
      </c>
      <c r="L322" s="86">
        <v>0</v>
      </c>
      <c r="M322" s="86">
        <v>0</v>
      </c>
      <c r="N322" s="86">
        <v>0</v>
      </c>
      <c r="O322">
        <v>1.3620000000000001</v>
      </c>
      <c r="P322">
        <v>1.1000000000000001</v>
      </c>
      <c r="Q322">
        <v>1.1000000000000001</v>
      </c>
      <c r="R322">
        <v>1.1000000000000001</v>
      </c>
      <c r="S322">
        <f t="shared" si="122"/>
        <v>83</v>
      </c>
      <c r="T322">
        <f t="shared" si="123"/>
        <v>0</v>
      </c>
      <c r="U322">
        <f t="shared" si="124"/>
        <v>0</v>
      </c>
      <c r="V322">
        <f t="shared" si="121"/>
        <v>0</v>
      </c>
      <c r="W322">
        <f t="shared" si="118"/>
        <v>14</v>
      </c>
      <c r="X322">
        <f t="shared" si="119"/>
        <v>0</v>
      </c>
      <c r="Y322">
        <f t="shared" si="120"/>
        <v>0</v>
      </c>
      <c r="Z322">
        <f t="shared" si="117"/>
        <v>0</v>
      </c>
      <c r="AA322">
        <f t="shared" si="133"/>
        <v>0.10474544512761071</v>
      </c>
      <c r="AB322">
        <f t="shared" si="133"/>
        <v>0</v>
      </c>
      <c r="AC322">
        <f t="shared" si="134"/>
        <v>0</v>
      </c>
      <c r="AD322" s="96">
        <f t="shared" si="135"/>
        <v>0</v>
      </c>
      <c r="AE322" s="95">
        <v>0</v>
      </c>
      <c r="AF322" s="86">
        <v>0</v>
      </c>
      <c r="AG322" s="86">
        <v>0</v>
      </c>
      <c r="AH322">
        <v>0.98</v>
      </c>
      <c r="AI322">
        <v>0.98</v>
      </c>
      <c r="AJ322">
        <v>0.98</v>
      </c>
      <c r="AK322">
        <f t="shared" si="127"/>
        <v>0</v>
      </c>
      <c r="AL322">
        <f t="shared" si="128"/>
        <v>0</v>
      </c>
      <c r="AM322">
        <f t="shared" si="129"/>
        <v>0</v>
      </c>
      <c r="AN322">
        <f t="shared" si="130"/>
        <v>0</v>
      </c>
      <c r="AO322">
        <f t="shared" si="131"/>
        <v>0</v>
      </c>
      <c r="AP322">
        <f t="shared" si="132"/>
        <v>0</v>
      </c>
      <c r="AQ322" s="97">
        <f>(AK322/(IF((237.3*LN(('Mini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2" s="97">
        <f>(AL322/(IF((237.3*LN(('Mini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2" s="97">
        <f>(AM322/(IF((237.3*LN(('Mini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2">
        <f t="shared" si="112"/>
        <v>0</v>
      </c>
      <c r="AU322">
        <v>0</v>
      </c>
      <c r="AV322" s="96">
        <v>0</v>
      </c>
      <c r="AW322" s="139">
        <f t="shared" si="111"/>
        <v>1.3333333333333335</v>
      </c>
      <c r="AX322" s="129">
        <v>0</v>
      </c>
      <c r="AY322" s="129">
        <v>0</v>
      </c>
      <c r="AZ322" s="129">
        <v>0</v>
      </c>
      <c r="BA322" s="86"/>
      <c r="BB322" s="86">
        <v>0</v>
      </c>
      <c r="BC322">
        <v>0</v>
      </c>
      <c r="BD322">
        <v>0</v>
      </c>
      <c r="BE322">
        <v>0</v>
      </c>
      <c r="BG322">
        <v>0</v>
      </c>
      <c r="BH322">
        <v>0</v>
      </c>
      <c r="BI322">
        <v>0</v>
      </c>
      <c r="BJ322">
        <v>0</v>
      </c>
      <c r="BM322">
        <f t="shared" si="113"/>
        <v>1.6730950035507E-3</v>
      </c>
      <c r="BN322">
        <f t="shared" si="114"/>
        <v>3.2929523945446001E-4</v>
      </c>
      <c r="BO322">
        <f t="shared" si="115"/>
        <v>1.3691788367472</v>
      </c>
      <c r="BP322">
        <f t="shared" si="116"/>
        <v>2</v>
      </c>
    </row>
    <row r="323" spans="1:68" x14ac:dyDescent="0.25">
      <c r="A323" t="str">
        <f t="shared" si="126"/>
        <v>14110142</v>
      </c>
      <c r="B323">
        <v>14</v>
      </c>
      <c r="C323">
        <v>110</v>
      </c>
      <c r="D323">
        <v>2</v>
      </c>
      <c r="E323">
        <v>14</v>
      </c>
      <c r="F323" s="138">
        <f t="shared" si="125"/>
        <v>5</v>
      </c>
      <c r="G323">
        <v>0</v>
      </c>
      <c r="H323">
        <v>0</v>
      </c>
      <c r="I323">
        <v>0</v>
      </c>
      <c r="J323" s="94">
        <v>0</v>
      </c>
      <c r="K323" s="95">
        <v>198</v>
      </c>
      <c r="L323" s="86">
        <v>0</v>
      </c>
      <c r="M323" s="86">
        <v>0</v>
      </c>
      <c r="N323" s="86">
        <v>0</v>
      </c>
      <c r="O323">
        <v>1.3620000000000001</v>
      </c>
      <c r="P323">
        <v>1.1000000000000001</v>
      </c>
      <c r="Q323">
        <v>1.1000000000000001</v>
      </c>
      <c r="R323">
        <v>1.1000000000000001</v>
      </c>
      <c r="S323">
        <f t="shared" si="122"/>
        <v>30</v>
      </c>
      <c r="T323">
        <f t="shared" si="123"/>
        <v>0</v>
      </c>
      <c r="U323">
        <f t="shared" si="124"/>
        <v>0</v>
      </c>
      <c r="V323">
        <f t="shared" si="121"/>
        <v>0</v>
      </c>
      <c r="W323">
        <f t="shared" si="118"/>
        <v>5</v>
      </c>
      <c r="X323">
        <f t="shared" si="119"/>
        <v>0</v>
      </c>
      <c r="Y323">
        <f t="shared" si="120"/>
        <v>0</v>
      </c>
      <c r="Z323">
        <f t="shared" si="117"/>
        <v>0</v>
      </c>
      <c r="AA323">
        <f t="shared" si="133"/>
        <v>2.8057216713247447E-2</v>
      </c>
      <c r="AB323">
        <f t="shared" si="133"/>
        <v>0</v>
      </c>
      <c r="AC323">
        <f t="shared" si="134"/>
        <v>0</v>
      </c>
      <c r="AD323" s="96">
        <f t="shared" si="135"/>
        <v>0</v>
      </c>
      <c r="AE323" s="95">
        <v>0</v>
      </c>
      <c r="AF323" s="86">
        <v>0</v>
      </c>
      <c r="AG323" s="86">
        <v>0</v>
      </c>
      <c r="AH323">
        <v>0.98</v>
      </c>
      <c r="AI323">
        <v>0.98</v>
      </c>
      <c r="AJ323">
        <v>0.98</v>
      </c>
      <c r="AK323">
        <f t="shared" si="127"/>
        <v>0</v>
      </c>
      <c r="AL323">
        <f t="shared" si="128"/>
        <v>0</v>
      </c>
      <c r="AM323">
        <f t="shared" si="129"/>
        <v>0</v>
      </c>
      <c r="AN323">
        <f t="shared" si="130"/>
        <v>0</v>
      </c>
      <c r="AO323">
        <f t="shared" si="131"/>
        <v>0</v>
      </c>
      <c r="AP323">
        <f t="shared" si="132"/>
        <v>0</v>
      </c>
      <c r="AQ323" s="97">
        <f>(AK323/(IF((237.3*LN(('Mini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3" s="97">
        <f>(AL323/(IF((237.3*LN(('Mini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3" s="97">
        <f>(AM323/(IF((237.3*LN(('Mini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3">
        <f t="shared" si="112"/>
        <v>0</v>
      </c>
      <c r="AU323">
        <v>0</v>
      </c>
      <c r="AV323" s="96">
        <v>0</v>
      </c>
      <c r="AW323" s="139">
        <f t="shared" si="111"/>
        <v>0.3666666666666667</v>
      </c>
      <c r="AX323" s="129">
        <v>0</v>
      </c>
      <c r="AY323" s="129">
        <v>0</v>
      </c>
      <c r="AZ323" s="129">
        <v>0</v>
      </c>
      <c r="BA323" s="86"/>
      <c r="BB323" s="86">
        <v>0</v>
      </c>
      <c r="BC323">
        <v>0</v>
      </c>
      <c r="BD323">
        <v>0</v>
      </c>
      <c r="BE323">
        <v>0</v>
      </c>
      <c r="BG323">
        <v>0</v>
      </c>
      <c r="BH323">
        <v>0</v>
      </c>
      <c r="BI323">
        <v>0</v>
      </c>
      <c r="BJ323">
        <v>0</v>
      </c>
      <c r="BM323">
        <f t="shared" si="113"/>
        <v>8.0534470601597002E-4</v>
      </c>
      <c r="BN323">
        <f t="shared" si="114"/>
        <v>3.9795050474943999E-4</v>
      </c>
      <c r="BO323">
        <f t="shared" si="115"/>
        <v>1.8138647155180001</v>
      </c>
      <c r="BP323">
        <f t="shared" si="116"/>
        <v>2</v>
      </c>
    </row>
    <row r="324" spans="1:68" x14ac:dyDescent="0.25">
      <c r="A324" t="str">
        <f t="shared" si="126"/>
        <v>14110262</v>
      </c>
      <c r="B324">
        <v>14</v>
      </c>
      <c r="C324">
        <v>110</v>
      </c>
      <c r="D324">
        <v>2</v>
      </c>
      <c r="E324">
        <v>26</v>
      </c>
      <c r="F324" s="138">
        <f t="shared" si="125"/>
        <v>10</v>
      </c>
      <c r="G324">
        <v>0</v>
      </c>
      <c r="H324">
        <v>0</v>
      </c>
      <c r="I324">
        <v>0</v>
      </c>
      <c r="J324" s="94">
        <v>0</v>
      </c>
      <c r="K324" s="95">
        <v>345</v>
      </c>
      <c r="L324" s="86">
        <v>0</v>
      </c>
      <c r="M324" s="86">
        <v>0</v>
      </c>
      <c r="N324" s="86">
        <v>0</v>
      </c>
      <c r="O324">
        <v>1.3620000000000001</v>
      </c>
      <c r="P324">
        <v>1.1000000000000001</v>
      </c>
      <c r="Q324">
        <v>1.1000000000000001</v>
      </c>
      <c r="R324">
        <v>1.1000000000000001</v>
      </c>
      <c r="S324">
        <f t="shared" si="122"/>
        <v>51</v>
      </c>
      <c r="T324">
        <f t="shared" si="123"/>
        <v>0</v>
      </c>
      <c r="U324">
        <f t="shared" si="124"/>
        <v>0</v>
      </c>
      <c r="V324">
        <f t="shared" si="121"/>
        <v>0</v>
      </c>
      <c r="W324">
        <f t="shared" si="118"/>
        <v>9</v>
      </c>
      <c r="X324">
        <f t="shared" si="119"/>
        <v>0</v>
      </c>
      <c r="Y324">
        <f t="shared" si="120"/>
        <v>0</v>
      </c>
      <c r="Z324">
        <f t="shared" si="117"/>
        <v>0</v>
      </c>
      <c r="AA324">
        <f t="shared" si="133"/>
        <v>7.1584445725760476E-2</v>
      </c>
      <c r="AB324">
        <f t="shared" si="133"/>
        <v>0</v>
      </c>
      <c r="AC324">
        <f t="shared" si="134"/>
        <v>0</v>
      </c>
      <c r="AD324" s="96">
        <f t="shared" si="135"/>
        <v>0</v>
      </c>
      <c r="AE324" s="95">
        <v>0</v>
      </c>
      <c r="AF324" s="86">
        <v>0</v>
      </c>
      <c r="AG324" s="86">
        <v>0</v>
      </c>
      <c r="AH324">
        <v>0.98</v>
      </c>
      <c r="AI324">
        <v>0.98</v>
      </c>
      <c r="AJ324">
        <v>0.98</v>
      </c>
      <c r="AK324">
        <f t="shared" si="127"/>
        <v>0</v>
      </c>
      <c r="AL324">
        <f t="shared" si="128"/>
        <v>0</v>
      </c>
      <c r="AM324">
        <f t="shared" si="129"/>
        <v>0</v>
      </c>
      <c r="AN324">
        <f t="shared" si="130"/>
        <v>0</v>
      </c>
      <c r="AO324">
        <f t="shared" si="131"/>
        <v>0</v>
      </c>
      <c r="AP324">
        <f t="shared" si="132"/>
        <v>0</v>
      </c>
      <c r="AQ324" s="97">
        <f>(AK324/(IF((237.3*LN(('Mini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4" s="97">
        <f>(AL324/(IF((237.3*LN(('Mini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4" s="97">
        <f>(AM324/(IF((237.3*LN(('Mini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4">
        <f t="shared" si="112"/>
        <v>0</v>
      </c>
      <c r="AU324">
        <v>0</v>
      </c>
      <c r="AV324" s="96">
        <v>0</v>
      </c>
      <c r="AW324" s="139">
        <f t="shared" si="111"/>
        <v>0.73333333333333339</v>
      </c>
      <c r="AX324" s="129">
        <v>0</v>
      </c>
      <c r="AY324" s="129">
        <v>0</v>
      </c>
      <c r="AZ324" s="129">
        <v>0</v>
      </c>
      <c r="BA324" s="86"/>
      <c r="BB324" s="86">
        <v>0</v>
      </c>
      <c r="BC324">
        <v>0</v>
      </c>
      <c r="BD324">
        <v>0</v>
      </c>
      <c r="BE324">
        <v>0</v>
      </c>
      <c r="BG324">
        <v>0</v>
      </c>
      <c r="BH324">
        <v>0</v>
      </c>
      <c r="BI324">
        <v>0</v>
      </c>
      <c r="BJ324">
        <v>0</v>
      </c>
      <c r="BM324">
        <f t="shared" si="113"/>
        <v>1.4501879713725999E-3</v>
      </c>
      <c r="BN324">
        <f t="shared" si="114"/>
        <v>3.7831632653061002E-4</v>
      </c>
      <c r="BO324">
        <f t="shared" si="115"/>
        <v>1.4868910444209</v>
      </c>
      <c r="BP324">
        <f t="shared" si="116"/>
        <v>2</v>
      </c>
    </row>
    <row r="325" spans="1:68" x14ac:dyDescent="0.25">
      <c r="A325" t="str">
        <f t="shared" si="126"/>
        <v>14110342</v>
      </c>
      <c r="B325">
        <v>14</v>
      </c>
      <c r="C325">
        <v>110</v>
      </c>
      <c r="D325">
        <v>2</v>
      </c>
      <c r="E325">
        <v>34</v>
      </c>
      <c r="F325" s="138">
        <f t="shared" si="125"/>
        <v>15</v>
      </c>
      <c r="G325">
        <v>0</v>
      </c>
      <c r="H325">
        <v>0</v>
      </c>
      <c r="I325">
        <v>0</v>
      </c>
      <c r="J325" s="94">
        <v>0</v>
      </c>
      <c r="K325" s="95">
        <v>470</v>
      </c>
      <c r="L325" s="86">
        <v>0</v>
      </c>
      <c r="M325" s="86">
        <v>0</v>
      </c>
      <c r="N325" s="86">
        <v>0</v>
      </c>
      <c r="O325">
        <v>1.3620000000000001</v>
      </c>
      <c r="P325">
        <v>1.1000000000000001</v>
      </c>
      <c r="Q325">
        <v>1.1000000000000001</v>
      </c>
      <c r="R325">
        <v>1.1000000000000001</v>
      </c>
      <c r="S325">
        <f t="shared" si="122"/>
        <v>70</v>
      </c>
      <c r="T325">
        <f t="shared" si="123"/>
        <v>0</v>
      </c>
      <c r="U325">
        <f t="shared" si="124"/>
        <v>0</v>
      </c>
      <c r="V325">
        <f t="shared" si="121"/>
        <v>0</v>
      </c>
      <c r="W325">
        <f t="shared" si="118"/>
        <v>12</v>
      </c>
      <c r="X325">
        <f t="shared" si="119"/>
        <v>0</v>
      </c>
      <c r="Y325">
        <f t="shared" si="120"/>
        <v>0</v>
      </c>
      <c r="Z325">
        <f t="shared" si="117"/>
        <v>0</v>
      </c>
      <c r="AA325">
        <f t="shared" si="133"/>
        <v>3.0176090913741741E-2</v>
      </c>
      <c r="AB325">
        <f t="shared" si="133"/>
        <v>0</v>
      </c>
      <c r="AC325">
        <f t="shared" si="134"/>
        <v>0</v>
      </c>
      <c r="AD325" s="96">
        <f t="shared" si="135"/>
        <v>0</v>
      </c>
      <c r="AE325" s="95">
        <v>0</v>
      </c>
      <c r="AF325" s="86">
        <v>0</v>
      </c>
      <c r="AG325" s="86">
        <v>0</v>
      </c>
      <c r="AH325">
        <v>0.98</v>
      </c>
      <c r="AI325">
        <v>0.98</v>
      </c>
      <c r="AJ325">
        <v>0.98</v>
      </c>
      <c r="AK325">
        <f t="shared" si="127"/>
        <v>0</v>
      </c>
      <c r="AL325">
        <f t="shared" si="128"/>
        <v>0</v>
      </c>
      <c r="AM325">
        <f t="shared" si="129"/>
        <v>0</v>
      </c>
      <c r="AN325">
        <f t="shared" si="130"/>
        <v>0</v>
      </c>
      <c r="AO325">
        <f t="shared" si="131"/>
        <v>0</v>
      </c>
      <c r="AP325">
        <f t="shared" si="132"/>
        <v>0</v>
      </c>
      <c r="AQ325" s="97">
        <f>(AK325/(IF((237.3*LN(('Mini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5" s="97">
        <f>(AL325/(IF((237.3*LN(('Mini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5" s="97">
        <f>(AM325/(IF((237.3*LN(('Mini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5">
        <f t="shared" si="112"/>
        <v>0</v>
      </c>
      <c r="AU325">
        <v>0</v>
      </c>
      <c r="AV325" s="96">
        <v>0</v>
      </c>
      <c r="AW325" s="139">
        <f t="shared" si="111"/>
        <v>1.1000000000000001</v>
      </c>
      <c r="AX325" s="129">
        <v>0</v>
      </c>
      <c r="AY325" s="129">
        <v>0</v>
      </c>
      <c r="AZ325" s="129">
        <v>0</v>
      </c>
      <c r="BA325" s="86"/>
      <c r="BB325" s="86">
        <v>0</v>
      </c>
      <c r="BC325">
        <v>0</v>
      </c>
      <c r="BD325">
        <v>0</v>
      </c>
      <c r="BE325">
        <v>0</v>
      </c>
      <c r="BG325">
        <v>0</v>
      </c>
      <c r="BH325">
        <v>0</v>
      </c>
      <c r="BI325">
        <v>0</v>
      </c>
      <c r="BJ325">
        <v>0</v>
      </c>
      <c r="BM325">
        <f t="shared" si="113"/>
        <v>1.9563320356262001E-4</v>
      </c>
      <c r="BN325">
        <f t="shared" si="114"/>
        <v>4.4708458846471E-4</v>
      </c>
      <c r="BO325">
        <f t="shared" si="115"/>
        <v>1.766459432507</v>
      </c>
      <c r="BP325">
        <f t="shared" si="116"/>
        <v>2</v>
      </c>
    </row>
    <row r="326" spans="1:68" x14ac:dyDescent="0.25">
      <c r="A326" t="str">
        <f t="shared" si="126"/>
        <v>14110422</v>
      </c>
      <c r="B326">
        <v>14</v>
      </c>
      <c r="C326">
        <v>110</v>
      </c>
      <c r="D326">
        <v>2</v>
      </c>
      <c r="E326">
        <v>42</v>
      </c>
      <c r="F326" s="138">
        <f t="shared" si="125"/>
        <v>20</v>
      </c>
      <c r="G326">
        <v>0</v>
      </c>
      <c r="H326">
        <v>0</v>
      </c>
      <c r="I326">
        <v>0</v>
      </c>
      <c r="J326" s="94">
        <v>0</v>
      </c>
      <c r="K326" s="95">
        <v>633</v>
      </c>
      <c r="L326" s="86">
        <v>0</v>
      </c>
      <c r="M326" s="86">
        <v>0</v>
      </c>
      <c r="N326" s="86">
        <v>0</v>
      </c>
      <c r="O326">
        <v>1.3620000000000001</v>
      </c>
      <c r="P326">
        <v>1.1000000000000001</v>
      </c>
      <c r="Q326">
        <v>1.1000000000000001</v>
      </c>
      <c r="R326">
        <v>1.1000000000000001</v>
      </c>
      <c r="S326">
        <f t="shared" si="122"/>
        <v>94</v>
      </c>
      <c r="T326">
        <f t="shared" si="123"/>
        <v>0</v>
      </c>
      <c r="U326">
        <f t="shared" si="124"/>
        <v>0</v>
      </c>
      <c r="V326">
        <f t="shared" si="121"/>
        <v>0</v>
      </c>
      <c r="W326">
        <f t="shared" si="118"/>
        <v>16</v>
      </c>
      <c r="X326">
        <f t="shared" si="119"/>
        <v>0</v>
      </c>
      <c r="Y326">
        <f t="shared" si="120"/>
        <v>0</v>
      </c>
      <c r="Z326">
        <f t="shared" si="117"/>
        <v>0</v>
      </c>
      <c r="AA326">
        <f t="shared" si="133"/>
        <v>0.14042766106478299</v>
      </c>
      <c r="AB326">
        <f t="shared" si="133"/>
        <v>0</v>
      </c>
      <c r="AC326">
        <f t="shared" si="134"/>
        <v>0</v>
      </c>
      <c r="AD326" s="96">
        <f t="shared" si="135"/>
        <v>0</v>
      </c>
      <c r="AE326" s="95">
        <v>0</v>
      </c>
      <c r="AF326" s="86">
        <v>0</v>
      </c>
      <c r="AG326" s="86">
        <v>0</v>
      </c>
      <c r="AH326">
        <v>0.98</v>
      </c>
      <c r="AI326">
        <v>0.98</v>
      </c>
      <c r="AJ326">
        <v>0.98</v>
      </c>
      <c r="AK326">
        <f t="shared" si="127"/>
        <v>0</v>
      </c>
      <c r="AL326">
        <f t="shared" si="128"/>
        <v>0</v>
      </c>
      <c r="AM326">
        <f t="shared" si="129"/>
        <v>0</v>
      </c>
      <c r="AN326">
        <f t="shared" si="130"/>
        <v>0</v>
      </c>
      <c r="AO326">
        <f t="shared" si="131"/>
        <v>0</v>
      </c>
      <c r="AP326">
        <f t="shared" si="132"/>
        <v>0</v>
      </c>
      <c r="AQ326" s="97">
        <f>(AK326/(IF((237.3*LN(('Mini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6" s="97">
        <f>(AL326/(IF((237.3*LN(('Mini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6" s="97">
        <f>(AM326/(IF((237.3*LN(('Mini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6">
        <f t="shared" si="112"/>
        <v>0</v>
      </c>
      <c r="AU326">
        <v>0</v>
      </c>
      <c r="AV326" s="96">
        <v>0</v>
      </c>
      <c r="AW326" s="139">
        <f t="shared" si="111"/>
        <v>1.4666666666666668</v>
      </c>
      <c r="AX326" s="129">
        <v>0</v>
      </c>
      <c r="AY326" s="129">
        <v>0</v>
      </c>
      <c r="AZ326" s="129">
        <v>0</v>
      </c>
      <c r="BA326" s="86"/>
      <c r="BB326" s="86">
        <v>0</v>
      </c>
      <c r="BC326">
        <v>0</v>
      </c>
      <c r="BD326">
        <v>0</v>
      </c>
      <c r="BE326">
        <v>0</v>
      </c>
      <c r="BG326">
        <v>0</v>
      </c>
      <c r="BH326">
        <v>0</v>
      </c>
      <c r="BI326">
        <v>0</v>
      </c>
      <c r="BJ326">
        <v>0</v>
      </c>
      <c r="BM326">
        <f t="shared" si="113"/>
        <v>1.6730950035507E-3</v>
      </c>
      <c r="BN326">
        <f t="shared" si="114"/>
        <v>3.2929523945446001E-4</v>
      </c>
      <c r="BO326">
        <f t="shared" si="115"/>
        <v>1.3691788367472</v>
      </c>
      <c r="BP326">
        <f t="shared" si="116"/>
        <v>2</v>
      </c>
    </row>
    <row r="327" spans="1:68" x14ac:dyDescent="0.25">
      <c r="A327" t="str">
        <f t="shared" si="126"/>
        <v>14120142</v>
      </c>
      <c r="B327">
        <v>14</v>
      </c>
      <c r="C327">
        <v>120</v>
      </c>
      <c r="D327">
        <v>2</v>
      </c>
      <c r="E327">
        <v>14</v>
      </c>
      <c r="F327" s="138">
        <f t="shared" si="125"/>
        <v>5</v>
      </c>
      <c r="G327">
        <v>0</v>
      </c>
      <c r="H327">
        <v>0</v>
      </c>
      <c r="I327">
        <v>0</v>
      </c>
      <c r="J327" s="94">
        <v>0</v>
      </c>
      <c r="K327" s="95">
        <v>223</v>
      </c>
      <c r="L327" s="86">
        <v>0</v>
      </c>
      <c r="M327" s="86">
        <v>0</v>
      </c>
      <c r="N327" s="86">
        <v>0</v>
      </c>
      <c r="O327">
        <v>1.3620000000000001</v>
      </c>
      <c r="P327">
        <v>1.1000000000000001</v>
      </c>
      <c r="Q327">
        <v>1.1000000000000001</v>
      </c>
      <c r="R327">
        <v>1.1000000000000001</v>
      </c>
      <c r="S327">
        <f t="shared" si="122"/>
        <v>33</v>
      </c>
      <c r="T327">
        <f t="shared" si="123"/>
        <v>0</v>
      </c>
      <c r="U327">
        <f t="shared" si="124"/>
        <v>0</v>
      </c>
      <c r="V327">
        <f t="shared" si="121"/>
        <v>0</v>
      </c>
      <c r="W327">
        <f t="shared" si="118"/>
        <v>6</v>
      </c>
      <c r="X327">
        <f t="shared" si="119"/>
        <v>0</v>
      </c>
      <c r="Y327">
        <f t="shared" si="120"/>
        <v>0</v>
      </c>
      <c r="Z327">
        <f t="shared" si="117"/>
        <v>0</v>
      </c>
      <c r="AA327">
        <f t="shared" si="133"/>
        <v>4.3129946446491513E-2</v>
      </c>
      <c r="AB327">
        <f t="shared" si="133"/>
        <v>0</v>
      </c>
      <c r="AC327">
        <f t="shared" si="134"/>
        <v>0</v>
      </c>
      <c r="AD327" s="96">
        <f t="shared" si="135"/>
        <v>0</v>
      </c>
      <c r="AE327" s="95">
        <v>0</v>
      </c>
      <c r="AF327" s="86">
        <v>0</v>
      </c>
      <c r="AG327" s="86">
        <v>0</v>
      </c>
      <c r="AH327">
        <v>0.98</v>
      </c>
      <c r="AI327">
        <v>0.98</v>
      </c>
      <c r="AJ327">
        <v>0.98</v>
      </c>
      <c r="AK327">
        <f t="shared" si="127"/>
        <v>0</v>
      </c>
      <c r="AL327">
        <f t="shared" si="128"/>
        <v>0</v>
      </c>
      <c r="AM327">
        <f t="shared" si="129"/>
        <v>0</v>
      </c>
      <c r="AN327">
        <f t="shared" si="130"/>
        <v>0</v>
      </c>
      <c r="AO327">
        <f t="shared" si="131"/>
        <v>0</v>
      </c>
      <c r="AP327">
        <f t="shared" si="132"/>
        <v>0</v>
      </c>
      <c r="AQ327" s="97">
        <f>(AK327/(IF((237.3*LN(('Mini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7" s="97">
        <f>(AL327/(IF((237.3*LN(('Mini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7" s="97">
        <f>(AM327/(IF((237.3*LN(('Mini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7">
        <f t="shared" si="112"/>
        <v>0</v>
      </c>
      <c r="AU327">
        <v>0</v>
      </c>
      <c r="AV327" s="96">
        <v>0</v>
      </c>
      <c r="AW327" s="139">
        <f t="shared" si="111"/>
        <v>0.4</v>
      </c>
      <c r="AX327" s="129">
        <v>0</v>
      </c>
      <c r="AY327" s="129">
        <v>0</v>
      </c>
      <c r="AZ327" s="129">
        <v>0</v>
      </c>
      <c r="BA327" s="86"/>
      <c r="BB327" s="86">
        <v>0</v>
      </c>
      <c r="BC327">
        <v>0</v>
      </c>
      <c r="BD327">
        <v>0</v>
      </c>
      <c r="BE327">
        <v>0</v>
      </c>
      <c r="BG327">
        <v>0</v>
      </c>
      <c r="BH327">
        <v>0</v>
      </c>
      <c r="BI327">
        <v>0</v>
      </c>
      <c r="BJ327">
        <v>0</v>
      </c>
      <c r="BM327">
        <f t="shared" si="113"/>
        <v>8.0534470601597002E-4</v>
      </c>
      <c r="BN327">
        <f t="shared" si="114"/>
        <v>3.9795050474943999E-4</v>
      </c>
      <c r="BO327">
        <f t="shared" si="115"/>
        <v>1.8138647155180001</v>
      </c>
      <c r="BP327">
        <f t="shared" si="116"/>
        <v>2</v>
      </c>
    </row>
    <row r="328" spans="1:68" x14ac:dyDescent="0.25">
      <c r="A328" t="str">
        <f t="shared" si="126"/>
        <v>14120262</v>
      </c>
      <c r="B328">
        <v>14</v>
      </c>
      <c r="C328">
        <v>120</v>
      </c>
      <c r="D328">
        <v>2</v>
      </c>
      <c r="E328">
        <v>26</v>
      </c>
      <c r="F328" s="138">
        <f t="shared" si="125"/>
        <v>10</v>
      </c>
      <c r="G328">
        <v>0</v>
      </c>
      <c r="H328">
        <v>0</v>
      </c>
      <c r="I328">
        <v>0</v>
      </c>
      <c r="J328" s="94">
        <v>0</v>
      </c>
      <c r="K328" s="95">
        <v>388</v>
      </c>
      <c r="L328" s="86">
        <v>0</v>
      </c>
      <c r="M328" s="86">
        <v>0</v>
      </c>
      <c r="N328" s="86">
        <v>0</v>
      </c>
      <c r="O328">
        <v>1.3620000000000001</v>
      </c>
      <c r="P328">
        <v>1.1000000000000001</v>
      </c>
      <c r="Q328">
        <v>1.1000000000000001</v>
      </c>
      <c r="R328">
        <v>1.1000000000000001</v>
      </c>
      <c r="S328">
        <f t="shared" si="122"/>
        <v>58</v>
      </c>
      <c r="T328">
        <f t="shared" si="123"/>
        <v>0</v>
      </c>
      <c r="U328">
        <f t="shared" si="124"/>
        <v>0</v>
      </c>
      <c r="V328">
        <f t="shared" si="121"/>
        <v>0</v>
      </c>
      <c r="W328">
        <f t="shared" si="118"/>
        <v>10</v>
      </c>
      <c r="X328">
        <f t="shared" si="119"/>
        <v>0</v>
      </c>
      <c r="Y328">
        <f t="shared" si="120"/>
        <v>0</v>
      </c>
      <c r="Z328">
        <f t="shared" si="117"/>
        <v>0</v>
      </c>
      <c r="AA328">
        <f t="shared" si="133"/>
        <v>9.2465597380776657E-2</v>
      </c>
      <c r="AB328">
        <f t="shared" si="133"/>
        <v>0</v>
      </c>
      <c r="AC328">
        <f t="shared" si="134"/>
        <v>0</v>
      </c>
      <c r="AD328" s="96">
        <f t="shared" si="135"/>
        <v>0</v>
      </c>
      <c r="AE328" s="95">
        <v>0</v>
      </c>
      <c r="AF328" s="86">
        <v>0</v>
      </c>
      <c r="AG328" s="86">
        <v>0</v>
      </c>
      <c r="AH328">
        <v>0.98</v>
      </c>
      <c r="AI328">
        <v>0.98</v>
      </c>
      <c r="AJ328">
        <v>0.98</v>
      </c>
      <c r="AK328">
        <f t="shared" si="127"/>
        <v>0</v>
      </c>
      <c r="AL328">
        <f t="shared" si="128"/>
        <v>0</v>
      </c>
      <c r="AM328">
        <f t="shared" si="129"/>
        <v>0</v>
      </c>
      <c r="AN328">
        <f t="shared" si="130"/>
        <v>0</v>
      </c>
      <c r="AO328">
        <f t="shared" si="131"/>
        <v>0</v>
      </c>
      <c r="AP328">
        <f t="shared" si="132"/>
        <v>0</v>
      </c>
      <c r="AQ328" s="97">
        <f>(AK328/(IF((237.3*LN(('Mini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8" s="97">
        <f>(AL328/(IF((237.3*LN(('Mini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8" s="97">
        <f>(AM328/(IF((237.3*LN(('Mini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8">
        <f t="shared" si="112"/>
        <v>0</v>
      </c>
      <c r="AU328">
        <v>0</v>
      </c>
      <c r="AV328" s="96">
        <v>0</v>
      </c>
      <c r="AW328" s="139">
        <f t="shared" si="111"/>
        <v>0.8</v>
      </c>
      <c r="AX328" s="129">
        <v>0</v>
      </c>
      <c r="AY328" s="129">
        <v>0</v>
      </c>
      <c r="AZ328" s="129">
        <v>0</v>
      </c>
      <c r="BA328" s="86"/>
      <c r="BB328" s="86">
        <v>0</v>
      </c>
      <c r="BC328">
        <v>0</v>
      </c>
      <c r="BD328">
        <v>0</v>
      </c>
      <c r="BE328">
        <v>0</v>
      </c>
      <c r="BG328">
        <v>0</v>
      </c>
      <c r="BH328">
        <v>0</v>
      </c>
      <c r="BI328">
        <v>0</v>
      </c>
      <c r="BJ328">
        <v>0</v>
      </c>
      <c r="BM328">
        <f t="shared" si="113"/>
        <v>1.4501879713725999E-3</v>
      </c>
      <c r="BN328">
        <f t="shared" si="114"/>
        <v>3.7831632653061002E-4</v>
      </c>
      <c r="BO328">
        <f t="shared" si="115"/>
        <v>1.4868910444209</v>
      </c>
      <c r="BP328">
        <f t="shared" si="116"/>
        <v>2</v>
      </c>
    </row>
    <row r="329" spans="1:68" x14ac:dyDescent="0.25">
      <c r="A329" t="str">
        <f t="shared" si="126"/>
        <v>14120342</v>
      </c>
      <c r="B329">
        <v>14</v>
      </c>
      <c r="C329">
        <v>120</v>
      </c>
      <c r="D329">
        <v>2</v>
      </c>
      <c r="E329">
        <v>34</v>
      </c>
      <c r="F329" s="138">
        <f t="shared" si="125"/>
        <v>15</v>
      </c>
      <c r="G329">
        <v>0</v>
      </c>
      <c r="H329">
        <v>0</v>
      </c>
      <c r="I329">
        <v>0</v>
      </c>
      <c r="J329" s="94">
        <v>0</v>
      </c>
      <c r="K329" s="95">
        <v>529</v>
      </c>
      <c r="L329" s="86">
        <v>0</v>
      </c>
      <c r="M329" s="86">
        <v>0</v>
      </c>
      <c r="N329" s="86">
        <v>0</v>
      </c>
      <c r="O329">
        <v>1.3620000000000001</v>
      </c>
      <c r="P329">
        <v>1.1000000000000001</v>
      </c>
      <c r="Q329">
        <v>1.1000000000000001</v>
      </c>
      <c r="R329">
        <v>1.1000000000000001</v>
      </c>
      <c r="S329">
        <f t="shared" si="122"/>
        <v>79</v>
      </c>
      <c r="T329">
        <f t="shared" si="123"/>
        <v>0</v>
      </c>
      <c r="U329">
        <f t="shared" si="124"/>
        <v>0</v>
      </c>
      <c r="V329">
        <f t="shared" si="121"/>
        <v>0</v>
      </c>
      <c r="W329">
        <f t="shared" si="118"/>
        <v>14</v>
      </c>
      <c r="X329">
        <f t="shared" si="119"/>
        <v>0</v>
      </c>
      <c r="Y329">
        <f t="shared" si="120"/>
        <v>0</v>
      </c>
      <c r="Z329">
        <f t="shared" si="117"/>
        <v>0</v>
      </c>
      <c r="AA329">
        <f t="shared" si="133"/>
        <v>4.3708800480195382E-2</v>
      </c>
      <c r="AB329">
        <f t="shared" si="133"/>
        <v>0</v>
      </c>
      <c r="AC329">
        <f t="shared" si="134"/>
        <v>0</v>
      </c>
      <c r="AD329" s="96">
        <f t="shared" si="135"/>
        <v>0</v>
      </c>
      <c r="AE329" s="95">
        <v>0</v>
      </c>
      <c r="AF329" s="86">
        <v>0</v>
      </c>
      <c r="AG329" s="86">
        <v>0</v>
      </c>
      <c r="AH329">
        <v>0.98</v>
      </c>
      <c r="AI329">
        <v>0.98</v>
      </c>
      <c r="AJ329">
        <v>0.98</v>
      </c>
      <c r="AK329">
        <f t="shared" si="127"/>
        <v>0</v>
      </c>
      <c r="AL329">
        <f t="shared" si="128"/>
        <v>0</v>
      </c>
      <c r="AM329">
        <f t="shared" si="129"/>
        <v>0</v>
      </c>
      <c r="AN329">
        <f t="shared" si="130"/>
        <v>0</v>
      </c>
      <c r="AO329">
        <f t="shared" si="131"/>
        <v>0</v>
      </c>
      <c r="AP329">
        <f t="shared" si="132"/>
        <v>0</v>
      </c>
      <c r="AQ329" s="97">
        <f>(AK329/(IF((237.3*LN(('Mini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29" s="97">
        <f>(AL329/(IF((237.3*LN(('Mini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29" s="97">
        <f>(AM329/(IF((237.3*LN(('Mini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29">
        <f t="shared" si="112"/>
        <v>0</v>
      </c>
      <c r="AU329">
        <v>0</v>
      </c>
      <c r="AV329" s="96">
        <v>0</v>
      </c>
      <c r="AW329" s="139">
        <f t="shared" ref="AW329:AW392" si="136">IF($F329=$BR$70,$C329*$BS$70,IF($F329=$BR$71,$C329*$BS$71,IF($F329=$BR$72,$C329*$BS$72,IF($F329=$BR$73,$C329*$BS$73,IF($F329=$BR$74,$C329*$BS$74,IF($F329=$BR$75,$C329*$BS$75,IF($F329=$BR$76,$C329*$BS$76,IF($F329=$BR$77,$C329*$BS$77,IF($F329=$BR$78,$C329*$BS$78,IF($F329=$BR$79,$C329*$BS$79,IF($F329=$BR$80,$C329*$BS$80,)))))))))))</f>
        <v>1.2</v>
      </c>
      <c r="AX329" s="129">
        <v>0</v>
      </c>
      <c r="AY329" s="129">
        <v>0</v>
      </c>
      <c r="AZ329" s="129">
        <v>0</v>
      </c>
      <c r="BA329" s="86"/>
      <c r="BB329" s="86">
        <v>0</v>
      </c>
      <c r="BC329">
        <v>0</v>
      </c>
      <c r="BD329">
        <v>0</v>
      </c>
      <c r="BE329">
        <v>0</v>
      </c>
      <c r="BG329">
        <v>0</v>
      </c>
      <c r="BH329">
        <v>0</v>
      </c>
      <c r="BI329">
        <v>0</v>
      </c>
      <c r="BJ329">
        <v>0</v>
      </c>
      <c r="BM329">
        <f t="shared" si="113"/>
        <v>1.9563320356262001E-4</v>
      </c>
      <c r="BN329">
        <f t="shared" si="114"/>
        <v>4.4708458846471E-4</v>
      </c>
      <c r="BO329">
        <f t="shared" si="115"/>
        <v>1.766459432507</v>
      </c>
      <c r="BP329">
        <f t="shared" si="116"/>
        <v>2</v>
      </c>
    </row>
    <row r="330" spans="1:68" x14ac:dyDescent="0.25">
      <c r="A330" t="str">
        <f t="shared" si="126"/>
        <v>14120422</v>
      </c>
      <c r="B330">
        <v>14</v>
      </c>
      <c r="C330">
        <v>120</v>
      </c>
      <c r="D330">
        <v>2</v>
      </c>
      <c r="E330">
        <v>42</v>
      </c>
      <c r="F330" s="138">
        <f t="shared" si="125"/>
        <v>20</v>
      </c>
      <c r="G330">
        <v>0</v>
      </c>
      <c r="H330">
        <v>0</v>
      </c>
      <c r="I330">
        <v>0</v>
      </c>
      <c r="J330" s="94">
        <v>0</v>
      </c>
      <c r="K330" s="95">
        <v>713</v>
      </c>
      <c r="L330" s="86">
        <v>0</v>
      </c>
      <c r="M330" s="86">
        <v>0</v>
      </c>
      <c r="N330" s="86">
        <v>0</v>
      </c>
      <c r="O330">
        <v>1.3620000000000001</v>
      </c>
      <c r="P330">
        <v>1.1000000000000001</v>
      </c>
      <c r="Q330">
        <v>1.1000000000000001</v>
      </c>
      <c r="R330">
        <v>1.1000000000000001</v>
      </c>
      <c r="S330">
        <f t="shared" si="122"/>
        <v>106</v>
      </c>
      <c r="T330">
        <f t="shared" si="123"/>
        <v>0</v>
      </c>
      <c r="U330">
        <f t="shared" si="124"/>
        <v>0</v>
      </c>
      <c r="V330">
        <f t="shared" si="121"/>
        <v>0</v>
      </c>
      <c r="W330">
        <f t="shared" si="118"/>
        <v>18</v>
      </c>
      <c r="X330">
        <f t="shared" si="119"/>
        <v>0</v>
      </c>
      <c r="Y330">
        <f t="shared" si="120"/>
        <v>0</v>
      </c>
      <c r="Z330">
        <f t="shared" si="117"/>
        <v>0</v>
      </c>
      <c r="AA330">
        <f t="shared" si="133"/>
        <v>0.18223512564248601</v>
      </c>
      <c r="AB330">
        <f t="shared" si="133"/>
        <v>0</v>
      </c>
      <c r="AC330">
        <f t="shared" si="134"/>
        <v>0</v>
      </c>
      <c r="AD330" s="96">
        <f t="shared" si="135"/>
        <v>0</v>
      </c>
      <c r="AE330" s="95">
        <v>0</v>
      </c>
      <c r="AF330" s="86">
        <v>0</v>
      </c>
      <c r="AG330" s="86">
        <v>0</v>
      </c>
      <c r="AH330">
        <v>0.98</v>
      </c>
      <c r="AI330">
        <v>0.98</v>
      </c>
      <c r="AJ330">
        <v>0.98</v>
      </c>
      <c r="AK330">
        <f t="shared" si="127"/>
        <v>0</v>
      </c>
      <c r="AL330">
        <f t="shared" si="128"/>
        <v>0</v>
      </c>
      <c r="AM330">
        <f t="shared" si="129"/>
        <v>0</v>
      </c>
      <c r="AN330">
        <f t="shared" si="130"/>
        <v>0</v>
      </c>
      <c r="AO330">
        <f t="shared" si="131"/>
        <v>0</v>
      </c>
      <c r="AP330">
        <f t="shared" si="132"/>
        <v>0</v>
      </c>
      <c r="AQ330" s="97">
        <f>(AK330/(IF((237.3*LN(('Mini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0" s="97">
        <f>(AL330/(IF((237.3*LN(('Mini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0" s="97">
        <f>(AM330/(IF((237.3*LN(('Mini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0">
        <f t="shared" ref="AT330:AT393" si="137">0.0098*(($BM330*(AN330^$BO330)*($C330-14.4)*$BP330)+($BN330*AN330*AN330))</f>
        <v>0</v>
      </c>
      <c r="AU330">
        <v>0</v>
      </c>
      <c r="AV330" s="96">
        <v>0</v>
      </c>
      <c r="AW330" s="139">
        <f t="shared" si="136"/>
        <v>1.6</v>
      </c>
      <c r="AX330" s="129">
        <v>0</v>
      </c>
      <c r="AY330" s="129">
        <v>0</v>
      </c>
      <c r="AZ330" s="129">
        <v>0</v>
      </c>
      <c r="BA330" s="86"/>
      <c r="BB330" s="86">
        <v>0</v>
      </c>
      <c r="BC330">
        <v>0</v>
      </c>
      <c r="BD330">
        <v>0</v>
      </c>
      <c r="BE330">
        <v>0</v>
      </c>
      <c r="BG330">
        <v>0</v>
      </c>
      <c r="BH330">
        <v>0</v>
      </c>
      <c r="BI330">
        <v>0</v>
      </c>
      <c r="BJ330">
        <v>0</v>
      </c>
      <c r="BM330">
        <f t="shared" ref="BM330:BM393" si="138">IF($F330=$BR$70,$BT$70,IF($F330=$BR$71,$BT$71,IF($F330=$BR$72,$BT$72,IF($F330=$BR$73,$BT$73,IF($F330=$BR$74,$BT$74,IF($F330=$BR$75,$BT$75,IF($F330=$BR$76,$BT$76,IF($F330=$BR$77,$BT$77,IF($F330=$BR$78,$BT$78,IF($F330=$BR$79,$BT$79,IF($F330=$BR$80,$BT$80,)))))))))))</f>
        <v>1.6730950035507E-3</v>
      </c>
      <c r="BN330">
        <f t="shared" ref="BN330:BN393" si="139">IF($F330=$BR$70,$BU$70,IF($F330=$BR$71,$BU$71,IF($F330=$BR$72,$BU$72,IF($F330=$BR$73,$BU$73,IF($F330=$BR$74,$BU$74,IF($F330=$BR$75,$BU$75,IF($F330=$BR$76,$BU$76,IF($F330=$BR$77,$BU$77,IF($F330=$BR$78,$BU$78,IF($F330=$BR$79,$BU$79,IF($F330=$BR$80,$BU$80,)))))))))))</f>
        <v>3.2929523945446001E-4</v>
      </c>
      <c r="BO330">
        <f t="shared" ref="BO330:BO393" si="140">IF($F330=$BR$70,$BV$70,IF($F330=$BR$71,$BV$71,IF($F330=$BR$72,$BV$72,IF($F330=$BR$73,$BV$73,IF($F330=$BR$74,$BV$74,IF($F330=$BR$75,$BV$75,IF($F330=$BR$76,$BV$76,IF($F330=$BR$77,$BV$77,IF($F330=$BR$78,$BV$78,IF($F330=$BR$79,$BV$79,IF($F330=$BR$80,$BV$80,)))))))))))</f>
        <v>1.3691788367472</v>
      </c>
      <c r="BP330">
        <f t="shared" ref="BP330:BP393" si="141">IF($F330=$BR$70,$BW$70,IF($F330=$BR$71,$BW$71,IF($F330=$BR$72,$BW$72,IF($F330=$BR$73,$BW$73,IF($F330=$BR$74,$BW$74,IF($F330=$BR$75,$BW$75,IF($F330=$BR$76,$BW$76,IF($F330=$BR$77,$BW$77,IF($F330=$BR$78,$BW$78,IF($F330=$BR$79,$BW$79,IF($F330=$BR$80,$BW$80,)))))))))))</f>
        <v>2</v>
      </c>
    </row>
    <row r="331" spans="1:68" x14ac:dyDescent="0.25">
      <c r="A331" t="str">
        <f t="shared" si="126"/>
        <v>14130142</v>
      </c>
      <c r="B331">
        <v>14</v>
      </c>
      <c r="C331">
        <v>130</v>
      </c>
      <c r="D331">
        <v>2</v>
      </c>
      <c r="E331">
        <v>14</v>
      </c>
      <c r="F331" s="138">
        <f t="shared" si="125"/>
        <v>5</v>
      </c>
      <c r="G331">
        <v>0</v>
      </c>
      <c r="H331">
        <v>0</v>
      </c>
      <c r="I331">
        <v>0</v>
      </c>
      <c r="J331" s="94">
        <v>0</v>
      </c>
      <c r="K331" s="95">
        <v>248</v>
      </c>
      <c r="L331" s="86">
        <v>0</v>
      </c>
      <c r="M331" s="86">
        <v>0</v>
      </c>
      <c r="N331" s="86">
        <v>0</v>
      </c>
      <c r="O331">
        <v>1.3620000000000001</v>
      </c>
      <c r="P331">
        <v>1.1000000000000001</v>
      </c>
      <c r="Q331">
        <v>1.1000000000000001</v>
      </c>
      <c r="R331">
        <v>1.1000000000000001</v>
      </c>
      <c r="S331">
        <f t="shared" si="122"/>
        <v>37</v>
      </c>
      <c r="T331">
        <f t="shared" si="123"/>
        <v>0</v>
      </c>
      <c r="U331">
        <f t="shared" si="124"/>
        <v>0</v>
      </c>
      <c r="V331">
        <f t="shared" si="121"/>
        <v>0</v>
      </c>
      <c r="W331">
        <f t="shared" si="118"/>
        <v>6</v>
      </c>
      <c r="X331">
        <f t="shared" si="119"/>
        <v>0</v>
      </c>
      <c r="Y331">
        <f t="shared" si="120"/>
        <v>0</v>
      </c>
      <c r="Z331">
        <f t="shared" si="117"/>
        <v>0</v>
      </c>
      <c r="AA331">
        <f t="shared" si="133"/>
        <v>4.7200926513576359E-2</v>
      </c>
      <c r="AB331">
        <f t="shared" si="133"/>
        <v>0</v>
      </c>
      <c r="AC331">
        <f t="shared" si="134"/>
        <v>0</v>
      </c>
      <c r="AD331" s="96">
        <f t="shared" si="135"/>
        <v>0</v>
      </c>
      <c r="AE331" s="95">
        <v>0</v>
      </c>
      <c r="AF331" s="86">
        <v>0</v>
      </c>
      <c r="AG331" s="86">
        <v>0</v>
      </c>
      <c r="AH331">
        <v>0.98</v>
      </c>
      <c r="AI331">
        <v>0.98</v>
      </c>
      <c r="AJ331">
        <v>0.98</v>
      </c>
      <c r="AK331">
        <f t="shared" si="127"/>
        <v>0</v>
      </c>
      <c r="AL331">
        <f t="shared" si="128"/>
        <v>0</v>
      </c>
      <c r="AM331">
        <f t="shared" si="129"/>
        <v>0</v>
      </c>
      <c r="AN331">
        <f t="shared" si="130"/>
        <v>0</v>
      </c>
      <c r="AO331">
        <f t="shared" si="131"/>
        <v>0</v>
      </c>
      <c r="AP331">
        <f t="shared" si="132"/>
        <v>0</v>
      </c>
      <c r="AQ331" s="97">
        <f>(AK331/(IF((237.3*LN(('Mini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1" s="97">
        <f>(AL331/(IF((237.3*LN(('Mini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1" s="97">
        <f>(AM331/(IF((237.3*LN(('Mini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1">
        <f t="shared" si="137"/>
        <v>0</v>
      </c>
      <c r="AU331">
        <v>0</v>
      </c>
      <c r="AV331" s="96">
        <v>0</v>
      </c>
      <c r="AW331" s="139">
        <f t="shared" si="136"/>
        <v>0.43333333333333335</v>
      </c>
      <c r="AX331" s="129">
        <v>0</v>
      </c>
      <c r="AY331" s="129">
        <v>0</v>
      </c>
      <c r="AZ331" s="129">
        <v>0</v>
      </c>
      <c r="BA331" s="86"/>
      <c r="BB331" s="86">
        <v>0</v>
      </c>
      <c r="BC331">
        <v>0</v>
      </c>
      <c r="BD331">
        <v>0</v>
      </c>
      <c r="BE331">
        <v>0</v>
      </c>
      <c r="BG331">
        <v>0</v>
      </c>
      <c r="BH331">
        <v>0</v>
      </c>
      <c r="BI331">
        <v>0</v>
      </c>
      <c r="BJ331">
        <v>0</v>
      </c>
      <c r="BM331">
        <f t="shared" si="138"/>
        <v>8.0534470601597002E-4</v>
      </c>
      <c r="BN331">
        <f t="shared" si="139"/>
        <v>3.9795050474943999E-4</v>
      </c>
      <c r="BO331">
        <f t="shared" si="140"/>
        <v>1.8138647155180001</v>
      </c>
      <c r="BP331">
        <f t="shared" si="141"/>
        <v>2</v>
      </c>
    </row>
    <row r="332" spans="1:68" x14ac:dyDescent="0.25">
      <c r="A332" t="str">
        <f t="shared" si="126"/>
        <v>14130262</v>
      </c>
      <c r="B332">
        <v>14</v>
      </c>
      <c r="C332">
        <v>130</v>
      </c>
      <c r="D332">
        <v>2</v>
      </c>
      <c r="E332">
        <v>26</v>
      </c>
      <c r="F332" s="138">
        <f t="shared" si="125"/>
        <v>10</v>
      </c>
      <c r="G332">
        <v>0</v>
      </c>
      <c r="H332">
        <v>0</v>
      </c>
      <c r="I332">
        <v>0</v>
      </c>
      <c r="J332" s="94">
        <v>0</v>
      </c>
      <c r="K332" s="95">
        <v>431</v>
      </c>
      <c r="L332" s="86">
        <v>0</v>
      </c>
      <c r="M332" s="86">
        <v>0</v>
      </c>
      <c r="N332" s="86">
        <v>0</v>
      </c>
      <c r="O332">
        <v>1.3620000000000001</v>
      </c>
      <c r="P332">
        <v>1.1000000000000001</v>
      </c>
      <c r="Q332">
        <v>1.1000000000000001</v>
      </c>
      <c r="R332">
        <v>1.1000000000000001</v>
      </c>
      <c r="S332">
        <f t="shared" si="122"/>
        <v>64</v>
      </c>
      <c r="T332">
        <f t="shared" si="123"/>
        <v>0</v>
      </c>
      <c r="U332">
        <f t="shared" si="124"/>
        <v>0</v>
      </c>
      <c r="V332">
        <f t="shared" si="121"/>
        <v>0</v>
      </c>
      <c r="W332">
        <f t="shared" si="118"/>
        <v>11</v>
      </c>
      <c r="X332">
        <f t="shared" si="119"/>
        <v>0</v>
      </c>
      <c r="Y332">
        <f t="shared" si="120"/>
        <v>0</v>
      </c>
      <c r="Z332">
        <f t="shared" si="117"/>
        <v>0</v>
      </c>
      <c r="AA332">
        <f t="shared" si="133"/>
        <v>0.11661370499829944</v>
      </c>
      <c r="AB332">
        <f t="shared" si="133"/>
        <v>0</v>
      </c>
      <c r="AC332">
        <f t="shared" si="134"/>
        <v>0</v>
      </c>
      <c r="AD332" s="96">
        <f t="shared" si="135"/>
        <v>0</v>
      </c>
      <c r="AE332" s="95">
        <v>0</v>
      </c>
      <c r="AF332" s="86">
        <v>0</v>
      </c>
      <c r="AG332" s="86">
        <v>0</v>
      </c>
      <c r="AH332">
        <v>0.98</v>
      </c>
      <c r="AI332">
        <v>0.98</v>
      </c>
      <c r="AJ332">
        <v>0.98</v>
      </c>
      <c r="AK332">
        <f t="shared" si="127"/>
        <v>0</v>
      </c>
      <c r="AL332">
        <f t="shared" si="128"/>
        <v>0</v>
      </c>
      <c r="AM332">
        <f t="shared" si="129"/>
        <v>0</v>
      </c>
      <c r="AN332">
        <f t="shared" si="130"/>
        <v>0</v>
      </c>
      <c r="AO332">
        <f t="shared" si="131"/>
        <v>0</v>
      </c>
      <c r="AP332">
        <f t="shared" si="132"/>
        <v>0</v>
      </c>
      <c r="AQ332" s="97">
        <f>(AK332/(IF((237.3*LN(('Mini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2" s="97">
        <f>(AL332/(IF((237.3*LN(('Mini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2" s="97">
        <f>(AM332/(IF((237.3*LN(('Mini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2">
        <f t="shared" si="137"/>
        <v>0</v>
      </c>
      <c r="AU332">
        <v>0</v>
      </c>
      <c r="AV332" s="96">
        <v>0</v>
      </c>
      <c r="AW332" s="139">
        <f t="shared" si="136"/>
        <v>0.8666666666666667</v>
      </c>
      <c r="AX332" s="129">
        <v>0</v>
      </c>
      <c r="AY332" s="129">
        <v>0</v>
      </c>
      <c r="AZ332" s="129">
        <v>0</v>
      </c>
      <c r="BA332" s="86"/>
      <c r="BB332" s="86">
        <v>0</v>
      </c>
      <c r="BC332">
        <v>0</v>
      </c>
      <c r="BD332">
        <v>0</v>
      </c>
      <c r="BE332">
        <v>0</v>
      </c>
      <c r="BG332">
        <v>0</v>
      </c>
      <c r="BH332">
        <v>0</v>
      </c>
      <c r="BI332">
        <v>0</v>
      </c>
      <c r="BJ332">
        <v>0</v>
      </c>
      <c r="BM332">
        <f t="shared" si="138"/>
        <v>1.4501879713725999E-3</v>
      </c>
      <c r="BN332">
        <f t="shared" si="139"/>
        <v>3.7831632653061002E-4</v>
      </c>
      <c r="BO332">
        <f t="shared" si="140"/>
        <v>1.4868910444209</v>
      </c>
      <c r="BP332">
        <f t="shared" si="141"/>
        <v>2</v>
      </c>
    </row>
    <row r="333" spans="1:68" x14ac:dyDescent="0.25">
      <c r="A333" t="str">
        <f t="shared" si="126"/>
        <v>14130342</v>
      </c>
      <c r="B333">
        <v>14</v>
      </c>
      <c r="C333">
        <v>130</v>
      </c>
      <c r="D333">
        <v>2</v>
      </c>
      <c r="E333">
        <v>34</v>
      </c>
      <c r="F333" s="138">
        <f t="shared" si="125"/>
        <v>15</v>
      </c>
      <c r="G333">
        <v>0</v>
      </c>
      <c r="H333">
        <v>0</v>
      </c>
      <c r="I333">
        <v>0</v>
      </c>
      <c r="J333" s="94">
        <v>0</v>
      </c>
      <c r="K333" s="95">
        <v>587</v>
      </c>
      <c r="L333" s="86">
        <v>0</v>
      </c>
      <c r="M333" s="86">
        <v>0</v>
      </c>
      <c r="N333" s="86">
        <v>0</v>
      </c>
      <c r="O333">
        <v>1.3620000000000001</v>
      </c>
      <c r="P333">
        <v>1.1000000000000001</v>
      </c>
      <c r="Q333">
        <v>1.1000000000000001</v>
      </c>
      <c r="R333">
        <v>1.1000000000000001</v>
      </c>
      <c r="S333">
        <f t="shared" si="122"/>
        <v>88</v>
      </c>
      <c r="T333">
        <f t="shared" si="123"/>
        <v>0</v>
      </c>
      <c r="U333">
        <f t="shared" si="124"/>
        <v>0</v>
      </c>
      <c r="V333">
        <f t="shared" si="121"/>
        <v>0</v>
      </c>
      <c r="W333">
        <f t="shared" si="118"/>
        <v>15</v>
      </c>
      <c r="X333">
        <f t="shared" si="119"/>
        <v>0</v>
      </c>
      <c r="Y333">
        <f t="shared" si="120"/>
        <v>0</v>
      </c>
      <c r="Z333">
        <f t="shared" si="117"/>
        <v>0</v>
      </c>
      <c r="AA333">
        <f t="shared" si="133"/>
        <v>5.3973387478074793E-2</v>
      </c>
      <c r="AB333">
        <f t="shared" si="133"/>
        <v>0</v>
      </c>
      <c r="AC333">
        <f t="shared" si="134"/>
        <v>0</v>
      </c>
      <c r="AD333" s="96">
        <f t="shared" si="135"/>
        <v>0</v>
      </c>
      <c r="AE333" s="95">
        <v>0</v>
      </c>
      <c r="AF333" s="86">
        <v>0</v>
      </c>
      <c r="AG333" s="86">
        <v>0</v>
      </c>
      <c r="AH333">
        <v>0.98</v>
      </c>
      <c r="AI333">
        <v>0.98</v>
      </c>
      <c r="AJ333">
        <v>0.98</v>
      </c>
      <c r="AK333">
        <f t="shared" si="127"/>
        <v>0</v>
      </c>
      <c r="AL333">
        <f t="shared" si="128"/>
        <v>0</v>
      </c>
      <c r="AM333">
        <f t="shared" si="129"/>
        <v>0</v>
      </c>
      <c r="AN333">
        <f t="shared" si="130"/>
        <v>0</v>
      </c>
      <c r="AO333">
        <f t="shared" si="131"/>
        <v>0</v>
      </c>
      <c r="AP333">
        <f t="shared" si="132"/>
        <v>0</v>
      </c>
      <c r="AQ333" s="97">
        <f>(AK333/(IF((237.3*LN(('Mini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3" s="97">
        <f>(AL333/(IF((237.3*LN(('Mini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3" s="97">
        <f>(AM333/(IF((237.3*LN(('Mini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3">
        <f t="shared" si="137"/>
        <v>0</v>
      </c>
      <c r="AU333">
        <v>0</v>
      </c>
      <c r="AV333" s="96">
        <v>0</v>
      </c>
      <c r="AW333" s="139">
        <f t="shared" si="136"/>
        <v>1.3</v>
      </c>
      <c r="AX333" s="129">
        <v>0</v>
      </c>
      <c r="AY333" s="129">
        <v>0</v>
      </c>
      <c r="AZ333" s="129">
        <v>0</v>
      </c>
      <c r="BA333" s="86"/>
      <c r="BB333" s="86">
        <v>0</v>
      </c>
      <c r="BC333">
        <v>0</v>
      </c>
      <c r="BD333">
        <v>0</v>
      </c>
      <c r="BE333">
        <v>0</v>
      </c>
      <c r="BG333">
        <v>0</v>
      </c>
      <c r="BH333">
        <v>0</v>
      </c>
      <c r="BI333">
        <v>0</v>
      </c>
      <c r="BJ333">
        <v>0</v>
      </c>
      <c r="BM333">
        <f t="shared" si="138"/>
        <v>1.9563320356262001E-4</v>
      </c>
      <c r="BN333">
        <f t="shared" si="139"/>
        <v>4.4708458846471E-4</v>
      </c>
      <c r="BO333">
        <f t="shared" si="140"/>
        <v>1.766459432507</v>
      </c>
      <c r="BP333">
        <f t="shared" si="141"/>
        <v>2</v>
      </c>
    </row>
    <row r="334" spans="1:68" x14ac:dyDescent="0.25">
      <c r="A334" t="str">
        <f t="shared" si="126"/>
        <v>14130422</v>
      </c>
      <c r="B334">
        <v>14</v>
      </c>
      <c r="C334">
        <v>130</v>
      </c>
      <c r="D334">
        <v>2</v>
      </c>
      <c r="E334">
        <v>42</v>
      </c>
      <c r="F334" s="138">
        <f t="shared" si="125"/>
        <v>20</v>
      </c>
      <c r="G334">
        <v>0</v>
      </c>
      <c r="H334">
        <v>0</v>
      </c>
      <c r="I334">
        <v>0</v>
      </c>
      <c r="J334" s="94">
        <v>0</v>
      </c>
      <c r="K334" s="95">
        <v>792</v>
      </c>
      <c r="L334" s="86">
        <v>0</v>
      </c>
      <c r="M334" s="86">
        <v>0</v>
      </c>
      <c r="N334" s="86">
        <v>0</v>
      </c>
      <c r="O334">
        <v>1.3620000000000001</v>
      </c>
      <c r="P334">
        <v>1.1000000000000001</v>
      </c>
      <c r="Q334">
        <v>1.1000000000000001</v>
      </c>
      <c r="R334">
        <v>1.1000000000000001</v>
      </c>
      <c r="S334">
        <f t="shared" si="122"/>
        <v>118</v>
      </c>
      <c r="T334">
        <f t="shared" si="123"/>
        <v>0</v>
      </c>
      <c r="U334">
        <f t="shared" si="124"/>
        <v>0</v>
      </c>
      <c r="V334">
        <f t="shared" si="121"/>
        <v>0</v>
      </c>
      <c r="W334">
        <f t="shared" si="118"/>
        <v>20</v>
      </c>
      <c r="X334">
        <f t="shared" si="119"/>
        <v>0</v>
      </c>
      <c r="Y334">
        <f t="shared" si="120"/>
        <v>0</v>
      </c>
      <c r="Z334">
        <f t="shared" si="117"/>
        <v>0</v>
      </c>
      <c r="AA334">
        <f t="shared" si="133"/>
        <v>0.23041835167355365</v>
      </c>
      <c r="AB334">
        <f t="shared" si="133"/>
        <v>0</v>
      </c>
      <c r="AC334">
        <f t="shared" si="134"/>
        <v>0</v>
      </c>
      <c r="AD334" s="96">
        <f t="shared" si="135"/>
        <v>0</v>
      </c>
      <c r="AE334" s="95">
        <v>0</v>
      </c>
      <c r="AF334" s="86">
        <v>0</v>
      </c>
      <c r="AG334" s="86">
        <v>0</v>
      </c>
      <c r="AH334">
        <v>0.98</v>
      </c>
      <c r="AI334">
        <v>0.98</v>
      </c>
      <c r="AJ334">
        <v>0.98</v>
      </c>
      <c r="AK334">
        <f t="shared" si="127"/>
        <v>0</v>
      </c>
      <c r="AL334">
        <f t="shared" si="128"/>
        <v>0</v>
      </c>
      <c r="AM334">
        <f t="shared" si="129"/>
        <v>0</v>
      </c>
      <c r="AN334">
        <f t="shared" si="130"/>
        <v>0</v>
      </c>
      <c r="AO334">
        <f t="shared" si="131"/>
        <v>0</v>
      </c>
      <c r="AP334">
        <f t="shared" si="132"/>
        <v>0</v>
      </c>
      <c r="AQ334" s="97">
        <f>(AK334/(IF((237.3*LN(('Mini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4" s="97">
        <f>(AL334/(IF((237.3*LN(('Mini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4" s="97">
        <f>(AM334/(IF((237.3*LN(('Mini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4">
        <f t="shared" si="137"/>
        <v>0</v>
      </c>
      <c r="AU334">
        <v>0</v>
      </c>
      <c r="AV334" s="96">
        <v>0</v>
      </c>
      <c r="AW334" s="139">
        <f t="shared" si="136"/>
        <v>1.7333333333333334</v>
      </c>
      <c r="AX334" s="129">
        <v>0</v>
      </c>
      <c r="AY334" s="129">
        <v>0</v>
      </c>
      <c r="AZ334" s="129">
        <v>0</v>
      </c>
      <c r="BA334" s="86"/>
      <c r="BB334" s="86">
        <v>0</v>
      </c>
      <c r="BC334">
        <v>0</v>
      </c>
      <c r="BD334">
        <v>0</v>
      </c>
      <c r="BE334">
        <v>0</v>
      </c>
      <c r="BG334">
        <v>0</v>
      </c>
      <c r="BH334">
        <v>0</v>
      </c>
      <c r="BI334">
        <v>0</v>
      </c>
      <c r="BJ334">
        <v>0</v>
      </c>
      <c r="BM334">
        <f t="shared" si="138"/>
        <v>1.6730950035507E-3</v>
      </c>
      <c r="BN334">
        <f t="shared" si="139"/>
        <v>3.2929523945446001E-4</v>
      </c>
      <c r="BO334">
        <f t="shared" si="140"/>
        <v>1.3691788367472</v>
      </c>
      <c r="BP334">
        <f t="shared" si="141"/>
        <v>2</v>
      </c>
    </row>
    <row r="335" spans="1:68" x14ac:dyDescent="0.25">
      <c r="A335" t="str">
        <f t="shared" si="126"/>
        <v>14150142</v>
      </c>
      <c r="B335">
        <v>14</v>
      </c>
      <c r="C335">
        <v>150</v>
      </c>
      <c r="D335">
        <v>2</v>
      </c>
      <c r="E335">
        <v>14</v>
      </c>
      <c r="F335" s="138">
        <f t="shared" si="125"/>
        <v>5</v>
      </c>
      <c r="G335">
        <v>0</v>
      </c>
      <c r="H335">
        <v>0</v>
      </c>
      <c r="I335">
        <v>0</v>
      </c>
      <c r="J335" s="94">
        <v>0</v>
      </c>
      <c r="K335" s="95">
        <v>298</v>
      </c>
      <c r="L335" s="86">
        <v>0</v>
      </c>
      <c r="M335" s="86">
        <v>0</v>
      </c>
      <c r="N335" s="86">
        <v>0</v>
      </c>
      <c r="O335">
        <v>1.3620000000000001</v>
      </c>
      <c r="P335">
        <v>1.1000000000000001</v>
      </c>
      <c r="Q335">
        <v>1.1000000000000001</v>
      </c>
      <c r="R335">
        <v>1.1000000000000001</v>
      </c>
      <c r="S335">
        <f t="shared" si="122"/>
        <v>44</v>
      </c>
      <c r="T335">
        <f t="shared" si="123"/>
        <v>0</v>
      </c>
      <c r="U335">
        <f t="shared" si="124"/>
        <v>0</v>
      </c>
      <c r="V335">
        <f t="shared" si="121"/>
        <v>0</v>
      </c>
      <c r="W335">
        <f t="shared" si="118"/>
        <v>8</v>
      </c>
      <c r="X335">
        <f t="shared" si="119"/>
        <v>0</v>
      </c>
      <c r="Y335">
        <f t="shared" si="120"/>
        <v>0</v>
      </c>
      <c r="Z335">
        <f t="shared" si="117"/>
        <v>0</v>
      </c>
      <c r="AA335">
        <f t="shared" si="133"/>
        <v>9.3270514753425349E-2</v>
      </c>
      <c r="AB335">
        <f t="shared" si="133"/>
        <v>0</v>
      </c>
      <c r="AC335">
        <f t="shared" si="134"/>
        <v>0</v>
      </c>
      <c r="AD335" s="96">
        <f t="shared" si="135"/>
        <v>0</v>
      </c>
      <c r="AE335" s="95">
        <v>0</v>
      </c>
      <c r="AF335" s="86">
        <v>0</v>
      </c>
      <c r="AG335" s="86">
        <v>0</v>
      </c>
      <c r="AH335">
        <v>0.98</v>
      </c>
      <c r="AI335">
        <v>0.98</v>
      </c>
      <c r="AJ335">
        <v>0.98</v>
      </c>
      <c r="AK335">
        <f t="shared" si="127"/>
        <v>0</v>
      </c>
      <c r="AL335">
        <f t="shared" si="128"/>
        <v>0</v>
      </c>
      <c r="AM335">
        <f t="shared" si="129"/>
        <v>0</v>
      </c>
      <c r="AN335">
        <f t="shared" si="130"/>
        <v>0</v>
      </c>
      <c r="AO335">
        <f t="shared" si="131"/>
        <v>0</v>
      </c>
      <c r="AP335">
        <f t="shared" si="132"/>
        <v>0</v>
      </c>
      <c r="AQ335" s="97">
        <f>(AK335/(IF((237.3*LN(('Mini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5" s="97">
        <f>(AL335/(IF((237.3*LN(('Mini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5" s="97">
        <f>(AM335/(IF((237.3*LN(('Mini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5">
        <f t="shared" si="137"/>
        <v>0</v>
      </c>
      <c r="AU335">
        <v>0</v>
      </c>
      <c r="AV335" s="96">
        <v>0</v>
      </c>
      <c r="AW335" s="139">
        <f t="shared" si="136"/>
        <v>0.5</v>
      </c>
      <c r="AX335" s="129">
        <v>0</v>
      </c>
      <c r="AY335" s="129">
        <v>0</v>
      </c>
      <c r="AZ335" s="129">
        <v>0</v>
      </c>
      <c r="BA335" s="86"/>
      <c r="BB335" s="86">
        <v>0</v>
      </c>
      <c r="BC335">
        <v>0</v>
      </c>
      <c r="BD335">
        <v>0</v>
      </c>
      <c r="BE335">
        <v>0</v>
      </c>
      <c r="BG335">
        <v>0</v>
      </c>
      <c r="BH335">
        <v>0</v>
      </c>
      <c r="BI335">
        <v>0</v>
      </c>
      <c r="BJ335">
        <v>0</v>
      </c>
      <c r="BM335">
        <f t="shared" si="138"/>
        <v>8.0534470601597002E-4</v>
      </c>
      <c r="BN335">
        <f t="shared" si="139"/>
        <v>3.9795050474943999E-4</v>
      </c>
      <c r="BO335">
        <f t="shared" si="140"/>
        <v>1.8138647155180001</v>
      </c>
      <c r="BP335">
        <f t="shared" si="141"/>
        <v>2</v>
      </c>
    </row>
    <row r="336" spans="1:68" x14ac:dyDescent="0.25">
      <c r="A336" t="str">
        <f t="shared" si="126"/>
        <v>14150262</v>
      </c>
      <c r="B336">
        <v>14</v>
      </c>
      <c r="C336">
        <v>150</v>
      </c>
      <c r="D336">
        <v>2</v>
      </c>
      <c r="E336">
        <v>26</v>
      </c>
      <c r="F336" s="138">
        <f t="shared" si="125"/>
        <v>10</v>
      </c>
      <c r="G336">
        <v>0</v>
      </c>
      <c r="H336">
        <v>0</v>
      </c>
      <c r="I336">
        <v>0</v>
      </c>
      <c r="J336" s="94">
        <v>0</v>
      </c>
      <c r="K336" s="95">
        <v>516</v>
      </c>
      <c r="L336" s="86">
        <v>0</v>
      </c>
      <c r="M336" s="86">
        <v>0</v>
      </c>
      <c r="N336" s="86">
        <v>0</v>
      </c>
      <c r="O336">
        <v>1.3620000000000001</v>
      </c>
      <c r="P336">
        <v>1.1000000000000001</v>
      </c>
      <c r="Q336">
        <v>1.1000000000000001</v>
      </c>
      <c r="R336">
        <v>1.1000000000000001</v>
      </c>
      <c r="S336">
        <f t="shared" si="122"/>
        <v>77</v>
      </c>
      <c r="T336">
        <f t="shared" si="123"/>
        <v>0</v>
      </c>
      <c r="U336">
        <f t="shared" si="124"/>
        <v>0</v>
      </c>
      <c r="V336">
        <f t="shared" si="121"/>
        <v>0</v>
      </c>
      <c r="W336">
        <f t="shared" si="118"/>
        <v>13</v>
      </c>
      <c r="X336">
        <f t="shared" si="119"/>
        <v>0</v>
      </c>
      <c r="Y336">
        <f t="shared" si="120"/>
        <v>0</v>
      </c>
      <c r="Z336">
        <f t="shared" si="117"/>
        <v>0</v>
      </c>
      <c r="AA336">
        <f t="shared" si="133"/>
        <v>0.17531029636491535</v>
      </c>
      <c r="AB336">
        <f t="shared" si="133"/>
        <v>0</v>
      </c>
      <c r="AC336">
        <f t="shared" si="134"/>
        <v>0</v>
      </c>
      <c r="AD336" s="96">
        <f t="shared" si="135"/>
        <v>0</v>
      </c>
      <c r="AE336" s="95">
        <v>0</v>
      </c>
      <c r="AF336" s="86">
        <v>0</v>
      </c>
      <c r="AG336" s="86">
        <v>0</v>
      </c>
      <c r="AH336">
        <v>0.98</v>
      </c>
      <c r="AI336">
        <v>0.98</v>
      </c>
      <c r="AJ336">
        <v>0.98</v>
      </c>
      <c r="AK336">
        <f t="shared" si="127"/>
        <v>0</v>
      </c>
      <c r="AL336">
        <f t="shared" si="128"/>
        <v>0</v>
      </c>
      <c r="AM336">
        <f t="shared" si="129"/>
        <v>0</v>
      </c>
      <c r="AN336">
        <f t="shared" si="130"/>
        <v>0</v>
      </c>
      <c r="AO336">
        <f t="shared" si="131"/>
        <v>0</v>
      </c>
      <c r="AP336">
        <f t="shared" si="132"/>
        <v>0</v>
      </c>
      <c r="AQ336" s="97">
        <f>(AK336/(IF((237.3*LN(('Mini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6" s="97">
        <f>(AL336/(IF((237.3*LN(('Mini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6" s="97">
        <f>(AM336/(IF((237.3*LN(('Mini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6">
        <f t="shared" si="137"/>
        <v>0</v>
      </c>
      <c r="AU336">
        <v>0</v>
      </c>
      <c r="AV336" s="96">
        <v>0</v>
      </c>
      <c r="AW336" s="139">
        <f t="shared" si="136"/>
        <v>1</v>
      </c>
      <c r="AX336" s="129">
        <v>0</v>
      </c>
      <c r="AY336" s="129">
        <v>0</v>
      </c>
      <c r="AZ336" s="129">
        <v>0</v>
      </c>
      <c r="BA336" s="86"/>
      <c r="BB336" s="86">
        <v>0</v>
      </c>
      <c r="BC336">
        <v>0</v>
      </c>
      <c r="BD336">
        <v>0</v>
      </c>
      <c r="BE336">
        <v>0</v>
      </c>
      <c r="BG336">
        <v>0</v>
      </c>
      <c r="BH336">
        <v>0</v>
      </c>
      <c r="BI336">
        <v>0</v>
      </c>
      <c r="BJ336">
        <v>0</v>
      </c>
      <c r="BM336">
        <f t="shared" si="138"/>
        <v>1.4501879713725999E-3</v>
      </c>
      <c r="BN336">
        <f t="shared" si="139"/>
        <v>3.7831632653061002E-4</v>
      </c>
      <c r="BO336">
        <f t="shared" si="140"/>
        <v>1.4868910444209</v>
      </c>
      <c r="BP336">
        <f t="shared" si="141"/>
        <v>2</v>
      </c>
    </row>
    <row r="337" spans="1:68" x14ac:dyDescent="0.25">
      <c r="A337" t="str">
        <f t="shared" si="126"/>
        <v>14150342</v>
      </c>
      <c r="B337">
        <v>14</v>
      </c>
      <c r="C337">
        <v>150</v>
      </c>
      <c r="D337">
        <v>2</v>
      </c>
      <c r="E337">
        <v>34</v>
      </c>
      <c r="F337" s="138">
        <f t="shared" si="125"/>
        <v>15</v>
      </c>
      <c r="G337">
        <v>0</v>
      </c>
      <c r="H337">
        <v>0</v>
      </c>
      <c r="I337">
        <v>0</v>
      </c>
      <c r="J337" s="94">
        <v>0</v>
      </c>
      <c r="K337" s="95">
        <v>705</v>
      </c>
      <c r="L337" s="86">
        <v>0</v>
      </c>
      <c r="M337" s="86">
        <v>0</v>
      </c>
      <c r="N337" s="86">
        <v>0</v>
      </c>
      <c r="O337">
        <v>1.3620000000000001</v>
      </c>
      <c r="P337">
        <v>1.1000000000000001</v>
      </c>
      <c r="Q337">
        <v>1.1000000000000001</v>
      </c>
      <c r="R337">
        <v>1.1000000000000001</v>
      </c>
      <c r="S337">
        <f t="shared" si="122"/>
        <v>105</v>
      </c>
      <c r="T337">
        <f t="shared" si="123"/>
        <v>0</v>
      </c>
      <c r="U337">
        <f t="shared" si="124"/>
        <v>0</v>
      </c>
      <c r="V337">
        <f t="shared" si="121"/>
        <v>0</v>
      </c>
      <c r="W337">
        <f t="shared" si="118"/>
        <v>18</v>
      </c>
      <c r="X337">
        <f t="shared" si="119"/>
        <v>0</v>
      </c>
      <c r="Y337">
        <f t="shared" si="120"/>
        <v>0</v>
      </c>
      <c r="Z337">
        <f t="shared" ref="Z337:Z436" si="142">ROUND(V337*3600/(4186*ABS($M$1-$M$2)),0)</f>
        <v>0</v>
      </c>
      <c r="AA337">
        <f t="shared" si="133"/>
        <v>8.7191730652088684E-2</v>
      </c>
      <c r="AB337">
        <f t="shared" si="133"/>
        <v>0</v>
      </c>
      <c r="AC337">
        <f t="shared" si="134"/>
        <v>0</v>
      </c>
      <c r="AD337" s="96">
        <f t="shared" si="135"/>
        <v>0</v>
      </c>
      <c r="AE337" s="95">
        <v>0</v>
      </c>
      <c r="AF337" s="86">
        <v>0</v>
      </c>
      <c r="AG337" s="86">
        <v>0</v>
      </c>
      <c r="AH337">
        <v>0.98</v>
      </c>
      <c r="AI337">
        <v>0.98</v>
      </c>
      <c r="AJ337">
        <v>0.98</v>
      </c>
      <c r="AK337">
        <f t="shared" si="127"/>
        <v>0</v>
      </c>
      <c r="AL337">
        <f t="shared" si="128"/>
        <v>0</v>
      </c>
      <c r="AM337">
        <f t="shared" si="129"/>
        <v>0</v>
      </c>
      <c r="AN337">
        <f t="shared" si="130"/>
        <v>0</v>
      </c>
      <c r="AO337">
        <f t="shared" si="131"/>
        <v>0</v>
      </c>
      <c r="AP337">
        <f t="shared" si="132"/>
        <v>0</v>
      </c>
      <c r="AQ337" s="97">
        <f>(AK337/(IF((237.3*LN(('Mini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7" s="97">
        <f>(AL337/(IF((237.3*LN(('Mini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7" s="97">
        <f>(AM337/(IF((237.3*LN(('Mini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7">
        <f t="shared" si="137"/>
        <v>0</v>
      </c>
      <c r="AU337">
        <v>0</v>
      </c>
      <c r="AV337" s="96">
        <v>0</v>
      </c>
      <c r="AW337" s="139">
        <f t="shared" si="136"/>
        <v>1.5</v>
      </c>
      <c r="AX337" s="129">
        <v>0</v>
      </c>
      <c r="AY337" s="129">
        <v>0</v>
      </c>
      <c r="AZ337" s="129">
        <v>0</v>
      </c>
      <c r="BA337" s="86"/>
      <c r="BB337" s="86">
        <v>0</v>
      </c>
      <c r="BC337">
        <v>0</v>
      </c>
      <c r="BD337">
        <v>0</v>
      </c>
      <c r="BE337">
        <v>0</v>
      </c>
      <c r="BG337">
        <v>0</v>
      </c>
      <c r="BH337">
        <v>0</v>
      </c>
      <c r="BI337">
        <v>0</v>
      </c>
      <c r="BJ337">
        <v>0</v>
      </c>
      <c r="BM337">
        <f t="shared" si="138"/>
        <v>1.9563320356262001E-4</v>
      </c>
      <c r="BN337">
        <f t="shared" si="139"/>
        <v>4.4708458846471E-4</v>
      </c>
      <c r="BO337">
        <f t="shared" si="140"/>
        <v>1.766459432507</v>
      </c>
      <c r="BP337">
        <f t="shared" si="141"/>
        <v>2</v>
      </c>
    </row>
    <row r="338" spans="1:68" x14ac:dyDescent="0.25">
      <c r="A338" t="str">
        <f t="shared" si="126"/>
        <v>14150422</v>
      </c>
      <c r="B338">
        <v>14</v>
      </c>
      <c r="C338">
        <v>150</v>
      </c>
      <c r="D338">
        <v>2</v>
      </c>
      <c r="E338">
        <v>42</v>
      </c>
      <c r="F338" s="138">
        <f t="shared" si="125"/>
        <v>20</v>
      </c>
      <c r="G338">
        <v>0</v>
      </c>
      <c r="H338">
        <v>0</v>
      </c>
      <c r="I338">
        <v>0</v>
      </c>
      <c r="J338" s="94">
        <v>0</v>
      </c>
      <c r="K338" s="95">
        <v>950</v>
      </c>
      <c r="L338" s="86">
        <v>0</v>
      </c>
      <c r="M338" s="86">
        <v>0</v>
      </c>
      <c r="N338" s="86">
        <v>0</v>
      </c>
      <c r="O338">
        <v>1.3620000000000001</v>
      </c>
      <c r="P338">
        <v>1.1000000000000001</v>
      </c>
      <c r="Q338">
        <v>1.1000000000000001</v>
      </c>
      <c r="R338">
        <v>1.1000000000000001</v>
      </c>
      <c r="S338">
        <f t="shared" si="122"/>
        <v>142</v>
      </c>
      <c r="T338">
        <f t="shared" si="123"/>
        <v>0</v>
      </c>
      <c r="U338">
        <f t="shared" si="124"/>
        <v>0</v>
      </c>
      <c r="V338">
        <f t="shared" si="121"/>
        <v>0</v>
      </c>
      <c r="W338">
        <f t="shared" ref="W338:W437" si="143">ROUND(S338*3600/(4186*ABS($M$1-$M$2)),0)</f>
        <v>24</v>
      </c>
      <c r="X338">
        <f t="shared" ref="X338:X437" si="144">ROUND(T338*3600/(4186*ABS($M$1-$M$2)),0)</f>
        <v>0</v>
      </c>
      <c r="Y338">
        <f t="shared" ref="Y338:Y437" si="145">ROUND(U338*3600/(4186*ABS($M$1-$M$2)),0)</f>
        <v>0</v>
      </c>
      <c r="Z338">
        <f t="shared" si="142"/>
        <v>0</v>
      </c>
      <c r="AA338">
        <f t="shared" si="133"/>
        <v>0.3468375885819408</v>
      </c>
      <c r="AB338">
        <f t="shared" si="133"/>
        <v>0</v>
      </c>
      <c r="AC338">
        <f t="shared" si="134"/>
        <v>0</v>
      </c>
      <c r="AD338" s="96">
        <f t="shared" si="135"/>
        <v>0</v>
      </c>
      <c r="AE338" s="95">
        <v>0</v>
      </c>
      <c r="AF338" s="86">
        <v>0</v>
      </c>
      <c r="AG338" s="86">
        <v>0</v>
      </c>
      <c r="AH338">
        <v>0.98</v>
      </c>
      <c r="AI338">
        <v>0.98</v>
      </c>
      <c r="AJ338">
        <v>0.98</v>
      </c>
      <c r="AK338">
        <f t="shared" si="127"/>
        <v>0</v>
      </c>
      <c r="AL338">
        <f t="shared" si="128"/>
        <v>0</v>
      </c>
      <c r="AM338">
        <f t="shared" si="129"/>
        <v>0</v>
      </c>
      <c r="AN338">
        <f t="shared" si="130"/>
        <v>0</v>
      </c>
      <c r="AO338">
        <f t="shared" si="131"/>
        <v>0</v>
      </c>
      <c r="AP338">
        <f t="shared" si="132"/>
        <v>0</v>
      </c>
      <c r="AQ338" s="97">
        <f>(AK338/(IF((237.3*LN(('Mini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8" s="97">
        <f>(AL338/(IF((237.3*LN(('Mini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8" s="97">
        <f>(AM338/(IF((237.3*LN(('Mini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8">
        <f t="shared" si="137"/>
        <v>0</v>
      </c>
      <c r="AU338">
        <v>0</v>
      </c>
      <c r="AV338" s="96">
        <v>0</v>
      </c>
      <c r="AW338" s="139">
        <f t="shared" si="136"/>
        <v>2</v>
      </c>
      <c r="AX338" s="129">
        <v>0</v>
      </c>
      <c r="AY338" s="129">
        <v>0</v>
      </c>
      <c r="AZ338" s="129">
        <v>0</v>
      </c>
      <c r="BA338" s="86"/>
      <c r="BB338" s="86">
        <v>0</v>
      </c>
      <c r="BC338">
        <v>0</v>
      </c>
      <c r="BD338">
        <v>0</v>
      </c>
      <c r="BE338">
        <v>0</v>
      </c>
      <c r="BG338">
        <v>0</v>
      </c>
      <c r="BH338">
        <v>0</v>
      </c>
      <c r="BI338">
        <v>0</v>
      </c>
      <c r="BJ338">
        <v>0</v>
      </c>
      <c r="BM338">
        <f t="shared" si="138"/>
        <v>1.6730950035507E-3</v>
      </c>
      <c r="BN338">
        <f t="shared" si="139"/>
        <v>3.2929523945446001E-4</v>
      </c>
      <c r="BO338">
        <f t="shared" si="140"/>
        <v>1.3691788367472</v>
      </c>
      <c r="BP338">
        <f t="shared" si="141"/>
        <v>2</v>
      </c>
    </row>
    <row r="339" spans="1:68" x14ac:dyDescent="0.25">
      <c r="A339" t="str">
        <f t="shared" si="126"/>
        <v>14170142</v>
      </c>
      <c r="B339">
        <v>14</v>
      </c>
      <c r="C339">
        <v>170</v>
      </c>
      <c r="D339">
        <v>2</v>
      </c>
      <c r="E339">
        <v>14</v>
      </c>
      <c r="F339" s="138">
        <f t="shared" si="125"/>
        <v>5</v>
      </c>
      <c r="G339">
        <v>0</v>
      </c>
      <c r="H339">
        <v>0</v>
      </c>
      <c r="I339">
        <v>0</v>
      </c>
      <c r="J339" s="94">
        <v>0</v>
      </c>
      <c r="K339" s="95">
        <v>347</v>
      </c>
      <c r="L339" s="86">
        <v>0</v>
      </c>
      <c r="M339" s="86">
        <v>0</v>
      </c>
      <c r="N339" s="86">
        <v>0</v>
      </c>
      <c r="O339">
        <v>1.3620000000000001</v>
      </c>
      <c r="P339">
        <v>1.1000000000000001</v>
      </c>
      <c r="Q339">
        <v>1.1000000000000001</v>
      </c>
      <c r="R339">
        <v>1.1000000000000001</v>
      </c>
      <c r="S339">
        <f t="shared" si="122"/>
        <v>52</v>
      </c>
      <c r="T339">
        <f t="shared" si="123"/>
        <v>0</v>
      </c>
      <c r="U339">
        <f t="shared" si="124"/>
        <v>0</v>
      </c>
      <c r="V339">
        <f t="shared" si="121"/>
        <v>0</v>
      </c>
      <c r="W339">
        <f t="shared" si="143"/>
        <v>9</v>
      </c>
      <c r="X339">
        <f t="shared" si="144"/>
        <v>0</v>
      </c>
      <c r="Y339">
        <f t="shared" si="145"/>
        <v>0</v>
      </c>
      <c r="Z339">
        <f t="shared" si="142"/>
        <v>0</v>
      </c>
      <c r="AA339">
        <f t="shared" si="133"/>
        <v>0.13248023267380543</v>
      </c>
      <c r="AB339">
        <f t="shared" si="133"/>
        <v>0</v>
      </c>
      <c r="AC339">
        <f t="shared" si="134"/>
        <v>0</v>
      </c>
      <c r="AD339" s="96">
        <f t="shared" si="135"/>
        <v>0</v>
      </c>
      <c r="AE339" s="95">
        <v>0</v>
      </c>
      <c r="AF339" s="86">
        <v>0</v>
      </c>
      <c r="AG339" s="86">
        <v>0</v>
      </c>
      <c r="AH339">
        <v>0.98</v>
      </c>
      <c r="AI339">
        <v>0.98</v>
      </c>
      <c r="AJ339">
        <v>0.98</v>
      </c>
      <c r="AK339">
        <f t="shared" si="127"/>
        <v>0</v>
      </c>
      <c r="AL339">
        <f t="shared" si="128"/>
        <v>0</v>
      </c>
      <c r="AM339">
        <f t="shared" si="129"/>
        <v>0</v>
      </c>
      <c r="AN339">
        <f t="shared" si="130"/>
        <v>0</v>
      </c>
      <c r="AO339">
        <f t="shared" si="131"/>
        <v>0</v>
      </c>
      <c r="AP339">
        <f t="shared" si="132"/>
        <v>0</v>
      </c>
      <c r="AQ339" s="97">
        <f>(AK339/(IF((237.3*LN(('Mini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39" s="97">
        <f>(AL339/(IF((237.3*LN(('Mini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39" s="97">
        <f>(AM339/(IF((237.3*LN(('Mini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39">
        <f t="shared" si="137"/>
        <v>0</v>
      </c>
      <c r="AU339">
        <v>0</v>
      </c>
      <c r="AV339" s="96">
        <v>0</v>
      </c>
      <c r="AW339" s="139">
        <f t="shared" si="136"/>
        <v>0.56666666666666665</v>
      </c>
      <c r="AX339" s="129">
        <v>0</v>
      </c>
      <c r="AY339" s="129">
        <v>0</v>
      </c>
      <c r="AZ339" s="129">
        <v>0</v>
      </c>
      <c r="BA339" s="86"/>
      <c r="BB339" s="86">
        <v>0</v>
      </c>
      <c r="BC339">
        <v>0</v>
      </c>
      <c r="BD339">
        <v>0</v>
      </c>
      <c r="BE339">
        <v>0</v>
      </c>
      <c r="BG339">
        <v>0</v>
      </c>
      <c r="BH339">
        <v>0</v>
      </c>
      <c r="BI339">
        <v>0</v>
      </c>
      <c r="BJ339">
        <v>0</v>
      </c>
      <c r="BM339">
        <f t="shared" si="138"/>
        <v>8.0534470601597002E-4</v>
      </c>
      <c r="BN339">
        <f t="shared" si="139"/>
        <v>3.9795050474943999E-4</v>
      </c>
      <c r="BO339">
        <f t="shared" si="140"/>
        <v>1.8138647155180001</v>
      </c>
      <c r="BP339">
        <f t="shared" si="141"/>
        <v>2</v>
      </c>
    </row>
    <row r="340" spans="1:68" x14ac:dyDescent="0.25">
      <c r="A340" t="str">
        <f t="shared" si="126"/>
        <v>14170262</v>
      </c>
      <c r="B340">
        <v>14</v>
      </c>
      <c r="C340">
        <v>170</v>
      </c>
      <c r="D340">
        <v>2</v>
      </c>
      <c r="E340">
        <v>26</v>
      </c>
      <c r="F340" s="138">
        <f t="shared" si="125"/>
        <v>10</v>
      </c>
      <c r="G340">
        <v>0</v>
      </c>
      <c r="H340">
        <v>0</v>
      </c>
      <c r="I340">
        <v>0</v>
      </c>
      <c r="J340" s="94">
        <v>0</v>
      </c>
      <c r="K340" s="95">
        <v>603</v>
      </c>
      <c r="L340" s="86">
        <v>0</v>
      </c>
      <c r="M340" s="86">
        <v>0</v>
      </c>
      <c r="N340" s="86">
        <v>0</v>
      </c>
      <c r="O340">
        <v>1.3620000000000001</v>
      </c>
      <c r="P340">
        <v>1.1000000000000001</v>
      </c>
      <c r="Q340">
        <v>1.1000000000000001</v>
      </c>
      <c r="R340">
        <v>1.1000000000000001</v>
      </c>
      <c r="S340">
        <f t="shared" si="122"/>
        <v>90</v>
      </c>
      <c r="T340">
        <f t="shared" si="123"/>
        <v>0</v>
      </c>
      <c r="U340">
        <f t="shared" si="124"/>
        <v>0</v>
      </c>
      <c r="V340">
        <f t="shared" si="121"/>
        <v>0</v>
      </c>
      <c r="W340">
        <f t="shared" si="143"/>
        <v>15</v>
      </c>
      <c r="X340">
        <f t="shared" si="144"/>
        <v>0</v>
      </c>
      <c r="Y340">
        <f t="shared" si="145"/>
        <v>0</v>
      </c>
      <c r="Z340">
        <f t="shared" si="142"/>
        <v>0</v>
      </c>
      <c r="AA340">
        <f t="shared" si="133"/>
        <v>0.24881011485076113</v>
      </c>
      <c r="AB340">
        <f t="shared" si="133"/>
        <v>0</v>
      </c>
      <c r="AC340">
        <f t="shared" si="134"/>
        <v>0</v>
      </c>
      <c r="AD340" s="96">
        <f t="shared" si="135"/>
        <v>0</v>
      </c>
      <c r="AE340" s="95">
        <v>0</v>
      </c>
      <c r="AF340" s="86">
        <v>0</v>
      </c>
      <c r="AG340" s="86">
        <v>0</v>
      </c>
      <c r="AH340">
        <v>0.98</v>
      </c>
      <c r="AI340">
        <v>0.98</v>
      </c>
      <c r="AJ340">
        <v>0.98</v>
      </c>
      <c r="AK340">
        <f t="shared" si="127"/>
        <v>0</v>
      </c>
      <c r="AL340">
        <f t="shared" si="128"/>
        <v>0</v>
      </c>
      <c r="AM340">
        <f t="shared" si="129"/>
        <v>0</v>
      </c>
      <c r="AN340">
        <f t="shared" si="130"/>
        <v>0</v>
      </c>
      <c r="AO340">
        <f t="shared" si="131"/>
        <v>0</v>
      </c>
      <c r="AP340">
        <f t="shared" si="132"/>
        <v>0</v>
      </c>
      <c r="AQ340" s="97">
        <f>(AK340/(IF((237.3*LN(('Mini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0" s="97">
        <f>(AL340/(IF((237.3*LN(('Mini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0" s="97">
        <f>(AM340/(IF((237.3*LN(('Mini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0">
        <f t="shared" si="137"/>
        <v>0</v>
      </c>
      <c r="AU340">
        <v>0</v>
      </c>
      <c r="AV340" s="96">
        <v>0</v>
      </c>
      <c r="AW340" s="139">
        <f t="shared" si="136"/>
        <v>1.1333333333333333</v>
      </c>
      <c r="AX340" s="129">
        <v>0</v>
      </c>
      <c r="AY340" s="129">
        <v>0</v>
      </c>
      <c r="AZ340" s="129">
        <v>0</v>
      </c>
      <c r="BA340" s="86"/>
      <c r="BB340" s="86">
        <v>0</v>
      </c>
      <c r="BC340">
        <v>0</v>
      </c>
      <c r="BD340">
        <v>0</v>
      </c>
      <c r="BE340">
        <v>0</v>
      </c>
      <c r="BG340">
        <v>0</v>
      </c>
      <c r="BH340">
        <v>0</v>
      </c>
      <c r="BI340">
        <v>0</v>
      </c>
      <c r="BJ340">
        <v>0</v>
      </c>
      <c r="BM340">
        <f t="shared" si="138"/>
        <v>1.4501879713725999E-3</v>
      </c>
      <c r="BN340">
        <f t="shared" si="139"/>
        <v>3.7831632653061002E-4</v>
      </c>
      <c r="BO340">
        <f t="shared" si="140"/>
        <v>1.4868910444209</v>
      </c>
      <c r="BP340">
        <f t="shared" si="141"/>
        <v>2</v>
      </c>
    </row>
    <row r="341" spans="1:68" x14ac:dyDescent="0.25">
      <c r="A341" t="str">
        <f t="shared" si="126"/>
        <v>14170342</v>
      </c>
      <c r="B341">
        <v>14</v>
      </c>
      <c r="C341">
        <v>170</v>
      </c>
      <c r="D341">
        <v>2</v>
      </c>
      <c r="E341">
        <v>34</v>
      </c>
      <c r="F341" s="138">
        <f t="shared" si="125"/>
        <v>15</v>
      </c>
      <c r="G341">
        <v>0</v>
      </c>
      <c r="H341">
        <v>0</v>
      </c>
      <c r="I341">
        <v>0</v>
      </c>
      <c r="J341" s="94">
        <v>0</v>
      </c>
      <c r="K341" s="95">
        <v>822</v>
      </c>
      <c r="L341" s="86">
        <v>0</v>
      </c>
      <c r="M341" s="86">
        <v>0</v>
      </c>
      <c r="N341" s="86">
        <v>0</v>
      </c>
      <c r="O341">
        <v>1.3620000000000001</v>
      </c>
      <c r="P341">
        <v>1.1000000000000001</v>
      </c>
      <c r="Q341">
        <v>1.1000000000000001</v>
      </c>
      <c r="R341">
        <v>1.1000000000000001</v>
      </c>
      <c r="S341">
        <f t="shared" si="122"/>
        <v>123</v>
      </c>
      <c r="T341">
        <f t="shared" si="123"/>
        <v>0</v>
      </c>
      <c r="U341">
        <f t="shared" si="124"/>
        <v>0</v>
      </c>
      <c r="V341">
        <f t="shared" si="121"/>
        <v>0</v>
      </c>
      <c r="W341">
        <f t="shared" si="143"/>
        <v>21</v>
      </c>
      <c r="X341">
        <f t="shared" si="144"/>
        <v>0</v>
      </c>
      <c r="Y341">
        <f t="shared" si="145"/>
        <v>0</v>
      </c>
      <c r="Z341">
        <f t="shared" si="142"/>
        <v>0</v>
      </c>
      <c r="AA341">
        <f t="shared" si="133"/>
        <v>0.13115972001833867</v>
      </c>
      <c r="AB341">
        <f t="shared" si="133"/>
        <v>0</v>
      </c>
      <c r="AC341">
        <f t="shared" si="134"/>
        <v>0</v>
      </c>
      <c r="AD341" s="96">
        <f t="shared" si="135"/>
        <v>0</v>
      </c>
      <c r="AE341" s="95">
        <v>0</v>
      </c>
      <c r="AF341" s="86">
        <v>0</v>
      </c>
      <c r="AG341" s="86">
        <v>0</v>
      </c>
      <c r="AH341">
        <v>0.98</v>
      </c>
      <c r="AI341">
        <v>0.98</v>
      </c>
      <c r="AJ341">
        <v>0.98</v>
      </c>
      <c r="AK341">
        <f t="shared" si="127"/>
        <v>0</v>
      </c>
      <c r="AL341">
        <f t="shared" si="128"/>
        <v>0</v>
      </c>
      <c r="AM341">
        <f t="shared" si="129"/>
        <v>0</v>
      </c>
      <c r="AN341">
        <f t="shared" si="130"/>
        <v>0</v>
      </c>
      <c r="AO341">
        <f t="shared" si="131"/>
        <v>0</v>
      </c>
      <c r="AP341">
        <f t="shared" si="132"/>
        <v>0</v>
      </c>
      <c r="AQ341" s="97">
        <f>(AK341/(IF((237.3*LN(('Mini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1" s="97">
        <f>(AL341/(IF((237.3*LN(('Mini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1" s="97">
        <f>(AM341/(IF((237.3*LN(('Mini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1">
        <f t="shared" si="137"/>
        <v>0</v>
      </c>
      <c r="AU341">
        <v>0</v>
      </c>
      <c r="AV341" s="96">
        <v>0</v>
      </c>
      <c r="AW341" s="139">
        <f t="shared" si="136"/>
        <v>1.7</v>
      </c>
      <c r="AX341" s="129">
        <v>0</v>
      </c>
      <c r="AY341" s="129">
        <v>0</v>
      </c>
      <c r="AZ341" s="129">
        <v>0</v>
      </c>
      <c r="BA341" s="86"/>
      <c r="BB341" s="86">
        <v>0</v>
      </c>
      <c r="BC341">
        <v>0</v>
      </c>
      <c r="BD341">
        <v>0</v>
      </c>
      <c r="BE341">
        <v>0</v>
      </c>
      <c r="BG341">
        <v>0</v>
      </c>
      <c r="BH341">
        <v>0</v>
      </c>
      <c r="BI341">
        <v>0</v>
      </c>
      <c r="BJ341">
        <v>0</v>
      </c>
      <c r="BM341">
        <f t="shared" si="138"/>
        <v>1.9563320356262001E-4</v>
      </c>
      <c r="BN341">
        <f t="shared" si="139"/>
        <v>4.4708458846471E-4</v>
      </c>
      <c r="BO341">
        <f t="shared" si="140"/>
        <v>1.766459432507</v>
      </c>
      <c r="BP341">
        <f t="shared" si="141"/>
        <v>2</v>
      </c>
    </row>
    <row r="342" spans="1:68" x14ac:dyDescent="0.25">
      <c r="A342" t="str">
        <f t="shared" si="126"/>
        <v>14170422</v>
      </c>
      <c r="B342">
        <v>14</v>
      </c>
      <c r="C342">
        <v>170</v>
      </c>
      <c r="D342">
        <v>2</v>
      </c>
      <c r="E342">
        <v>42</v>
      </c>
      <c r="F342" s="138">
        <f t="shared" si="125"/>
        <v>20</v>
      </c>
      <c r="G342">
        <v>0</v>
      </c>
      <c r="H342">
        <v>0</v>
      </c>
      <c r="I342">
        <v>0</v>
      </c>
      <c r="J342" s="94">
        <v>0</v>
      </c>
      <c r="K342" s="95">
        <v>1108</v>
      </c>
      <c r="L342" s="86">
        <v>0</v>
      </c>
      <c r="M342" s="86">
        <v>0</v>
      </c>
      <c r="N342" s="86">
        <v>0</v>
      </c>
      <c r="O342">
        <v>1.3620000000000001</v>
      </c>
      <c r="P342">
        <v>1.1000000000000001</v>
      </c>
      <c r="Q342">
        <v>1.1000000000000001</v>
      </c>
      <c r="R342">
        <v>1.1000000000000001</v>
      </c>
      <c r="S342">
        <f t="shared" si="122"/>
        <v>165</v>
      </c>
      <c r="T342">
        <f t="shared" si="123"/>
        <v>0</v>
      </c>
      <c r="U342">
        <f t="shared" si="124"/>
        <v>0</v>
      </c>
      <c r="V342">
        <f t="shared" si="121"/>
        <v>0</v>
      </c>
      <c r="W342">
        <f t="shared" si="143"/>
        <v>28</v>
      </c>
      <c r="X342">
        <f t="shared" si="144"/>
        <v>0</v>
      </c>
      <c r="Y342">
        <f t="shared" si="145"/>
        <v>0</v>
      </c>
      <c r="Z342">
        <f t="shared" si="142"/>
        <v>0</v>
      </c>
      <c r="AA342">
        <f t="shared" si="133"/>
        <v>0.4914124563508791</v>
      </c>
      <c r="AB342">
        <f t="shared" si="133"/>
        <v>0</v>
      </c>
      <c r="AC342">
        <f t="shared" si="134"/>
        <v>0</v>
      </c>
      <c r="AD342" s="96">
        <f t="shared" si="135"/>
        <v>0</v>
      </c>
      <c r="AE342" s="95">
        <v>0</v>
      </c>
      <c r="AF342" s="86">
        <v>0</v>
      </c>
      <c r="AG342" s="86">
        <v>0</v>
      </c>
      <c r="AH342">
        <v>0.98</v>
      </c>
      <c r="AI342">
        <v>0.98</v>
      </c>
      <c r="AJ342">
        <v>0.98</v>
      </c>
      <c r="AK342">
        <f t="shared" si="127"/>
        <v>0</v>
      </c>
      <c r="AL342">
        <f t="shared" si="128"/>
        <v>0</v>
      </c>
      <c r="AM342">
        <f t="shared" si="129"/>
        <v>0</v>
      </c>
      <c r="AN342">
        <f t="shared" si="130"/>
        <v>0</v>
      </c>
      <c r="AO342">
        <f t="shared" si="131"/>
        <v>0</v>
      </c>
      <c r="AP342">
        <f t="shared" si="132"/>
        <v>0</v>
      </c>
      <c r="AQ342" s="97">
        <f>(AK342/(IF((237.3*LN(('Mini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2" s="97">
        <f>(AL342/(IF((237.3*LN(('Mini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2" s="97">
        <f>(AM342/(IF((237.3*LN(('Mini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2">
        <f t="shared" si="137"/>
        <v>0</v>
      </c>
      <c r="AU342">
        <v>0</v>
      </c>
      <c r="AV342" s="96">
        <v>0</v>
      </c>
      <c r="AW342" s="139">
        <f t="shared" si="136"/>
        <v>2.2666666666666666</v>
      </c>
      <c r="AX342" s="129">
        <v>0</v>
      </c>
      <c r="AY342" s="129">
        <v>0</v>
      </c>
      <c r="AZ342" s="129">
        <v>0</v>
      </c>
      <c r="BA342" s="86"/>
      <c r="BB342" s="86">
        <v>0</v>
      </c>
      <c r="BC342">
        <v>0</v>
      </c>
      <c r="BD342">
        <v>0</v>
      </c>
      <c r="BE342">
        <v>0</v>
      </c>
      <c r="BG342">
        <v>0</v>
      </c>
      <c r="BH342">
        <v>0</v>
      </c>
      <c r="BI342">
        <v>0</v>
      </c>
      <c r="BJ342">
        <v>0</v>
      </c>
      <c r="BM342">
        <f t="shared" si="138"/>
        <v>1.6730950035507E-3</v>
      </c>
      <c r="BN342">
        <f t="shared" si="139"/>
        <v>3.2929523945446001E-4</v>
      </c>
      <c r="BO342">
        <f t="shared" si="140"/>
        <v>1.3691788367472</v>
      </c>
      <c r="BP342">
        <f t="shared" si="141"/>
        <v>2</v>
      </c>
    </row>
    <row r="343" spans="1:68" x14ac:dyDescent="0.25">
      <c r="A343" t="str">
        <f t="shared" si="126"/>
        <v>14190142</v>
      </c>
      <c r="B343">
        <v>14</v>
      </c>
      <c r="C343">
        <v>190</v>
      </c>
      <c r="D343">
        <v>2</v>
      </c>
      <c r="E343">
        <v>14</v>
      </c>
      <c r="F343" s="138">
        <f t="shared" si="125"/>
        <v>5</v>
      </c>
      <c r="G343">
        <v>0</v>
      </c>
      <c r="H343">
        <v>0</v>
      </c>
      <c r="I343">
        <v>0</v>
      </c>
      <c r="J343" s="94">
        <v>0</v>
      </c>
      <c r="K343" s="95">
        <v>397</v>
      </c>
      <c r="L343" s="86">
        <v>0</v>
      </c>
      <c r="M343" s="86">
        <v>0</v>
      </c>
      <c r="N343" s="86">
        <v>0</v>
      </c>
      <c r="O343">
        <v>1.3620000000000001</v>
      </c>
      <c r="P343">
        <v>1.1000000000000001</v>
      </c>
      <c r="Q343">
        <v>1.1000000000000001</v>
      </c>
      <c r="R343">
        <v>1.1000000000000001</v>
      </c>
      <c r="S343">
        <f t="shared" si="122"/>
        <v>59</v>
      </c>
      <c r="T343">
        <f t="shared" si="123"/>
        <v>0</v>
      </c>
      <c r="U343">
        <f t="shared" si="124"/>
        <v>0</v>
      </c>
      <c r="V343">
        <f t="shared" si="121"/>
        <v>0</v>
      </c>
      <c r="W343">
        <f t="shared" si="143"/>
        <v>10</v>
      </c>
      <c r="X343">
        <f t="shared" si="144"/>
        <v>0</v>
      </c>
      <c r="Y343">
        <f t="shared" si="145"/>
        <v>0</v>
      </c>
      <c r="Z343">
        <f t="shared" si="142"/>
        <v>0</v>
      </c>
      <c r="AA343">
        <f t="shared" si="133"/>
        <v>0.18095230333090526</v>
      </c>
      <c r="AB343">
        <f t="shared" si="133"/>
        <v>0</v>
      </c>
      <c r="AC343">
        <f t="shared" si="134"/>
        <v>0</v>
      </c>
      <c r="AD343" s="96">
        <f t="shared" si="135"/>
        <v>0</v>
      </c>
      <c r="AE343" s="95">
        <v>0</v>
      </c>
      <c r="AF343" s="86">
        <v>0</v>
      </c>
      <c r="AG343" s="86">
        <v>0</v>
      </c>
      <c r="AH343">
        <v>0.98</v>
      </c>
      <c r="AI343">
        <v>0.98</v>
      </c>
      <c r="AJ343">
        <v>0.98</v>
      </c>
      <c r="AK343">
        <f t="shared" si="127"/>
        <v>0</v>
      </c>
      <c r="AL343">
        <f t="shared" si="128"/>
        <v>0</v>
      </c>
      <c r="AM343">
        <f t="shared" si="129"/>
        <v>0</v>
      </c>
      <c r="AN343">
        <f t="shared" si="130"/>
        <v>0</v>
      </c>
      <c r="AO343">
        <f t="shared" si="131"/>
        <v>0</v>
      </c>
      <c r="AP343">
        <f t="shared" si="132"/>
        <v>0</v>
      </c>
      <c r="AQ343" s="97">
        <f>(AK343/(IF((237.3*LN(('Mini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3" s="97">
        <f>(AL343/(IF((237.3*LN(('Mini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3" s="97">
        <f>(AM343/(IF((237.3*LN(('Mini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3">
        <f t="shared" si="137"/>
        <v>0</v>
      </c>
      <c r="AU343">
        <v>0</v>
      </c>
      <c r="AV343" s="96">
        <v>0</v>
      </c>
      <c r="AW343" s="139">
        <f t="shared" si="136"/>
        <v>0.63333333333333341</v>
      </c>
      <c r="AX343" s="129">
        <v>0</v>
      </c>
      <c r="AY343" s="129">
        <v>0</v>
      </c>
      <c r="AZ343" s="129">
        <v>0</v>
      </c>
      <c r="BA343" s="86"/>
      <c r="BB343" s="86">
        <v>0</v>
      </c>
      <c r="BC343">
        <v>0</v>
      </c>
      <c r="BD343">
        <v>0</v>
      </c>
      <c r="BE343">
        <v>0</v>
      </c>
      <c r="BG343">
        <v>0</v>
      </c>
      <c r="BH343">
        <v>0</v>
      </c>
      <c r="BI343">
        <v>0</v>
      </c>
      <c r="BJ343">
        <v>0</v>
      </c>
      <c r="BM343">
        <f t="shared" si="138"/>
        <v>8.0534470601597002E-4</v>
      </c>
      <c r="BN343">
        <f t="shared" si="139"/>
        <v>3.9795050474943999E-4</v>
      </c>
      <c r="BO343">
        <f t="shared" si="140"/>
        <v>1.8138647155180001</v>
      </c>
      <c r="BP343">
        <f t="shared" si="141"/>
        <v>2</v>
      </c>
    </row>
    <row r="344" spans="1:68" x14ac:dyDescent="0.25">
      <c r="A344" t="str">
        <f t="shared" si="126"/>
        <v>14190262</v>
      </c>
      <c r="B344">
        <v>14</v>
      </c>
      <c r="C344">
        <v>190</v>
      </c>
      <c r="D344">
        <v>2</v>
      </c>
      <c r="E344">
        <v>26</v>
      </c>
      <c r="F344" s="138">
        <f t="shared" si="125"/>
        <v>10</v>
      </c>
      <c r="G344">
        <v>0</v>
      </c>
      <c r="H344">
        <v>0</v>
      </c>
      <c r="I344">
        <v>0</v>
      </c>
      <c r="J344" s="94">
        <v>0</v>
      </c>
      <c r="K344" s="95">
        <v>689</v>
      </c>
      <c r="L344" s="86">
        <v>0</v>
      </c>
      <c r="M344" s="86">
        <v>0</v>
      </c>
      <c r="N344" s="86">
        <v>0</v>
      </c>
      <c r="O344">
        <v>1.3620000000000001</v>
      </c>
      <c r="P344">
        <v>1.1000000000000001</v>
      </c>
      <c r="Q344">
        <v>1.1000000000000001</v>
      </c>
      <c r="R344">
        <v>1.1000000000000001</v>
      </c>
      <c r="S344">
        <f t="shared" si="122"/>
        <v>103</v>
      </c>
      <c r="T344">
        <f t="shared" si="123"/>
        <v>0</v>
      </c>
      <c r="U344">
        <f t="shared" si="124"/>
        <v>0</v>
      </c>
      <c r="V344">
        <f t="shared" si="121"/>
        <v>0</v>
      </c>
      <c r="W344">
        <f t="shared" si="143"/>
        <v>18</v>
      </c>
      <c r="X344">
        <f t="shared" si="144"/>
        <v>0</v>
      </c>
      <c r="Y344">
        <f t="shared" si="145"/>
        <v>0</v>
      </c>
      <c r="Z344">
        <f t="shared" si="142"/>
        <v>0</v>
      </c>
      <c r="AA344">
        <f t="shared" si="133"/>
        <v>0.36819469221879325</v>
      </c>
      <c r="AB344">
        <f t="shared" si="133"/>
        <v>0</v>
      </c>
      <c r="AC344">
        <f t="shared" si="134"/>
        <v>0</v>
      </c>
      <c r="AD344" s="96">
        <f t="shared" si="135"/>
        <v>0</v>
      </c>
      <c r="AE344" s="95">
        <v>0</v>
      </c>
      <c r="AF344" s="86">
        <v>0</v>
      </c>
      <c r="AG344" s="86">
        <v>0</v>
      </c>
      <c r="AH344">
        <v>0.98</v>
      </c>
      <c r="AI344">
        <v>0.98</v>
      </c>
      <c r="AJ344">
        <v>0.98</v>
      </c>
      <c r="AK344">
        <f t="shared" si="127"/>
        <v>0</v>
      </c>
      <c r="AL344">
        <f t="shared" si="128"/>
        <v>0</v>
      </c>
      <c r="AM344">
        <f t="shared" si="129"/>
        <v>0</v>
      </c>
      <c r="AN344">
        <f t="shared" si="130"/>
        <v>0</v>
      </c>
      <c r="AO344">
        <f t="shared" si="131"/>
        <v>0</v>
      </c>
      <c r="AP344">
        <f t="shared" si="132"/>
        <v>0</v>
      </c>
      <c r="AQ344" s="97">
        <f>(AK344/(IF((237.3*LN(('Mini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4" s="97">
        <f>(AL344/(IF((237.3*LN(('Mini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4" s="97">
        <f>(AM344/(IF((237.3*LN(('Mini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4">
        <f t="shared" si="137"/>
        <v>0</v>
      </c>
      <c r="AU344">
        <v>0</v>
      </c>
      <c r="AV344" s="96">
        <v>0</v>
      </c>
      <c r="AW344" s="139">
        <f t="shared" si="136"/>
        <v>1.2666666666666668</v>
      </c>
      <c r="AX344" s="129">
        <v>0</v>
      </c>
      <c r="AY344" s="129">
        <v>0</v>
      </c>
      <c r="AZ344" s="129">
        <v>0</v>
      </c>
      <c r="BA344" s="86"/>
      <c r="BB344" s="86">
        <v>0</v>
      </c>
      <c r="BC344">
        <v>0</v>
      </c>
      <c r="BD344">
        <v>0</v>
      </c>
      <c r="BE344">
        <v>0</v>
      </c>
      <c r="BG344">
        <v>0</v>
      </c>
      <c r="BH344">
        <v>0</v>
      </c>
      <c r="BI344">
        <v>0</v>
      </c>
      <c r="BJ344">
        <v>0</v>
      </c>
      <c r="BM344">
        <f t="shared" si="138"/>
        <v>1.4501879713725999E-3</v>
      </c>
      <c r="BN344">
        <f t="shared" si="139"/>
        <v>3.7831632653061002E-4</v>
      </c>
      <c r="BO344">
        <f t="shared" si="140"/>
        <v>1.4868910444209</v>
      </c>
      <c r="BP344">
        <f t="shared" si="141"/>
        <v>2</v>
      </c>
    </row>
    <row r="345" spans="1:68" x14ac:dyDescent="0.25">
      <c r="A345" t="str">
        <f t="shared" si="126"/>
        <v>14190342</v>
      </c>
      <c r="B345">
        <v>14</v>
      </c>
      <c r="C345">
        <v>190</v>
      </c>
      <c r="D345">
        <v>2</v>
      </c>
      <c r="E345">
        <v>34</v>
      </c>
      <c r="F345" s="138">
        <f t="shared" si="125"/>
        <v>15</v>
      </c>
      <c r="G345">
        <v>0</v>
      </c>
      <c r="H345">
        <v>0</v>
      </c>
      <c r="I345">
        <v>0</v>
      </c>
      <c r="J345" s="94">
        <v>0</v>
      </c>
      <c r="K345" s="95">
        <v>940</v>
      </c>
      <c r="L345" s="86">
        <v>0</v>
      </c>
      <c r="M345" s="86">
        <v>0</v>
      </c>
      <c r="N345" s="86">
        <v>0</v>
      </c>
      <c r="O345">
        <v>1.3620000000000001</v>
      </c>
      <c r="P345">
        <v>1.1000000000000001</v>
      </c>
      <c r="Q345">
        <v>1.1000000000000001</v>
      </c>
      <c r="R345">
        <v>1.1000000000000001</v>
      </c>
      <c r="S345">
        <f t="shared" si="122"/>
        <v>140</v>
      </c>
      <c r="T345">
        <f t="shared" si="123"/>
        <v>0</v>
      </c>
      <c r="U345">
        <f t="shared" si="124"/>
        <v>0</v>
      </c>
      <c r="V345">
        <f t="shared" si="121"/>
        <v>0</v>
      </c>
      <c r="W345">
        <f t="shared" si="143"/>
        <v>24</v>
      </c>
      <c r="X345">
        <f t="shared" si="144"/>
        <v>0</v>
      </c>
      <c r="Y345">
        <f t="shared" si="145"/>
        <v>0</v>
      </c>
      <c r="Z345">
        <f t="shared" si="142"/>
        <v>0</v>
      </c>
      <c r="AA345">
        <f t="shared" si="133"/>
        <v>0.18715712398897591</v>
      </c>
      <c r="AB345">
        <f t="shared" si="133"/>
        <v>0</v>
      </c>
      <c r="AC345">
        <f t="shared" si="134"/>
        <v>0</v>
      </c>
      <c r="AD345" s="96">
        <f t="shared" si="135"/>
        <v>0</v>
      </c>
      <c r="AE345" s="95">
        <v>0</v>
      </c>
      <c r="AF345" s="86">
        <v>0</v>
      </c>
      <c r="AG345" s="86">
        <v>0</v>
      </c>
      <c r="AH345">
        <v>0.98</v>
      </c>
      <c r="AI345">
        <v>0.98</v>
      </c>
      <c r="AJ345">
        <v>0.98</v>
      </c>
      <c r="AK345">
        <f t="shared" si="127"/>
        <v>0</v>
      </c>
      <c r="AL345">
        <f t="shared" si="128"/>
        <v>0</v>
      </c>
      <c r="AM345">
        <f t="shared" si="129"/>
        <v>0</v>
      </c>
      <c r="AN345">
        <f t="shared" si="130"/>
        <v>0</v>
      </c>
      <c r="AO345">
        <f t="shared" si="131"/>
        <v>0</v>
      </c>
      <c r="AP345">
        <f t="shared" si="132"/>
        <v>0</v>
      </c>
      <c r="AQ345" s="97">
        <f>(AK345/(IF((237.3*LN(('Mini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5" s="97">
        <f>(AL345/(IF((237.3*LN(('Mini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5" s="97">
        <f>(AM345/(IF((237.3*LN(('Mini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5">
        <f t="shared" si="137"/>
        <v>0</v>
      </c>
      <c r="AU345">
        <v>0</v>
      </c>
      <c r="AV345" s="96">
        <v>0</v>
      </c>
      <c r="AW345" s="139">
        <f t="shared" si="136"/>
        <v>1.9000000000000001</v>
      </c>
      <c r="AX345" s="129">
        <v>0</v>
      </c>
      <c r="AY345" s="129">
        <v>0</v>
      </c>
      <c r="AZ345" s="129">
        <v>0</v>
      </c>
      <c r="BA345" s="86"/>
      <c r="BB345" s="86">
        <v>0</v>
      </c>
      <c r="BC345">
        <v>0</v>
      </c>
      <c r="BD345">
        <v>0</v>
      </c>
      <c r="BE345">
        <v>0</v>
      </c>
      <c r="BG345">
        <v>0</v>
      </c>
      <c r="BH345">
        <v>0</v>
      </c>
      <c r="BI345">
        <v>0</v>
      </c>
      <c r="BJ345">
        <v>0</v>
      </c>
      <c r="BM345">
        <f t="shared" si="138"/>
        <v>1.9563320356262001E-4</v>
      </c>
      <c r="BN345">
        <f t="shared" si="139"/>
        <v>4.4708458846471E-4</v>
      </c>
      <c r="BO345">
        <f t="shared" si="140"/>
        <v>1.766459432507</v>
      </c>
      <c r="BP345">
        <f t="shared" si="141"/>
        <v>2</v>
      </c>
    </row>
    <row r="346" spans="1:68" x14ac:dyDescent="0.25">
      <c r="A346" t="str">
        <f t="shared" si="126"/>
        <v>14190422</v>
      </c>
      <c r="B346">
        <v>14</v>
      </c>
      <c r="C346">
        <v>190</v>
      </c>
      <c r="D346">
        <v>2</v>
      </c>
      <c r="E346">
        <v>42</v>
      </c>
      <c r="F346" s="138">
        <f t="shared" si="125"/>
        <v>20</v>
      </c>
      <c r="G346">
        <v>0</v>
      </c>
      <c r="H346">
        <v>0</v>
      </c>
      <c r="I346">
        <v>0</v>
      </c>
      <c r="J346" s="94">
        <v>0</v>
      </c>
      <c r="K346" s="95">
        <v>1267</v>
      </c>
      <c r="L346" s="86">
        <v>0</v>
      </c>
      <c r="M346" s="86">
        <v>0</v>
      </c>
      <c r="N346" s="86">
        <v>0</v>
      </c>
      <c r="O346">
        <v>1.3620000000000001</v>
      </c>
      <c r="P346">
        <v>1.1000000000000001</v>
      </c>
      <c r="Q346">
        <v>1.1000000000000001</v>
      </c>
      <c r="R346">
        <v>1.1000000000000001</v>
      </c>
      <c r="S346">
        <f t="shared" si="122"/>
        <v>189</v>
      </c>
      <c r="T346">
        <f t="shared" si="123"/>
        <v>0</v>
      </c>
      <c r="U346">
        <f t="shared" si="124"/>
        <v>0</v>
      </c>
      <c r="V346">
        <f t="shared" si="121"/>
        <v>0</v>
      </c>
      <c r="W346">
        <f t="shared" si="143"/>
        <v>33</v>
      </c>
      <c r="X346">
        <f t="shared" si="144"/>
        <v>0</v>
      </c>
      <c r="Y346">
        <f t="shared" si="145"/>
        <v>0</v>
      </c>
      <c r="Z346">
        <f t="shared" si="142"/>
        <v>0</v>
      </c>
      <c r="AA346">
        <f t="shared" si="133"/>
        <v>0.69441930359786852</v>
      </c>
      <c r="AB346">
        <f t="shared" si="133"/>
        <v>0</v>
      </c>
      <c r="AC346">
        <f t="shared" si="134"/>
        <v>0</v>
      </c>
      <c r="AD346" s="96">
        <f t="shared" si="135"/>
        <v>0</v>
      </c>
      <c r="AE346" s="95">
        <v>0</v>
      </c>
      <c r="AF346" s="86">
        <v>0</v>
      </c>
      <c r="AG346" s="86">
        <v>0</v>
      </c>
      <c r="AH346">
        <v>0.98</v>
      </c>
      <c r="AI346">
        <v>0.98</v>
      </c>
      <c r="AJ346">
        <v>0.98</v>
      </c>
      <c r="AK346">
        <f t="shared" si="127"/>
        <v>0</v>
      </c>
      <c r="AL346">
        <f t="shared" si="128"/>
        <v>0</v>
      </c>
      <c r="AM346">
        <f t="shared" si="129"/>
        <v>0</v>
      </c>
      <c r="AN346">
        <f t="shared" si="130"/>
        <v>0</v>
      </c>
      <c r="AO346">
        <f t="shared" si="131"/>
        <v>0</v>
      </c>
      <c r="AP346">
        <f t="shared" si="132"/>
        <v>0</v>
      </c>
      <c r="AQ346" s="97">
        <f>(AK346/(IF((237.3*LN(('Mini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6" s="97">
        <f>(AL346/(IF((237.3*LN(('Mini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6" s="97">
        <f>(AM346/(IF((237.3*LN(('Mini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6">
        <f t="shared" si="137"/>
        <v>0</v>
      </c>
      <c r="AU346">
        <v>0</v>
      </c>
      <c r="AV346" s="96">
        <v>0</v>
      </c>
      <c r="AW346" s="139">
        <f t="shared" si="136"/>
        <v>2.5333333333333337</v>
      </c>
      <c r="AX346" s="129">
        <v>0</v>
      </c>
      <c r="AY346" s="129">
        <v>0</v>
      </c>
      <c r="AZ346" s="129">
        <v>0</v>
      </c>
      <c r="BA346" s="86"/>
      <c r="BB346" s="86">
        <v>0</v>
      </c>
      <c r="BC346">
        <v>0</v>
      </c>
      <c r="BD346">
        <v>0</v>
      </c>
      <c r="BE346">
        <v>0</v>
      </c>
      <c r="BG346">
        <v>0</v>
      </c>
      <c r="BH346">
        <v>0</v>
      </c>
      <c r="BI346">
        <v>0</v>
      </c>
      <c r="BJ346">
        <v>0</v>
      </c>
      <c r="BM346">
        <f t="shared" si="138"/>
        <v>1.6730950035507E-3</v>
      </c>
      <c r="BN346">
        <f t="shared" si="139"/>
        <v>3.2929523945446001E-4</v>
      </c>
      <c r="BO346">
        <f t="shared" si="140"/>
        <v>1.3691788367472</v>
      </c>
      <c r="BP346">
        <f t="shared" si="141"/>
        <v>2</v>
      </c>
    </row>
    <row r="347" spans="1:68" x14ac:dyDescent="0.25">
      <c r="A347" t="str">
        <f t="shared" si="126"/>
        <v>14210142</v>
      </c>
      <c r="B347">
        <v>14</v>
      </c>
      <c r="C347">
        <v>210</v>
      </c>
      <c r="D347">
        <v>2</v>
      </c>
      <c r="E347">
        <v>14</v>
      </c>
      <c r="F347" s="138">
        <f t="shared" si="125"/>
        <v>5</v>
      </c>
      <c r="G347">
        <v>0</v>
      </c>
      <c r="H347">
        <v>0</v>
      </c>
      <c r="I347">
        <v>0</v>
      </c>
      <c r="J347" s="94">
        <v>0</v>
      </c>
      <c r="K347" s="95">
        <v>446</v>
      </c>
      <c r="L347" s="86">
        <v>0</v>
      </c>
      <c r="M347" s="86">
        <v>0</v>
      </c>
      <c r="N347" s="86">
        <v>0</v>
      </c>
      <c r="O347">
        <v>1.3620000000000001</v>
      </c>
      <c r="P347">
        <v>1.1000000000000001</v>
      </c>
      <c r="Q347">
        <v>1.1000000000000001</v>
      </c>
      <c r="R347">
        <v>1.1000000000000001</v>
      </c>
      <c r="S347">
        <f t="shared" si="122"/>
        <v>67</v>
      </c>
      <c r="T347">
        <f t="shared" si="123"/>
        <v>0</v>
      </c>
      <c r="U347">
        <f t="shared" si="124"/>
        <v>0</v>
      </c>
      <c r="V347">
        <f t="shared" si="121"/>
        <v>0</v>
      </c>
      <c r="W347">
        <f t="shared" si="143"/>
        <v>12</v>
      </c>
      <c r="X347">
        <f t="shared" si="144"/>
        <v>0</v>
      </c>
      <c r="Y347">
        <f t="shared" si="145"/>
        <v>0</v>
      </c>
      <c r="Z347">
        <f t="shared" si="142"/>
        <v>0</v>
      </c>
      <c r="AA347">
        <f t="shared" si="133"/>
        <v>0.28052128412283761</v>
      </c>
      <c r="AB347">
        <f t="shared" si="133"/>
        <v>0</v>
      </c>
      <c r="AC347">
        <f t="shared" si="134"/>
        <v>0</v>
      </c>
      <c r="AD347" s="96">
        <f t="shared" si="135"/>
        <v>0</v>
      </c>
      <c r="AE347" s="95">
        <v>0</v>
      </c>
      <c r="AF347" s="86">
        <v>0</v>
      </c>
      <c r="AG347" s="86">
        <v>0</v>
      </c>
      <c r="AH347">
        <v>0.98</v>
      </c>
      <c r="AI347">
        <v>0.98</v>
      </c>
      <c r="AJ347">
        <v>0.98</v>
      </c>
      <c r="AK347">
        <f t="shared" si="127"/>
        <v>0</v>
      </c>
      <c r="AL347">
        <f t="shared" si="128"/>
        <v>0</v>
      </c>
      <c r="AM347">
        <f t="shared" si="129"/>
        <v>0</v>
      </c>
      <c r="AN347">
        <f t="shared" si="130"/>
        <v>0</v>
      </c>
      <c r="AO347">
        <f t="shared" si="131"/>
        <v>0</v>
      </c>
      <c r="AP347">
        <f t="shared" si="132"/>
        <v>0</v>
      </c>
      <c r="AQ347" s="97">
        <f>(AK347/(IF((237.3*LN(('Mini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7" s="97">
        <f>(AL347/(IF((237.3*LN(('Mini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7" s="97">
        <f>(AM347/(IF((237.3*LN(('Mini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7">
        <f t="shared" si="137"/>
        <v>0</v>
      </c>
      <c r="AU347">
        <v>0</v>
      </c>
      <c r="AV347" s="96">
        <v>0</v>
      </c>
      <c r="AW347" s="139">
        <f t="shared" si="136"/>
        <v>0.70000000000000007</v>
      </c>
      <c r="AX347" s="129">
        <v>0</v>
      </c>
      <c r="AY347" s="129">
        <v>0</v>
      </c>
      <c r="AZ347" s="129">
        <v>0</v>
      </c>
      <c r="BA347" s="86"/>
      <c r="BB347" s="86">
        <v>0</v>
      </c>
      <c r="BC347">
        <v>0</v>
      </c>
      <c r="BD347">
        <v>0</v>
      </c>
      <c r="BE347">
        <v>0</v>
      </c>
      <c r="BG347">
        <v>0</v>
      </c>
      <c r="BH347">
        <v>0</v>
      </c>
      <c r="BI347">
        <v>0</v>
      </c>
      <c r="BJ347">
        <v>0</v>
      </c>
      <c r="BM347">
        <f t="shared" si="138"/>
        <v>8.0534470601597002E-4</v>
      </c>
      <c r="BN347">
        <f t="shared" si="139"/>
        <v>3.9795050474943999E-4</v>
      </c>
      <c r="BO347">
        <f t="shared" si="140"/>
        <v>1.8138647155180001</v>
      </c>
      <c r="BP347">
        <f t="shared" si="141"/>
        <v>2</v>
      </c>
    </row>
    <row r="348" spans="1:68" x14ac:dyDescent="0.25">
      <c r="A348" t="str">
        <f t="shared" si="126"/>
        <v>14210262</v>
      </c>
      <c r="B348">
        <v>14</v>
      </c>
      <c r="C348">
        <v>210</v>
      </c>
      <c r="D348">
        <v>2</v>
      </c>
      <c r="E348">
        <v>26</v>
      </c>
      <c r="F348" s="138">
        <f t="shared" si="125"/>
        <v>10</v>
      </c>
      <c r="G348">
        <v>0</v>
      </c>
      <c r="H348">
        <v>0</v>
      </c>
      <c r="I348">
        <v>0</v>
      </c>
      <c r="J348" s="94">
        <v>0</v>
      </c>
      <c r="K348" s="95">
        <v>775</v>
      </c>
      <c r="L348" s="86">
        <v>0</v>
      </c>
      <c r="M348" s="86">
        <v>0</v>
      </c>
      <c r="N348" s="86">
        <v>0</v>
      </c>
      <c r="O348">
        <v>1.3620000000000001</v>
      </c>
      <c r="P348">
        <v>1.1000000000000001</v>
      </c>
      <c r="Q348">
        <v>1.1000000000000001</v>
      </c>
      <c r="R348">
        <v>1.1000000000000001</v>
      </c>
      <c r="S348">
        <f t="shared" si="122"/>
        <v>116</v>
      </c>
      <c r="T348">
        <f t="shared" si="123"/>
        <v>0</v>
      </c>
      <c r="U348">
        <f t="shared" si="124"/>
        <v>0</v>
      </c>
      <c r="V348">
        <f t="shared" si="121"/>
        <v>0</v>
      </c>
      <c r="W348">
        <f t="shared" si="143"/>
        <v>20</v>
      </c>
      <c r="X348">
        <f t="shared" si="144"/>
        <v>0</v>
      </c>
      <c r="Y348">
        <f t="shared" si="145"/>
        <v>0</v>
      </c>
      <c r="Z348">
        <f t="shared" si="142"/>
        <v>0</v>
      </c>
      <c r="AA348">
        <f t="shared" si="133"/>
        <v>0.4796053764226092</v>
      </c>
      <c r="AB348">
        <f t="shared" si="133"/>
        <v>0</v>
      </c>
      <c r="AC348">
        <f t="shared" si="134"/>
        <v>0</v>
      </c>
      <c r="AD348" s="96">
        <f t="shared" si="135"/>
        <v>0</v>
      </c>
      <c r="AE348" s="95">
        <v>0</v>
      </c>
      <c r="AF348" s="86">
        <v>0</v>
      </c>
      <c r="AG348" s="86">
        <v>0</v>
      </c>
      <c r="AH348">
        <v>0.98</v>
      </c>
      <c r="AI348">
        <v>0.98</v>
      </c>
      <c r="AJ348">
        <v>0.98</v>
      </c>
      <c r="AK348">
        <f t="shared" si="127"/>
        <v>0</v>
      </c>
      <c r="AL348">
        <f t="shared" si="128"/>
        <v>0</v>
      </c>
      <c r="AM348">
        <f t="shared" si="129"/>
        <v>0</v>
      </c>
      <c r="AN348">
        <f t="shared" si="130"/>
        <v>0</v>
      </c>
      <c r="AO348">
        <f t="shared" si="131"/>
        <v>0</v>
      </c>
      <c r="AP348">
        <f t="shared" si="132"/>
        <v>0</v>
      </c>
      <c r="AQ348" s="97">
        <f>(AK348/(IF((237.3*LN(('Mini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8" s="97">
        <f>(AL348/(IF((237.3*LN(('Mini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8" s="97">
        <f>(AM348/(IF((237.3*LN(('Mini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8">
        <f t="shared" si="137"/>
        <v>0</v>
      </c>
      <c r="AU348">
        <v>0</v>
      </c>
      <c r="AV348" s="96">
        <v>0</v>
      </c>
      <c r="AW348" s="139">
        <f t="shared" si="136"/>
        <v>1.4000000000000001</v>
      </c>
      <c r="AX348" s="129">
        <v>0</v>
      </c>
      <c r="AY348" s="129">
        <v>0</v>
      </c>
      <c r="AZ348" s="129">
        <v>0</v>
      </c>
      <c r="BA348" s="86"/>
      <c r="BB348" s="86">
        <v>0</v>
      </c>
      <c r="BC348">
        <v>0</v>
      </c>
      <c r="BD348">
        <v>0</v>
      </c>
      <c r="BE348">
        <v>0</v>
      </c>
      <c r="BG348">
        <v>0</v>
      </c>
      <c r="BH348">
        <v>0</v>
      </c>
      <c r="BI348">
        <v>0</v>
      </c>
      <c r="BJ348">
        <v>0</v>
      </c>
      <c r="BM348">
        <f t="shared" si="138"/>
        <v>1.4501879713725999E-3</v>
      </c>
      <c r="BN348">
        <f t="shared" si="139"/>
        <v>3.7831632653061002E-4</v>
      </c>
      <c r="BO348">
        <f t="shared" si="140"/>
        <v>1.4868910444209</v>
      </c>
      <c r="BP348">
        <f t="shared" si="141"/>
        <v>2</v>
      </c>
    </row>
    <row r="349" spans="1:68" x14ac:dyDescent="0.25">
      <c r="A349" t="str">
        <f t="shared" si="126"/>
        <v>14210342</v>
      </c>
      <c r="B349">
        <v>14</v>
      </c>
      <c r="C349">
        <v>210</v>
      </c>
      <c r="D349">
        <v>2</v>
      </c>
      <c r="E349">
        <v>34</v>
      </c>
      <c r="F349" s="138">
        <f t="shared" si="125"/>
        <v>15</v>
      </c>
      <c r="G349">
        <v>0</v>
      </c>
      <c r="H349">
        <v>0</v>
      </c>
      <c r="I349">
        <v>0</v>
      </c>
      <c r="J349" s="94">
        <v>0</v>
      </c>
      <c r="K349" s="95">
        <v>1057</v>
      </c>
      <c r="L349" s="86">
        <v>0</v>
      </c>
      <c r="M349" s="86">
        <v>0</v>
      </c>
      <c r="N349" s="86">
        <v>0</v>
      </c>
      <c r="O349">
        <v>1.3620000000000001</v>
      </c>
      <c r="P349">
        <v>1.1000000000000001</v>
      </c>
      <c r="Q349">
        <v>1.1000000000000001</v>
      </c>
      <c r="R349">
        <v>1.1000000000000001</v>
      </c>
      <c r="S349">
        <f t="shared" si="122"/>
        <v>158</v>
      </c>
      <c r="T349">
        <f t="shared" si="123"/>
        <v>0</v>
      </c>
      <c r="U349">
        <f t="shared" si="124"/>
        <v>0</v>
      </c>
      <c r="V349">
        <f t="shared" si="121"/>
        <v>0</v>
      </c>
      <c r="W349">
        <f t="shared" si="143"/>
        <v>27</v>
      </c>
      <c r="X349">
        <f t="shared" si="144"/>
        <v>0</v>
      </c>
      <c r="Y349">
        <f t="shared" si="145"/>
        <v>0</v>
      </c>
      <c r="Z349">
        <f t="shared" si="142"/>
        <v>0</v>
      </c>
      <c r="AA349">
        <f t="shared" si="133"/>
        <v>0.25642310317388495</v>
      </c>
      <c r="AB349">
        <f t="shared" si="133"/>
        <v>0</v>
      </c>
      <c r="AC349">
        <f t="shared" si="134"/>
        <v>0</v>
      </c>
      <c r="AD349" s="96">
        <f t="shared" si="135"/>
        <v>0</v>
      </c>
      <c r="AE349" s="95">
        <v>0</v>
      </c>
      <c r="AF349" s="86">
        <v>0</v>
      </c>
      <c r="AG349" s="86">
        <v>0</v>
      </c>
      <c r="AH349">
        <v>0.98</v>
      </c>
      <c r="AI349">
        <v>0.98</v>
      </c>
      <c r="AJ349">
        <v>0.98</v>
      </c>
      <c r="AK349">
        <f t="shared" si="127"/>
        <v>0</v>
      </c>
      <c r="AL349">
        <f t="shared" si="128"/>
        <v>0</v>
      </c>
      <c r="AM349">
        <f t="shared" si="129"/>
        <v>0</v>
      </c>
      <c r="AN349">
        <f t="shared" si="130"/>
        <v>0</v>
      </c>
      <c r="AO349">
        <f t="shared" si="131"/>
        <v>0</v>
      </c>
      <c r="AP349">
        <f t="shared" si="132"/>
        <v>0</v>
      </c>
      <c r="AQ349" s="97">
        <f>(AK349/(IF((237.3*LN(('Mini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49" s="97">
        <f>(AL349/(IF((237.3*LN(('Mini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49" s="97">
        <f>(AM349/(IF((237.3*LN(('Mini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49">
        <f t="shared" si="137"/>
        <v>0</v>
      </c>
      <c r="AU349">
        <v>0</v>
      </c>
      <c r="AV349" s="96">
        <v>0</v>
      </c>
      <c r="AW349" s="139">
        <f t="shared" si="136"/>
        <v>2.1</v>
      </c>
      <c r="AX349" s="129">
        <v>0</v>
      </c>
      <c r="AY349" s="129">
        <v>0</v>
      </c>
      <c r="AZ349" s="129">
        <v>0</v>
      </c>
      <c r="BA349" s="86"/>
      <c r="BB349" s="86">
        <v>0</v>
      </c>
      <c r="BC349">
        <v>0</v>
      </c>
      <c r="BD349">
        <v>0</v>
      </c>
      <c r="BE349">
        <v>0</v>
      </c>
      <c r="BG349">
        <v>0</v>
      </c>
      <c r="BH349">
        <v>0</v>
      </c>
      <c r="BI349">
        <v>0</v>
      </c>
      <c r="BJ349">
        <v>0</v>
      </c>
      <c r="BM349">
        <f t="shared" si="138"/>
        <v>1.9563320356262001E-4</v>
      </c>
      <c r="BN349">
        <f t="shared" si="139"/>
        <v>4.4708458846471E-4</v>
      </c>
      <c r="BO349">
        <f t="shared" si="140"/>
        <v>1.766459432507</v>
      </c>
      <c r="BP349">
        <f t="shared" si="141"/>
        <v>2</v>
      </c>
    </row>
    <row r="350" spans="1:68" x14ac:dyDescent="0.25">
      <c r="A350" t="str">
        <f t="shared" si="126"/>
        <v>14210422</v>
      </c>
      <c r="B350">
        <v>14</v>
      </c>
      <c r="C350">
        <v>210</v>
      </c>
      <c r="D350">
        <v>2</v>
      </c>
      <c r="E350">
        <v>42</v>
      </c>
      <c r="F350" s="138">
        <f t="shared" si="125"/>
        <v>20</v>
      </c>
      <c r="G350">
        <v>0</v>
      </c>
      <c r="H350">
        <v>0</v>
      </c>
      <c r="I350">
        <v>0</v>
      </c>
      <c r="J350" s="94">
        <v>0</v>
      </c>
      <c r="K350" s="95">
        <v>1425</v>
      </c>
      <c r="L350" s="86">
        <v>0</v>
      </c>
      <c r="M350" s="86">
        <v>0</v>
      </c>
      <c r="N350" s="86">
        <v>0</v>
      </c>
      <c r="O350">
        <v>1.3620000000000001</v>
      </c>
      <c r="P350">
        <v>1.1000000000000001</v>
      </c>
      <c r="Q350">
        <v>1.1000000000000001</v>
      </c>
      <c r="R350">
        <v>1.1000000000000001</v>
      </c>
      <c r="S350">
        <f t="shared" si="122"/>
        <v>213</v>
      </c>
      <c r="T350">
        <f t="shared" si="123"/>
        <v>0</v>
      </c>
      <c r="U350">
        <f t="shared" si="124"/>
        <v>0</v>
      </c>
      <c r="V350">
        <f t="shared" si="121"/>
        <v>0</v>
      </c>
      <c r="W350">
        <f t="shared" si="143"/>
        <v>37</v>
      </c>
      <c r="X350">
        <f t="shared" si="144"/>
        <v>0</v>
      </c>
      <c r="Y350">
        <f t="shared" si="145"/>
        <v>0</v>
      </c>
      <c r="Z350">
        <f t="shared" si="142"/>
        <v>0</v>
      </c>
      <c r="AA350">
        <f t="shared" si="133"/>
        <v>0.90452488509132178</v>
      </c>
      <c r="AB350">
        <f t="shared" si="133"/>
        <v>0</v>
      </c>
      <c r="AC350">
        <f t="shared" si="134"/>
        <v>0</v>
      </c>
      <c r="AD350" s="96">
        <f t="shared" si="135"/>
        <v>0</v>
      </c>
      <c r="AE350" s="95">
        <v>0</v>
      </c>
      <c r="AF350" s="86">
        <v>0</v>
      </c>
      <c r="AG350" s="86">
        <v>0</v>
      </c>
      <c r="AH350">
        <v>0.98</v>
      </c>
      <c r="AI350">
        <v>0.98</v>
      </c>
      <c r="AJ350">
        <v>0.98</v>
      </c>
      <c r="AK350">
        <f t="shared" si="127"/>
        <v>0</v>
      </c>
      <c r="AL350">
        <f t="shared" si="128"/>
        <v>0</v>
      </c>
      <c r="AM350">
        <f t="shared" si="129"/>
        <v>0</v>
      </c>
      <c r="AN350">
        <f t="shared" si="130"/>
        <v>0</v>
      </c>
      <c r="AO350">
        <f t="shared" si="131"/>
        <v>0</v>
      </c>
      <c r="AP350">
        <f t="shared" si="132"/>
        <v>0</v>
      </c>
      <c r="AQ350" s="97">
        <f>(AK350/(IF((237.3*LN(('Mini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0" s="97">
        <f>(AL350/(IF((237.3*LN(('Mini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0" s="97">
        <f>(AM350/(IF((237.3*LN(('Mini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0">
        <f t="shared" si="137"/>
        <v>0</v>
      </c>
      <c r="AU350">
        <v>0</v>
      </c>
      <c r="AV350" s="96">
        <v>0</v>
      </c>
      <c r="AW350" s="139">
        <f t="shared" si="136"/>
        <v>2.8000000000000003</v>
      </c>
      <c r="AX350" s="129">
        <v>0</v>
      </c>
      <c r="AY350" s="129">
        <v>0</v>
      </c>
      <c r="AZ350" s="129">
        <v>0</v>
      </c>
      <c r="BA350" s="86"/>
      <c r="BB350" s="86">
        <v>0</v>
      </c>
      <c r="BC350">
        <v>0</v>
      </c>
      <c r="BD350">
        <v>0</v>
      </c>
      <c r="BE350">
        <v>0</v>
      </c>
      <c r="BG350">
        <v>0</v>
      </c>
      <c r="BH350">
        <v>0</v>
      </c>
      <c r="BI350">
        <v>0</v>
      </c>
      <c r="BJ350">
        <v>0</v>
      </c>
      <c r="BM350">
        <f t="shared" si="138"/>
        <v>1.6730950035507E-3</v>
      </c>
      <c r="BN350">
        <f t="shared" si="139"/>
        <v>3.2929523945446001E-4</v>
      </c>
      <c r="BO350">
        <f t="shared" si="140"/>
        <v>1.3691788367472</v>
      </c>
      <c r="BP350">
        <f t="shared" si="141"/>
        <v>2</v>
      </c>
    </row>
    <row r="351" spans="1:68" x14ac:dyDescent="0.25">
      <c r="A351" t="str">
        <f t="shared" si="126"/>
        <v>14230142</v>
      </c>
      <c r="B351">
        <v>14</v>
      </c>
      <c r="C351">
        <v>230</v>
      </c>
      <c r="D351">
        <v>2</v>
      </c>
      <c r="E351">
        <v>14</v>
      </c>
      <c r="F351" s="138">
        <f t="shared" si="125"/>
        <v>5</v>
      </c>
      <c r="G351">
        <v>0</v>
      </c>
      <c r="H351">
        <v>0</v>
      </c>
      <c r="I351">
        <v>0</v>
      </c>
      <c r="J351" s="94">
        <v>0</v>
      </c>
      <c r="K351" s="95">
        <v>496</v>
      </c>
      <c r="L351" s="86">
        <v>0</v>
      </c>
      <c r="M351" s="86">
        <v>0</v>
      </c>
      <c r="N351" s="86">
        <v>0</v>
      </c>
      <c r="O351">
        <v>1.3620000000000001</v>
      </c>
      <c r="P351">
        <v>1.1000000000000001</v>
      </c>
      <c r="Q351">
        <v>1.1000000000000001</v>
      </c>
      <c r="R351">
        <v>1.1000000000000001</v>
      </c>
      <c r="S351">
        <f t="shared" si="122"/>
        <v>74</v>
      </c>
      <c r="T351">
        <f t="shared" si="123"/>
        <v>0</v>
      </c>
      <c r="U351">
        <f t="shared" si="124"/>
        <v>0</v>
      </c>
      <c r="V351">
        <f t="shared" si="121"/>
        <v>0</v>
      </c>
      <c r="W351">
        <f t="shared" si="143"/>
        <v>13</v>
      </c>
      <c r="X351">
        <f t="shared" si="144"/>
        <v>0</v>
      </c>
      <c r="Y351">
        <f t="shared" si="145"/>
        <v>0</v>
      </c>
      <c r="Z351">
        <f t="shared" si="142"/>
        <v>0</v>
      </c>
      <c r="AA351">
        <f t="shared" si="133"/>
        <v>0.35746264479032858</v>
      </c>
      <c r="AB351">
        <f t="shared" si="133"/>
        <v>0</v>
      </c>
      <c r="AC351">
        <f t="shared" si="134"/>
        <v>0</v>
      </c>
      <c r="AD351" s="96">
        <f t="shared" si="135"/>
        <v>0</v>
      </c>
      <c r="AE351" s="95">
        <v>0</v>
      </c>
      <c r="AF351" s="86">
        <v>0</v>
      </c>
      <c r="AG351" s="86">
        <v>0</v>
      </c>
      <c r="AH351">
        <v>0.98</v>
      </c>
      <c r="AI351">
        <v>0.98</v>
      </c>
      <c r="AJ351">
        <v>0.98</v>
      </c>
      <c r="AK351">
        <f t="shared" si="127"/>
        <v>0</v>
      </c>
      <c r="AL351">
        <f t="shared" si="128"/>
        <v>0</v>
      </c>
      <c r="AM351">
        <f t="shared" si="129"/>
        <v>0</v>
      </c>
      <c r="AN351">
        <f t="shared" si="130"/>
        <v>0</v>
      </c>
      <c r="AO351">
        <f t="shared" si="131"/>
        <v>0</v>
      </c>
      <c r="AP351">
        <f t="shared" si="132"/>
        <v>0</v>
      </c>
      <c r="AQ351" s="97">
        <f>(AK351/(IF((237.3*LN(('Mini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1" s="97">
        <f>(AL351/(IF((237.3*LN(('Mini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1" s="97">
        <f>(AM351/(IF((237.3*LN(('Mini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1">
        <f t="shared" si="137"/>
        <v>0</v>
      </c>
      <c r="AU351">
        <v>0</v>
      </c>
      <c r="AV351" s="96">
        <v>0</v>
      </c>
      <c r="AW351" s="139">
        <f t="shared" si="136"/>
        <v>0.76666666666666672</v>
      </c>
      <c r="AX351" s="129">
        <v>0</v>
      </c>
      <c r="AY351" s="129">
        <v>0</v>
      </c>
      <c r="AZ351" s="129">
        <v>0</v>
      </c>
      <c r="BA351" s="86"/>
      <c r="BB351" s="86">
        <v>0</v>
      </c>
      <c r="BC351">
        <v>0</v>
      </c>
      <c r="BD351">
        <v>0</v>
      </c>
      <c r="BE351">
        <v>0</v>
      </c>
      <c r="BG351">
        <v>0</v>
      </c>
      <c r="BH351">
        <v>0</v>
      </c>
      <c r="BI351">
        <v>0</v>
      </c>
      <c r="BJ351">
        <v>0</v>
      </c>
      <c r="BM351">
        <f t="shared" si="138"/>
        <v>8.0534470601597002E-4</v>
      </c>
      <c r="BN351">
        <f t="shared" si="139"/>
        <v>3.9795050474943999E-4</v>
      </c>
      <c r="BO351">
        <f t="shared" si="140"/>
        <v>1.8138647155180001</v>
      </c>
      <c r="BP351">
        <f t="shared" si="141"/>
        <v>2</v>
      </c>
    </row>
    <row r="352" spans="1:68" x14ac:dyDescent="0.25">
      <c r="A352" t="str">
        <f t="shared" si="126"/>
        <v>14230262</v>
      </c>
      <c r="B352">
        <v>14</v>
      </c>
      <c r="C352">
        <v>230</v>
      </c>
      <c r="D352">
        <v>2</v>
      </c>
      <c r="E352">
        <v>26</v>
      </c>
      <c r="F352" s="138">
        <f t="shared" si="125"/>
        <v>10</v>
      </c>
      <c r="G352">
        <v>0</v>
      </c>
      <c r="H352">
        <v>0</v>
      </c>
      <c r="I352">
        <v>0</v>
      </c>
      <c r="J352" s="94">
        <v>0</v>
      </c>
      <c r="K352" s="95">
        <v>861</v>
      </c>
      <c r="L352" s="86">
        <v>0</v>
      </c>
      <c r="M352" s="86">
        <v>0</v>
      </c>
      <c r="N352" s="86">
        <v>0</v>
      </c>
      <c r="O352">
        <v>1.3620000000000001</v>
      </c>
      <c r="P352">
        <v>1.1000000000000001</v>
      </c>
      <c r="Q352">
        <v>1.1000000000000001</v>
      </c>
      <c r="R352">
        <v>1.1000000000000001</v>
      </c>
      <c r="S352">
        <f t="shared" si="122"/>
        <v>129</v>
      </c>
      <c r="T352">
        <f t="shared" si="123"/>
        <v>0</v>
      </c>
      <c r="U352">
        <f t="shared" si="124"/>
        <v>0</v>
      </c>
      <c r="V352">
        <f t="shared" si="121"/>
        <v>0</v>
      </c>
      <c r="W352">
        <f t="shared" si="143"/>
        <v>22</v>
      </c>
      <c r="X352">
        <f t="shared" si="144"/>
        <v>0</v>
      </c>
      <c r="Y352">
        <f t="shared" si="145"/>
        <v>0</v>
      </c>
      <c r="Z352">
        <f t="shared" si="142"/>
        <v>0</v>
      </c>
      <c r="AA352">
        <f t="shared" si="133"/>
        <v>0.60904144457815101</v>
      </c>
      <c r="AB352">
        <f t="shared" si="133"/>
        <v>0</v>
      </c>
      <c r="AC352">
        <f t="shared" si="134"/>
        <v>0</v>
      </c>
      <c r="AD352" s="96">
        <f t="shared" si="135"/>
        <v>0</v>
      </c>
      <c r="AE352" s="95">
        <v>0</v>
      </c>
      <c r="AF352" s="86">
        <v>0</v>
      </c>
      <c r="AG352" s="86">
        <v>0</v>
      </c>
      <c r="AH352">
        <v>0.98</v>
      </c>
      <c r="AI352">
        <v>0.98</v>
      </c>
      <c r="AJ352">
        <v>0.98</v>
      </c>
      <c r="AK352">
        <f t="shared" si="127"/>
        <v>0</v>
      </c>
      <c r="AL352">
        <f t="shared" si="128"/>
        <v>0</v>
      </c>
      <c r="AM352">
        <f t="shared" si="129"/>
        <v>0</v>
      </c>
      <c r="AN352">
        <f t="shared" si="130"/>
        <v>0</v>
      </c>
      <c r="AO352">
        <f t="shared" si="131"/>
        <v>0</v>
      </c>
      <c r="AP352">
        <f t="shared" si="132"/>
        <v>0</v>
      </c>
      <c r="AQ352" s="97">
        <f>(AK352/(IF((237.3*LN(('Mini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2" s="97">
        <f>(AL352/(IF((237.3*LN(('Mini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2" s="97">
        <f>(AM352/(IF((237.3*LN(('Mini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2">
        <f t="shared" si="137"/>
        <v>0</v>
      </c>
      <c r="AU352">
        <v>0</v>
      </c>
      <c r="AV352" s="96">
        <v>0</v>
      </c>
      <c r="AW352" s="139">
        <f t="shared" si="136"/>
        <v>1.5333333333333334</v>
      </c>
      <c r="AX352" s="129">
        <v>0</v>
      </c>
      <c r="AY352" s="129">
        <v>0</v>
      </c>
      <c r="AZ352" s="129">
        <v>0</v>
      </c>
      <c r="BA352" s="86"/>
      <c r="BB352" s="86">
        <v>0</v>
      </c>
      <c r="BC352">
        <v>0</v>
      </c>
      <c r="BD352">
        <v>0</v>
      </c>
      <c r="BE352">
        <v>0</v>
      </c>
      <c r="BG352">
        <v>0</v>
      </c>
      <c r="BH352">
        <v>0</v>
      </c>
      <c r="BI352">
        <v>0</v>
      </c>
      <c r="BJ352">
        <v>0</v>
      </c>
      <c r="BM352">
        <f t="shared" si="138"/>
        <v>1.4501879713725999E-3</v>
      </c>
      <c r="BN352">
        <f t="shared" si="139"/>
        <v>3.7831632653061002E-4</v>
      </c>
      <c r="BO352">
        <f t="shared" si="140"/>
        <v>1.4868910444209</v>
      </c>
      <c r="BP352">
        <f t="shared" si="141"/>
        <v>2</v>
      </c>
    </row>
    <row r="353" spans="1:68" x14ac:dyDescent="0.25">
      <c r="A353" t="str">
        <f t="shared" si="126"/>
        <v>14230342</v>
      </c>
      <c r="B353">
        <v>14</v>
      </c>
      <c r="C353">
        <v>230</v>
      </c>
      <c r="D353">
        <v>2</v>
      </c>
      <c r="E353">
        <v>34</v>
      </c>
      <c r="F353" s="138">
        <f t="shared" si="125"/>
        <v>15</v>
      </c>
      <c r="G353">
        <v>0</v>
      </c>
      <c r="H353">
        <v>0</v>
      </c>
      <c r="I353">
        <v>0</v>
      </c>
      <c r="J353" s="94">
        <v>0</v>
      </c>
      <c r="K353" s="95">
        <v>1175</v>
      </c>
      <c r="L353" s="86">
        <v>0</v>
      </c>
      <c r="M353" s="86">
        <v>0</v>
      </c>
      <c r="N353" s="86">
        <v>0</v>
      </c>
      <c r="O353">
        <v>1.3620000000000001</v>
      </c>
      <c r="P353">
        <v>1.1000000000000001</v>
      </c>
      <c r="Q353">
        <v>1.1000000000000001</v>
      </c>
      <c r="R353">
        <v>1.1000000000000001</v>
      </c>
      <c r="S353">
        <f t="shared" si="122"/>
        <v>175</v>
      </c>
      <c r="T353">
        <f t="shared" si="123"/>
        <v>0</v>
      </c>
      <c r="U353">
        <f t="shared" si="124"/>
        <v>0</v>
      </c>
      <c r="V353">
        <f t="shared" si="121"/>
        <v>0</v>
      </c>
      <c r="W353">
        <f t="shared" si="143"/>
        <v>30</v>
      </c>
      <c r="X353">
        <f t="shared" si="144"/>
        <v>0</v>
      </c>
      <c r="Y353">
        <f t="shared" si="145"/>
        <v>0</v>
      </c>
      <c r="Z353">
        <f t="shared" si="142"/>
        <v>0</v>
      </c>
      <c r="AA353">
        <f t="shared" si="133"/>
        <v>0.34016222089904613</v>
      </c>
      <c r="AB353">
        <f t="shared" si="133"/>
        <v>0</v>
      </c>
      <c r="AC353">
        <f t="shared" si="134"/>
        <v>0</v>
      </c>
      <c r="AD353" s="96">
        <f t="shared" si="135"/>
        <v>0</v>
      </c>
      <c r="AE353" s="95">
        <v>0</v>
      </c>
      <c r="AF353" s="86">
        <v>0</v>
      </c>
      <c r="AG353" s="86">
        <v>0</v>
      </c>
      <c r="AH353">
        <v>0.98</v>
      </c>
      <c r="AI353">
        <v>0.98</v>
      </c>
      <c r="AJ353">
        <v>0.98</v>
      </c>
      <c r="AK353">
        <f t="shared" si="127"/>
        <v>0</v>
      </c>
      <c r="AL353">
        <f t="shared" si="128"/>
        <v>0</v>
      </c>
      <c r="AM353">
        <f t="shared" si="129"/>
        <v>0</v>
      </c>
      <c r="AN353">
        <f t="shared" si="130"/>
        <v>0</v>
      </c>
      <c r="AO353">
        <f t="shared" si="131"/>
        <v>0</v>
      </c>
      <c r="AP353">
        <f t="shared" si="132"/>
        <v>0</v>
      </c>
      <c r="AQ353" s="97">
        <f>(AK353/(IF((237.3*LN(('Mini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3" s="97">
        <f>(AL353/(IF((237.3*LN(('Mini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3" s="97">
        <f>(AM353/(IF((237.3*LN(('Mini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3">
        <f t="shared" si="137"/>
        <v>0</v>
      </c>
      <c r="AU353">
        <v>0</v>
      </c>
      <c r="AV353" s="96">
        <v>0</v>
      </c>
      <c r="AW353" s="139">
        <f t="shared" si="136"/>
        <v>2.3000000000000003</v>
      </c>
      <c r="AX353" s="129">
        <v>0</v>
      </c>
      <c r="AY353" s="129">
        <v>0</v>
      </c>
      <c r="AZ353" s="129">
        <v>0</v>
      </c>
      <c r="BA353" s="86"/>
      <c r="BB353" s="86">
        <v>0</v>
      </c>
      <c r="BC353">
        <v>0</v>
      </c>
      <c r="BD353">
        <v>0</v>
      </c>
      <c r="BE353">
        <v>0</v>
      </c>
      <c r="BG353">
        <v>0</v>
      </c>
      <c r="BH353">
        <v>0</v>
      </c>
      <c r="BI353">
        <v>0</v>
      </c>
      <c r="BJ353">
        <v>0</v>
      </c>
      <c r="BM353">
        <f t="shared" si="138"/>
        <v>1.9563320356262001E-4</v>
      </c>
      <c r="BN353">
        <f t="shared" si="139"/>
        <v>4.4708458846471E-4</v>
      </c>
      <c r="BO353">
        <f t="shared" si="140"/>
        <v>1.766459432507</v>
      </c>
      <c r="BP353">
        <f t="shared" si="141"/>
        <v>2</v>
      </c>
    </row>
    <row r="354" spans="1:68" x14ac:dyDescent="0.25">
      <c r="A354" t="str">
        <f t="shared" si="126"/>
        <v>14230422</v>
      </c>
      <c r="B354">
        <v>14</v>
      </c>
      <c r="C354">
        <v>230</v>
      </c>
      <c r="D354">
        <v>2</v>
      </c>
      <c r="E354">
        <v>42</v>
      </c>
      <c r="F354" s="138">
        <f t="shared" si="125"/>
        <v>20</v>
      </c>
      <c r="G354">
        <v>0</v>
      </c>
      <c r="H354">
        <v>0</v>
      </c>
      <c r="I354">
        <v>0</v>
      </c>
      <c r="J354" s="94">
        <v>0</v>
      </c>
      <c r="K354" s="95">
        <v>1583</v>
      </c>
      <c r="L354" s="86">
        <v>0</v>
      </c>
      <c r="M354" s="86">
        <v>0</v>
      </c>
      <c r="N354" s="86">
        <v>0</v>
      </c>
      <c r="O354">
        <v>1.3620000000000001</v>
      </c>
      <c r="P354">
        <v>1.1000000000000001</v>
      </c>
      <c r="Q354">
        <v>1.1000000000000001</v>
      </c>
      <c r="R354">
        <v>1.1000000000000001</v>
      </c>
      <c r="S354">
        <f t="shared" si="122"/>
        <v>236</v>
      </c>
      <c r="T354">
        <f t="shared" si="123"/>
        <v>0</v>
      </c>
      <c r="U354">
        <f t="shared" si="124"/>
        <v>0</v>
      </c>
      <c r="V354">
        <f t="shared" si="121"/>
        <v>0</v>
      </c>
      <c r="W354">
        <f t="shared" si="143"/>
        <v>41</v>
      </c>
      <c r="X354">
        <f t="shared" si="144"/>
        <v>0</v>
      </c>
      <c r="Y354">
        <f t="shared" si="145"/>
        <v>0</v>
      </c>
      <c r="Z354">
        <f t="shared" si="142"/>
        <v>0</v>
      </c>
      <c r="AA354">
        <f t="shared" si="133"/>
        <v>1.1472902530997895</v>
      </c>
      <c r="AB354">
        <f t="shared" si="133"/>
        <v>0</v>
      </c>
      <c r="AC354">
        <f t="shared" si="134"/>
        <v>0</v>
      </c>
      <c r="AD354" s="96">
        <f t="shared" si="135"/>
        <v>0</v>
      </c>
      <c r="AE354" s="95">
        <v>0</v>
      </c>
      <c r="AF354" s="86">
        <v>0</v>
      </c>
      <c r="AG354" s="86">
        <v>0</v>
      </c>
      <c r="AH354">
        <v>0.98</v>
      </c>
      <c r="AI354">
        <v>0.98</v>
      </c>
      <c r="AJ354">
        <v>0.98</v>
      </c>
      <c r="AK354">
        <f t="shared" si="127"/>
        <v>0</v>
      </c>
      <c r="AL354">
        <f t="shared" si="128"/>
        <v>0</v>
      </c>
      <c r="AM354">
        <f t="shared" si="129"/>
        <v>0</v>
      </c>
      <c r="AN354">
        <f t="shared" si="130"/>
        <v>0</v>
      </c>
      <c r="AO354">
        <f t="shared" si="131"/>
        <v>0</v>
      </c>
      <c r="AP354">
        <f t="shared" si="132"/>
        <v>0</v>
      </c>
      <c r="AQ354" s="97">
        <f>(AK354/(IF((237.3*LN(('Mini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4" s="97">
        <f>(AL354/(IF((237.3*LN(('Mini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4" s="97">
        <f>(AM354/(IF((237.3*LN(('Mini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4">
        <f t="shared" si="137"/>
        <v>0</v>
      </c>
      <c r="AU354">
        <v>0</v>
      </c>
      <c r="AV354" s="96">
        <v>0</v>
      </c>
      <c r="AW354" s="139">
        <f t="shared" si="136"/>
        <v>3.0666666666666669</v>
      </c>
      <c r="AX354" s="129">
        <v>0</v>
      </c>
      <c r="AY354" s="129">
        <v>0</v>
      </c>
      <c r="AZ354" s="129">
        <v>0</v>
      </c>
      <c r="BA354" s="86"/>
      <c r="BB354" s="86">
        <v>0</v>
      </c>
      <c r="BC354">
        <v>0</v>
      </c>
      <c r="BD354">
        <v>0</v>
      </c>
      <c r="BE354">
        <v>0</v>
      </c>
      <c r="BG354">
        <v>0</v>
      </c>
      <c r="BH354">
        <v>0</v>
      </c>
      <c r="BI354">
        <v>0</v>
      </c>
      <c r="BJ354">
        <v>0</v>
      </c>
      <c r="BM354">
        <f t="shared" si="138"/>
        <v>1.6730950035507E-3</v>
      </c>
      <c r="BN354">
        <f t="shared" si="139"/>
        <v>3.2929523945446001E-4</v>
      </c>
      <c r="BO354">
        <f t="shared" si="140"/>
        <v>1.3691788367472</v>
      </c>
      <c r="BP354">
        <f t="shared" si="141"/>
        <v>2</v>
      </c>
    </row>
    <row r="355" spans="1:68" x14ac:dyDescent="0.25">
      <c r="A355" t="str">
        <f t="shared" si="126"/>
        <v>14250142</v>
      </c>
      <c r="B355">
        <v>14</v>
      </c>
      <c r="C355">
        <v>250</v>
      </c>
      <c r="D355">
        <v>2</v>
      </c>
      <c r="E355">
        <v>14</v>
      </c>
      <c r="F355" s="138">
        <f t="shared" si="125"/>
        <v>5</v>
      </c>
      <c r="G355">
        <v>0</v>
      </c>
      <c r="H355">
        <v>0</v>
      </c>
      <c r="I355">
        <v>0</v>
      </c>
      <c r="J355" s="94">
        <v>0</v>
      </c>
      <c r="K355" s="95">
        <v>546</v>
      </c>
      <c r="L355" s="86">
        <v>0</v>
      </c>
      <c r="M355" s="86">
        <v>0</v>
      </c>
      <c r="N355" s="86">
        <v>0</v>
      </c>
      <c r="O355">
        <v>1.3620000000000001</v>
      </c>
      <c r="P355">
        <v>1.1000000000000001</v>
      </c>
      <c r="Q355">
        <v>1.1000000000000001</v>
      </c>
      <c r="R355">
        <v>1.1000000000000001</v>
      </c>
      <c r="S355">
        <f t="shared" si="122"/>
        <v>81</v>
      </c>
      <c r="T355">
        <f t="shared" si="123"/>
        <v>0</v>
      </c>
      <c r="U355">
        <f t="shared" si="124"/>
        <v>0</v>
      </c>
      <c r="V355">
        <f t="shared" si="121"/>
        <v>0</v>
      </c>
      <c r="W355">
        <f t="shared" si="143"/>
        <v>14</v>
      </c>
      <c r="X355">
        <f t="shared" si="144"/>
        <v>0</v>
      </c>
      <c r="Y355">
        <f t="shared" si="145"/>
        <v>0</v>
      </c>
      <c r="Z355">
        <f t="shared" si="142"/>
        <v>0</v>
      </c>
      <c r="AA355">
        <f t="shared" si="133"/>
        <v>0.44676388043951643</v>
      </c>
      <c r="AB355">
        <f t="shared" si="133"/>
        <v>0</v>
      </c>
      <c r="AC355">
        <f t="shared" si="134"/>
        <v>0</v>
      </c>
      <c r="AD355" s="96">
        <f t="shared" si="135"/>
        <v>0</v>
      </c>
      <c r="AE355" s="95">
        <v>0</v>
      </c>
      <c r="AF355" s="86">
        <v>0</v>
      </c>
      <c r="AG355" s="86">
        <v>0</v>
      </c>
      <c r="AH355">
        <v>0.98</v>
      </c>
      <c r="AI355">
        <v>0.98</v>
      </c>
      <c r="AJ355">
        <v>0.98</v>
      </c>
      <c r="AK355">
        <f t="shared" si="127"/>
        <v>0</v>
      </c>
      <c r="AL355">
        <f t="shared" si="128"/>
        <v>0</v>
      </c>
      <c r="AM355">
        <f t="shared" si="129"/>
        <v>0</v>
      </c>
      <c r="AN355">
        <f t="shared" si="130"/>
        <v>0</v>
      </c>
      <c r="AO355">
        <f t="shared" si="131"/>
        <v>0</v>
      </c>
      <c r="AP355">
        <f t="shared" si="132"/>
        <v>0</v>
      </c>
      <c r="AQ355" s="97">
        <f>(AK355/(IF((237.3*LN(('Mini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5" s="97">
        <f>(AL355/(IF((237.3*LN(('Mini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5" s="97">
        <f>(AM355/(IF((237.3*LN(('Mini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5">
        <f t="shared" si="137"/>
        <v>0</v>
      </c>
      <c r="AU355">
        <v>0</v>
      </c>
      <c r="AV355" s="96">
        <v>0</v>
      </c>
      <c r="AW355" s="139">
        <f t="shared" si="136"/>
        <v>0.83333333333333337</v>
      </c>
      <c r="AX355" s="129">
        <v>0</v>
      </c>
      <c r="AY355" s="129">
        <v>0</v>
      </c>
      <c r="AZ355" s="129">
        <v>0</v>
      </c>
      <c r="BA355" s="86"/>
      <c r="BB355" s="86">
        <v>0</v>
      </c>
      <c r="BC355">
        <v>0</v>
      </c>
      <c r="BD355">
        <v>0</v>
      </c>
      <c r="BE355">
        <v>0</v>
      </c>
      <c r="BG355">
        <v>0</v>
      </c>
      <c r="BH355">
        <v>0</v>
      </c>
      <c r="BI355">
        <v>0</v>
      </c>
      <c r="BJ355">
        <v>0</v>
      </c>
      <c r="BM355">
        <f t="shared" si="138"/>
        <v>8.0534470601597002E-4</v>
      </c>
      <c r="BN355">
        <f t="shared" si="139"/>
        <v>3.9795050474943999E-4</v>
      </c>
      <c r="BO355">
        <f t="shared" si="140"/>
        <v>1.8138647155180001</v>
      </c>
      <c r="BP355">
        <f t="shared" si="141"/>
        <v>2</v>
      </c>
    </row>
    <row r="356" spans="1:68" x14ac:dyDescent="0.25">
      <c r="A356" t="str">
        <f t="shared" si="126"/>
        <v>14250262</v>
      </c>
      <c r="B356">
        <v>14</v>
      </c>
      <c r="C356">
        <v>250</v>
      </c>
      <c r="D356">
        <v>2</v>
      </c>
      <c r="E356">
        <v>26</v>
      </c>
      <c r="F356" s="138">
        <f t="shared" si="125"/>
        <v>10</v>
      </c>
      <c r="G356">
        <v>0</v>
      </c>
      <c r="H356">
        <v>0</v>
      </c>
      <c r="I356">
        <v>0</v>
      </c>
      <c r="J356" s="94">
        <v>0</v>
      </c>
      <c r="K356" s="95">
        <v>947</v>
      </c>
      <c r="L356" s="86">
        <v>0</v>
      </c>
      <c r="M356" s="86">
        <v>0</v>
      </c>
      <c r="N356" s="86">
        <v>0</v>
      </c>
      <c r="O356">
        <v>1.3620000000000001</v>
      </c>
      <c r="P356">
        <v>1.1000000000000001</v>
      </c>
      <c r="Q356">
        <v>1.1000000000000001</v>
      </c>
      <c r="R356">
        <v>1.1000000000000001</v>
      </c>
      <c r="S356">
        <f t="shared" si="122"/>
        <v>141</v>
      </c>
      <c r="T356">
        <f t="shared" si="123"/>
        <v>0</v>
      </c>
      <c r="U356">
        <f t="shared" si="124"/>
        <v>0</v>
      </c>
      <c r="V356">
        <f t="shared" si="121"/>
        <v>0</v>
      </c>
      <c r="W356">
        <f t="shared" si="143"/>
        <v>24</v>
      </c>
      <c r="X356">
        <f t="shared" si="144"/>
        <v>0</v>
      </c>
      <c r="Y356">
        <f t="shared" si="145"/>
        <v>0</v>
      </c>
      <c r="Z356">
        <f t="shared" si="142"/>
        <v>0</v>
      </c>
      <c r="AA356">
        <f t="shared" si="133"/>
        <v>0.75736579407680749</v>
      </c>
      <c r="AB356">
        <f t="shared" si="133"/>
        <v>0</v>
      </c>
      <c r="AC356">
        <f t="shared" si="134"/>
        <v>0</v>
      </c>
      <c r="AD356" s="96">
        <f t="shared" si="135"/>
        <v>0</v>
      </c>
      <c r="AE356" s="95">
        <v>0</v>
      </c>
      <c r="AF356" s="86">
        <v>0</v>
      </c>
      <c r="AG356" s="86">
        <v>0</v>
      </c>
      <c r="AH356">
        <v>0.98</v>
      </c>
      <c r="AI356">
        <v>0.98</v>
      </c>
      <c r="AJ356">
        <v>0.98</v>
      </c>
      <c r="AK356">
        <f t="shared" si="127"/>
        <v>0</v>
      </c>
      <c r="AL356">
        <f t="shared" si="128"/>
        <v>0</v>
      </c>
      <c r="AM356">
        <f t="shared" si="129"/>
        <v>0</v>
      </c>
      <c r="AN356">
        <f t="shared" si="130"/>
        <v>0</v>
      </c>
      <c r="AO356">
        <f t="shared" si="131"/>
        <v>0</v>
      </c>
      <c r="AP356">
        <f t="shared" si="132"/>
        <v>0</v>
      </c>
      <c r="AQ356" s="97">
        <f>(AK356/(IF((237.3*LN(('Mini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6" s="97">
        <f>(AL356/(IF((237.3*LN(('Mini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6" s="97">
        <f>(AM356/(IF((237.3*LN(('Mini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6">
        <f t="shared" si="137"/>
        <v>0</v>
      </c>
      <c r="AU356">
        <v>0</v>
      </c>
      <c r="AV356" s="96">
        <v>0</v>
      </c>
      <c r="AW356" s="139">
        <f t="shared" si="136"/>
        <v>1.6666666666666667</v>
      </c>
      <c r="AX356" s="129">
        <v>0</v>
      </c>
      <c r="AY356" s="129">
        <v>0</v>
      </c>
      <c r="AZ356" s="129">
        <v>0</v>
      </c>
      <c r="BA356" s="86"/>
      <c r="BB356" s="86">
        <v>0</v>
      </c>
      <c r="BC356">
        <v>0</v>
      </c>
      <c r="BD356">
        <v>0</v>
      </c>
      <c r="BE356">
        <v>0</v>
      </c>
      <c r="BG356">
        <v>0</v>
      </c>
      <c r="BH356">
        <v>0</v>
      </c>
      <c r="BI356">
        <v>0</v>
      </c>
      <c r="BJ356">
        <v>0</v>
      </c>
      <c r="BM356">
        <f t="shared" si="138"/>
        <v>1.4501879713725999E-3</v>
      </c>
      <c r="BN356">
        <f t="shared" si="139"/>
        <v>3.7831632653061002E-4</v>
      </c>
      <c r="BO356">
        <f t="shared" si="140"/>
        <v>1.4868910444209</v>
      </c>
      <c r="BP356">
        <f t="shared" si="141"/>
        <v>2</v>
      </c>
    </row>
    <row r="357" spans="1:68" x14ac:dyDescent="0.25">
      <c r="A357" t="str">
        <f t="shared" si="126"/>
        <v>14250342</v>
      </c>
      <c r="B357">
        <v>14</v>
      </c>
      <c r="C357">
        <v>250</v>
      </c>
      <c r="D357">
        <v>2</v>
      </c>
      <c r="E357">
        <v>34</v>
      </c>
      <c r="F357" s="138">
        <f t="shared" si="125"/>
        <v>15</v>
      </c>
      <c r="G357">
        <v>0</v>
      </c>
      <c r="H357">
        <v>0</v>
      </c>
      <c r="I357">
        <v>0</v>
      </c>
      <c r="J357" s="94">
        <v>0</v>
      </c>
      <c r="K357" s="95">
        <v>1292</v>
      </c>
      <c r="L357" s="86">
        <v>0</v>
      </c>
      <c r="M357" s="86">
        <v>0</v>
      </c>
      <c r="N357" s="86">
        <v>0</v>
      </c>
      <c r="O357">
        <v>1.3620000000000001</v>
      </c>
      <c r="P357">
        <v>1.1000000000000001</v>
      </c>
      <c r="Q357">
        <v>1.1000000000000001</v>
      </c>
      <c r="R357">
        <v>1.1000000000000001</v>
      </c>
      <c r="S357">
        <f t="shared" si="122"/>
        <v>193</v>
      </c>
      <c r="T357">
        <f t="shared" si="123"/>
        <v>0</v>
      </c>
      <c r="U357">
        <f t="shared" si="124"/>
        <v>0</v>
      </c>
      <c r="V357">
        <f t="shared" si="121"/>
        <v>0</v>
      </c>
      <c r="W357">
        <f t="shared" si="143"/>
        <v>33</v>
      </c>
      <c r="X357">
        <f t="shared" si="144"/>
        <v>0</v>
      </c>
      <c r="Y357">
        <f t="shared" si="145"/>
        <v>0</v>
      </c>
      <c r="Z357">
        <f t="shared" si="142"/>
        <v>0</v>
      </c>
      <c r="AA357">
        <f t="shared" si="133"/>
        <v>0.43954901197634622</v>
      </c>
      <c r="AB357">
        <f t="shared" si="133"/>
        <v>0</v>
      </c>
      <c r="AC357">
        <f t="shared" si="134"/>
        <v>0</v>
      </c>
      <c r="AD357" s="96">
        <f t="shared" si="135"/>
        <v>0</v>
      </c>
      <c r="AE357" s="95">
        <v>0</v>
      </c>
      <c r="AF357" s="86">
        <v>0</v>
      </c>
      <c r="AG357" s="86">
        <v>0</v>
      </c>
      <c r="AH357">
        <v>0.98</v>
      </c>
      <c r="AI357">
        <v>0.98</v>
      </c>
      <c r="AJ357">
        <v>0.98</v>
      </c>
      <c r="AK357">
        <f t="shared" si="127"/>
        <v>0</v>
      </c>
      <c r="AL357">
        <f t="shared" si="128"/>
        <v>0</v>
      </c>
      <c r="AM357">
        <f t="shared" si="129"/>
        <v>0</v>
      </c>
      <c r="AN357">
        <f t="shared" si="130"/>
        <v>0</v>
      </c>
      <c r="AO357">
        <f t="shared" si="131"/>
        <v>0</v>
      </c>
      <c r="AP357">
        <f t="shared" si="132"/>
        <v>0</v>
      </c>
      <c r="AQ357" s="97">
        <f>(AK357/(IF((237.3*LN(('Mini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7" s="97">
        <f>(AL357/(IF((237.3*LN(('Mini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7" s="97">
        <f>(AM357/(IF((237.3*LN(('Mini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7">
        <f t="shared" si="137"/>
        <v>0</v>
      </c>
      <c r="AU357">
        <v>0</v>
      </c>
      <c r="AV357" s="96">
        <v>0</v>
      </c>
      <c r="AW357" s="139">
        <f t="shared" si="136"/>
        <v>2.5</v>
      </c>
      <c r="AX357" s="129">
        <v>0</v>
      </c>
      <c r="AY357" s="129">
        <v>0</v>
      </c>
      <c r="AZ357" s="129">
        <v>0</v>
      </c>
      <c r="BA357" s="86"/>
      <c r="BB357" s="86">
        <v>0</v>
      </c>
      <c r="BC357">
        <v>0</v>
      </c>
      <c r="BD357">
        <v>0</v>
      </c>
      <c r="BE357">
        <v>0</v>
      </c>
      <c r="BG357">
        <v>0</v>
      </c>
      <c r="BH357">
        <v>0</v>
      </c>
      <c r="BI357">
        <v>0</v>
      </c>
      <c r="BJ357">
        <v>0</v>
      </c>
      <c r="BM357">
        <f t="shared" si="138"/>
        <v>1.9563320356262001E-4</v>
      </c>
      <c r="BN357">
        <f t="shared" si="139"/>
        <v>4.4708458846471E-4</v>
      </c>
      <c r="BO357">
        <f t="shared" si="140"/>
        <v>1.766459432507</v>
      </c>
      <c r="BP357">
        <f t="shared" si="141"/>
        <v>2</v>
      </c>
    </row>
    <row r="358" spans="1:68" x14ac:dyDescent="0.25">
      <c r="A358" t="str">
        <f t="shared" si="126"/>
        <v>14250422</v>
      </c>
      <c r="B358">
        <v>14</v>
      </c>
      <c r="C358">
        <v>250</v>
      </c>
      <c r="D358">
        <v>2</v>
      </c>
      <c r="E358">
        <v>42</v>
      </c>
      <c r="F358" s="138">
        <f t="shared" si="125"/>
        <v>20</v>
      </c>
      <c r="G358">
        <v>0</v>
      </c>
      <c r="H358">
        <v>0</v>
      </c>
      <c r="I358">
        <v>0</v>
      </c>
      <c r="J358" s="94">
        <v>0</v>
      </c>
      <c r="K358" s="95">
        <v>1742</v>
      </c>
      <c r="L358" s="86">
        <v>0</v>
      </c>
      <c r="M358" s="86">
        <v>0</v>
      </c>
      <c r="N358" s="86">
        <v>0</v>
      </c>
      <c r="O358">
        <v>1.3620000000000001</v>
      </c>
      <c r="P358">
        <v>1.1000000000000001</v>
      </c>
      <c r="Q358">
        <v>1.1000000000000001</v>
      </c>
      <c r="R358">
        <v>1.1000000000000001</v>
      </c>
      <c r="S358">
        <f t="shared" si="122"/>
        <v>260</v>
      </c>
      <c r="T358">
        <f t="shared" si="123"/>
        <v>0</v>
      </c>
      <c r="U358">
        <f t="shared" si="124"/>
        <v>0</v>
      </c>
      <c r="V358">
        <f t="shared" si="121"/>
        <v>0</v>
      </c>
      <c r="W358">
        <f t="shared" si="143"/>
        <v>45</v>
      </c>
      <c r="X358">
        <f t="shared" si="144"/>
        <v>0</v>
      </c>
      <c r="Y358">
        <f t="shared" si="145"/>
        <v>0</v>
      </c>
      <c r="Z358">
        <f t="shared" si="142"/>
        <v>0</v>
      </c>
      <c r="AA358">
        <f t="shared" si="133"/>
        <v>1.4239450396110673</v>
      </c>
      <c r="AB358">
        <f t="shared" si="133"/>
        <v>0</v>
      </c>
      <c r="AC358">
        <f t="shared" si="134"/>
        <v>0</v>
      </c>
      <c r="AD358" s="96">
        <f t="shared" si="135"/>
        <v>0</v>
      </c>
      <c r="AE358" s="95">
        <v>0</v>
      </c>
      <c r="AF358" s="86">
        <v>0</v>
      </c>
      <c r="AG358" s="86">
        <v>0</v>
      </c>
      <c r="AH358">
        <v>0.98</v>
      </c>
      <c r="AI358">
        <v>0.98</v>
      </c>
      <c r="AJ358">
        <v>0.98</v>
      </c>
      <c r="AK358">
        <f t="shared" si="127"/>
        <v>0</v>
      </c>
      <c r="AL358">
        <f t="shared" si="128"/>
        <v>0</v>
      </c>
      <c r="AM358">
        <f t="shared" si="129"/>
        <v>0</v>
      </c>
      <c r="AN358">
        <f t="shared" si="130"/>
        <v>0</v>
      </c>
      <c r="AO358">
        <f t="shared" si="131"/>
        <v>0</v>
      </c>
      <c r="AP358">
        <f t="shared" si="132"/>
        <v>0</v>
      </c>
      <c r="AQ358" s="97">
        <f>(AK358/(IF((237.3*LN(('Mini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8" s="97">
        <f>(AL358/(IF((237.3*LN(('Mini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8" s="97">
        <f>(AM358/(IF((237.3*LN(('Mini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8">
        <f t="shared" si="137"/>
        <v>0</v>
      </c>
      <c r="AU358">
        <v>0</v>
      </c>
      <c r="AV358" s="96">
        <v>0</v>
      </c>
      <c r="AW358" s="139">
        <f t="shared" si="136"/>
        <v>3.3333333333333335</v>
      </c>
      <c r="AX358" s="129">
        <v>0</v>
      </c>
      <c r="AY358" s="129">
        <v>0</v>
      </c>
      <c r="AZ358" s="129">
        <v>0</v>
      </c>
      <c r="BA358" s="86"/>
      <c r="BB358" s="86">
        <v>0</v>
      </c>
      <c r="BC358">
        <v>0</v>
      </c>
      <c r="BD358">
        <v>0</v>
      </c>
      <c r="BE358">
        <v>0</v>
      </c>
      <c r="BG358">
        <v>0</v>
      </c>
      <c r="BH358">
        <v>0</v>
      </c>
      <c r="BI358">
        <v>0</v>
      </c>
      <c r="BJ358">
        <v>0</v>
      </c>
      <c r="BM358">
        <f t="shared" si="138"/>
        <v>1.6730950035507E-3</v>
      </c>
      <c r="BN358">
        <f t="shared" si="139"/>
        <v>3.2929523945446001E-4</v>
      </c>
      <c r="BO358">
        <f t="shared" si="140"/>
        <v>1.3691788367472</v>
      </c>
      <c r="BP358">
        <f t="shared" si="141"/>
        <v>2</v>
      </c>
    </row>
    <row r="359" spans="1:68" x14ac:dyDescent="0.25">
      <c r="A359" t="str">
        <f t="shared" si="126"/>
        <v>14270142</v>
      </c>
      <c r="B359">
        <v>14</v>
      </c>
      <c r="C359">
        <v>270</v>
      </c>
      <c r="D359">
        <v>2</v>
      </c>
      <c r="E359">
        <v>14</v>
      </c>
      <c r="F359" s="138">
        <f t="shared" si="125"/>
        <v>5</v>
      </c>
      <c r="G359">
        <v>0</v>
      </c>
      <c r="H359">
        <v>0</v>
      </c>
      <c r="I359">
        <v>0</v>
      </c>
      <c r="J359" s="94">
        <v>0</v>
      </c>
      <c r="K359" s="95">
        <v>595</v>
      </c>
      <c r="L359" s="86">
        <v>0</v>
      </c>
      <c r="M359" s="86">
        <v>0</v>
      </c>
      <c r="N359" s="86">
        <v>0</v>
      </c>
      <c r="O359">
        <v>1.3620000000000001</v>
      </c>
      <c r="P359">
        <v>1.1000000000000001</v>
      </c>
      <c r="Q359">
        <v>1.1000000000000001</v>
      </c>
      <c r="R359">
        <v>1.1000000000000001</v>
      </c>
      <c r="S359">
        <f t="shared" si="122"/>
        <v>89</v>
      </c>
      <c r="T359">
        <f t="shared" si="123"/>
        <v>0</v>
      </c>
      <c r="U359">
        <f t="shared" si="124"/>
        <v>0</v>
      </c>
      <c r="V359">
        <f t="shared" si="121"/>
        <v>0</v>
      </c>
      <c r="W359">
        <f t="shared" si="143"/>
        <v>15</v>
      </c>
      <c r="X359">
        <f t="shared" si="144"/>
        <v>0</v>
      </c>
      <c r="Y359">
        <f t="shared" si="145"/>
        <v>0</v>
      </c>
      <c r="Z359">
        <f t="shared" si="142"/>
        <v>0</v>
      </c>
      <c r="AA359">
        <f t="shared" si="133"/>
        <v>0.54924177170576438</v>
      </c>
      <c r="AB359">
        <f t="shared" si="133"/>
        <v>0</v>
      </c>
      <c r="AC359">
        <f t="shared" si="134"/>
        <v>0</v>
      </c>
      <c r="AD359" s="96">
        <f t="shared" si="135"/>
        <v>0</v>
      </c>
      <c r="AE359" s="95">
        <v>0</v>
      </c>
      <c r="AF359" s="86">
        <v>0</v>
      </c>
      <c r="AG359" s="86">
        <v>0</v>
      </c>
      <c r="AH359">
        <v>0.98</v>
      </c>
      <c r="AI359">
        <v>0.98</v>
      </c>
      <c r="AJ359">
        <v>0.98</v>
      </c>
      <c r="AK359">
        <f t="shared" si="127"/>
        <v>0</v>
      </c>
      <c r="AL359">
        <f t="shared" si="128"/>
        <v>0</v>
      </c>
      <c r="AM359">
        <f t="shared" si="129"/>
        <v>0</v>
      </c>
      <c r="AN359">
        <f t="shared" si="130"/>
        <v>0</v>
      </c>
      <c r="AO359">
        <f t="shared" si="131"/>
        <v>0</v>
      </c>
      <c r="AP359">
        <f t="shared" si="132"/>
        <v>0</v>
      </c>
      <c r="AQ359" s="97">
        <f>(AK359/(IF((237.3*LN(('Mini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59" s="97">
        <f>(AL359/(IF((237.3*LN(('Mini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59" s="97">
        <f>(AM359/(IF((237.3*LN(('Mini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59">
        <f t="shared" si="137"/>
        <v>0</v>
      </c>
      <c r="AU359">
        <v>0</v>
      </c>
      <c r="AV359" s="96">
        <v>0</v>
      </c>
      <c r="AW359" s="139">
        <f t="shared" si="136"/>
        <v>0.9</v>
      </c>
      <c r="AX359" s="129">
        <v>0</v>
      </c>
      <c r="AY359" s="129">
        <v>0</v>
      </c>
      <c r="AZ359" s="129">
        <v>0</v>
      </c>
      <c r="BA359" s="86"/>
      <c r="BB359" s="86">
        <v>0</v>
      </c>
      <c r="BC359">
        <v>0</v>
      </c>
      <c r="BD359">
        <v>0</v>
      </c>
      <c r="BE359">
        <v>0</v>
      </c>
      <c r="BG359">
        <v>0</v>
      </c>
      <c r="BH359">
        <v>0</v>
      </c>
      <c r="BI359">
        <v>0</v>
      </c>
      <c r="BJ359">
        <v>0</v>
      </c>
      <c r="BM359">
        <f t="shared" si="138"/>
        <v>8.0534470601597002E-4</v>
      </c>
      <c r="BN359">
        <f t="shared" si="139"/>
        <v>3.9795050474943999E-4</v>
      </c>
      <c r="BO359">
        <f t="shared" si="140"/>
        <v>1.8138647155180001</v>
      </c>
      <c r="BP359">
        <f t="shared" si="141"/>
        <v>2</v>
      </c>
    </row>
    <row r="360" spans="1:68" x14ac:dyDescent="0.25">
      <c r="A360" t="str">
        <f t="shared" si="126"/>
        <v>14270262</v>
      </c>
      <c r="B360">
        <v>14</v>
      </c>
      <c r="C360">
        <v>270</v>
      </c>
      <c r="D360">
        <v>2</v>
      </c>
      <c r="E360">
        <v>26</v>
      </c>
      <c r="F360" s="138">
        <f t="shared" si="125"/>
        <v>10</v>
      </c>
      <c r="G360">
        <v>0</v>
      </c>
      <c r="H360">
        <v>0</v>
      </c>
      <c r="I360">
        <v>0</v>
      </c>
      <c r="J360" s="94">
        <v>0</v>
      </c>
      <c r="K360" s="95">
        <v>1034</v>
      </c>
      <c r="L360" s="86">
        <v>0</v>
      </c>
      <c r="M360" s="86">
        <v>0</v>
      </c>
      <c r="N360" s="86">
        <v>0</v>
      </c>
      <c r="O360">
        <v>1.3620000000000001</v>
      </c>
      <c r="P360">
        <v>1.1000000000000001</v>
      </c>
      <c r="Q360">
        <v>1.1000000000000001</v>
      </c>
      <c r="R360">
        <v>1.1000000000000001</v>
      </c>
      <c r="S360">
        <f t="shared" si="122"/>
        <v>154</v>
      </c>
      <c r="T360">
        <f t="shared" si="123"/>
        <v>0</v>
      </c>
      <c r="U360">
        <f t="shared" si="124"/>
        <v>0</v>
      </c>
      <c r="V360">
        <f t="shared" si="121"/>
        <v>0</v>
      </c>
      <c r="W360">
        <f t="shared" si="143"/>
        <v>26</v>
      </c>
      <c r="X360">
        <f t="shared" si="144"/>
        <v>0</v>
      </c>
      <c r="Y360">
        <f t="shared" si="145"/>
        <v>0</v>
      </c>
      <c r="Z360">
        <f t="shared" si="142"/>
        <v>0</v>
      </c>
      <c r="AA360">
        <f t="shared" si="133"/>
        <v>0.92540153663244773</v>
      </c>
      <c r="AB360">
        <f t="shared" si="133"/>
        <v>0</v>
      </c>
      <c r="AC360">
        <f t="shared" si="134"/>
        <v>0</v>
      </c>
      <c r="AD360" s="96">
        <f t="shared" si="135"/>
        <v>0</v>
      </c>
      <c r="AE360" s="95">
        <v>0</v>
      </c>
      <c r="AF360" s="86">
        <v>0</v>
      </c>
      <c r="AG360" s="86">
        <v>0</v>
      </c>
      <c r="AH360">
        <v>0.98</v>
      </c>
      <c r="AI360">
        <v>0.98</v>
      </c>
      <c r="AJ360">
        <v>0.98</v>
      </c>
      <c r="AK360">
        <f t="shared" si="127"/>
        <v>0</v>
      </c>
      <c r="AL360">
        <f t="shared" si="128"/>
        <v>0</v>
      </c>
      <c r="AM360">
        <f t="shared" si="129"/>
        <v>0</v>
      </c>
      <c r="AN360">
        <f t="shared" si="130"/>
        <v>0</v>
      </c>
      <c r="AO360">
        <f t="shared" si="131"/>
        <v>0</v>
      </c>
      <c r="AP360">
        <f t="shared" si="132"/>
        <v>0</v>
      </c>
      <c r="AQ360" s="97">
        <f>(AK360/(IF((237.3*LN(('Mini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0" s="97">
        <f>(AL360/(IF((237.3*LN(('Mini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0" s="97">
        <f>(AM360/(IF((237.3*LN(('Mini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0">
        <f t="shared" si="137"/>
        <v>0</v>
      </c>
      <c r="AU360">
        <v>0</v>
      </c>
      <c r="AV360" s="96">
        <v>0</v>
      </c>
      <c r="AW360" s="139">
        <f t="shared" si="136"/>
        <v>1.8</v>
      </c>
      <c r="AX360" s="129">
        <v>0</v>
      </c>
      <c r="AY360" s="129">
        <v>0</v>
      </c>
      <c r="AZ360" s="129">
        <v>0</v>
      </c>
      <c r="BA360" s="86"/>
      <c r="BB360" s="86">
        <v>0</v>
      </c>
      <c r="BC360">
        <v>0</v>
      </c>
      <c r="BD360">
        <v>0</v>
      </c>
      <c r="BE360">
        <v>0</v>
      </c>
      <c r="BG360">
        <v>0</v>
      </c>
      <c r="BH360">
        <v>0</v>
      </c>
      <c r="BI360">
        <v>0</v>
      </c>
      <c r="BJ360">
        <v>0</v>
      </c>
      <c r="BM360">
        <f t="shared" si="138"/>
        <v>1.4501879713725999E-3</v>
      </c>
      <c r="BN360">
        <f t="shared" si="139"/>
        <v>3.7831632653061002E-4</v>
      </c>
      <c r="BO360">
        <f t="shared" si="140"/>
        <v>1.4868910444209</v>
      </c>
      <c r="BP360">
        <f t="shared" si="141"/>
        <v>2</v>
      </c>
    </row>
    <row r="361" spans="1:68" x14ac:dyDescent="0.25">
      <c r="A361" t="str">
        <f t="shared" si="126"/>
        <v>14270342</v>
      </c>
      <c r="B361">
        <v>14</v>
      </c>
      <c r="C361">
        <v>270</v>
      </c>
      <c r="D361">
        <v>2</v>
      </c>
      <c r="E361">
        <v>34</v>
      </c>
      <c r="F361" s="138">
        <f t="shared" si="125"/>
        <v>15</v>
      </c>
      <c r="G361">
        <v>0</v>
      </c>
      <c r="H361">
        <v>0</v>
      </c>
      <c r="I361">
        <v>0</v>
      </c>
      <c r="J361" s="94">
        <v>0</v>
      </c>
      <c r="K361" s="95">
        <v>1409</v>
      </c>
      <c r="L361" s="86">
        <v>0</v>
      </c>
      <c r="M361" s="86">
        <v>0</v>
      </c>
      <c r="N361" s="86">
        <v>0</v>
      </c>
      <c r="O361">
        <v>1.3620000000000001</v>
      </c>
      <c r="P361">
        <v>1.1000000000000001</v>
      </c>
      <c r="Q361">
        <v>1.1000000000000001</v>
      </c>
      <c r="R361">
        <v>1.1000000000000001</v>
      </c>
      <c r="S361">
        <f t="shared" si="122"/>
        <v>210</v>
      </c>
      <c r="T361">
        <f t="shared" si="123"/>
        <v>0</v>
      </c>
      <c r="U361">
        <f t="shared" si="124"/>
        <v>0</v>
      </c>
      <c r="V361">
        <f t="shared" si="121"/>
        <v>0</v>
      </c>
      <c r="W361">
        <f t="shared" si="143"/>
        <v>36</v>
      </c>
      <c r="X361">
        <f t="shared" si="144"/>
        <v>0</v>
      </c>
      <c r="Y361">
        <f t="shared" si="145"/>
        <v>0</v>
      </c>
      <c r="Z361">
        <f t="shared" si="142"/>
        <v>0</v>
      </c>
      <c r="AA361">
        <f t="shared" si="133"/>
        <v>0.55573156269845914</v>
      </c>
      <c r="AB361">
        <f t="shared" si="133"/>
        <v>0</v>
      </c>
      <c r="AC361">
        <f t="shared" si="134"/>
        <v>0</v>
      </c>
      <c r="AD361" s="96">
        <f t="shared" si="135"/>
        <v>0</v>
      </c>
      <c r="AE361" s="95">
        <v>0</v>
      </c>
      <c r="AF361" s="86">
        <v>0</v>
      </c>
      <c r="AG361" s="86">
        <v>0</v>
      </c>
      <c r="AH361">
        <v>0.98</v>
      </c>
      <c r="AI361">
        <v>0.98</v>
      </c>
      <c r="AJ361">
        <v>0.98</v>
      </c>
      <c r="AK361">
        <f t="shared" si="127"/>
        <v>0</v>
      </c>
      <c r="AL361">
        <f t="shared" si="128"/>
        <v>0</v>
      </c>
      <c r="AM361">
        <f t="shared" si="129"/>
        <v>0</v>
      </c>
      <c r="AN361">
        <f t="shared" si="130"/>
        <v>0</v>
      </c>
      <c r="AO361">
        <f t="shared" si="131"/>
        <v>0</v>
      </c>
      <c r="AP361">
        <f t="shared" si="132"/>
        <v>0</v>
      </c>
      <c r="AQ361" s="97">
        <f>(AK361/(IF((237.3*LN(('Mini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1" s="97">
        <f>(AL361/(IF((237.3*LN(('Mini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1" s="97">
        <f>(AM361/(IF((237.3*LN(('Mini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1">
        <f t="shared" si="137"/>
        <v>0</v>
      </c>
      <c r="AU361">
        <v>0</v>
      </c>
      <c r="AV361" s="96">
        <v>0</v>
      </c>
      <c r="AW361" s="139">
        <f t="shared" si="136"/>
        <v>2.7</v>
      </c>
      <c r="AX361" s="129">
        <v>0</v>
      </c>
      <c r="AY361" s="129">
        <v>0</v>
      </c>
      <c r="AZ361" s="129">
        <v>0</v>
      </c>
      <c r="BA361" s="86"/>
      <c r="BB361" s="86">
        <v>0</v>
      </c>
      <c r="BC361">
        <v>0</v>
      </c>
      <c r="BD361">
        <v>0</v>
      </c>
      <c r="BE361">
        <v>0</v>
      </c>
      <c r="BG361">
        <v>0</v>
      </c>
      <c r="BH361">
        <v>0</v>
      </c>
      <c r="BI361">
        <v>0</v>
      </c>
      <c r="BJ361">
        <v>0</v>
      </c>
      <c r="BM361">
        <f t="shared" si="138"/>
        <v>1.9563320356262001E-4</v>
      </c>
      <c r="BN361">
        <f t="shared" si="139"/>
        <v>4.4708458846471E-4</v>
      </c>
      <c r="BO361">
        <f t="shared" si="140"/>
        <v>1.766459432507</v>
      </c>
      <c r="BP361">
        <f t="shared" si="141"/>
        <v>2</v>
      </c>
    </row>
    <row r="362" spans="1:68" x14ac:dyDescent="0.25">
      <c r="A362" t="str">
        <f t="shared" si="126"/>
        <v>14270422</v>
      </c>
      <c r="B362">
        <v>14</v>
      </c>
      <c r="C362">
        <v>270</v>
      </c>
      <c r="D362">
        <v>2</v>
      </c>
      <c r="E362">
        <v>42</v>
      </c>
      <c r="F362" s="138">
        <f t="shared" si="125"/>
        <v>20</v>
      </c>
      <c r="G362">
        <v>0</v>
      </c>
      <c r="H362">
        <v>0</v>
      </c>
      <c r="I362">
        <v>0</v>
      </c>
      <c r="J362" s="94">
        <v>0</v>
      </c>
      <c r="K362" s="95">
        <v>1900</v>
      </c>
      <c r="L362" s="86">
        <v>0</v>
      </c>
      <c r="M362" s="86">
        <v>0</v>
      </c>
      <c r="N362" s="86">
        <v>0</v>
      </c>
      <c r="O362">
        <v>1.3620000000000001</v>
      </c>
      <c r="P362">
        <v>1.1000000000000001</v>
      </c>
      <c r="Q362">
        <v>1.1000000000000001</v>
      </c>
      <c r="R362">
        <v>1.1000000000000001</v>
      </c>
      <c r="S362">
        <f t="shared" si="122"/>
        <v>284</v>
      </c>
      <c r="T362">
        <f t="shared" si="123"/>
        <v>0</v>
      </c>
      <c r="U362">
        <f t="shared" si="124"/>
        <v>0</v>
      </c>
      <c r="V362">
        <f t="shared" si="121"/>
        <v>0</v>
      </c>
      <c r="W362">
        <f t="shared" si="143"/>
        <v>49</v>
      </c>
      <c r="X362">
        <f t="shared" si="144"/>
        <v>0</v>
      </c>
      <c r="Y362">
        <f t="shared" si="145"/>
        <v>0</v>
      </c>
      <c r="Z362">
        <f t="shared" si="142"/>
        <v>0</v>
      </c>
      <c r="AA362">
        <f t="shared" si="133"/>
        <v>1.735646743999081</v>
      </c>
      <c r="AB362">
        <f t="shared" si="133"/>
        <v>0</v>
      </c>
      <c r="AC362">
        <f t="shared" si="134"/>
        <v>0</v>
      </c>
      <c r="AD362" s="96">
        <f t="shared" si="135"/>
        <v>0</v>
      </c>
      <c r="AE362" s="95">
        <v>0</v>
      </c>
      <c r="AF362" s="86">
        <v>0</v>
      </c>
      <c r="AG362" s="86">
        <v>0</v>
      </c>
      <c r="AH362">
        <v>0.98</v>
      </c>
      <c r="AI362">
        <v>0.98</v>
      </c>
      <c r="AJ362">
        <v>0.98</v>
      </c>
      <c r="AK362">
        <f t="shared" si="127"/>
        <v>0</v>
      </c>
      <c r="AL362">
        <f t="shared" si="128"/>
        <v>0</v>
      </c>
      <c r="AM362">
        <f t="shared" si="129"/>
        <v>0</v>
      </c>
      <c r="AN362">
        <f t="shared" si="130"/>
        <v>0</v>
      </c>
      <c r="AO362">
        <f t="shared" si="131"/>
        <v>0</v>
      </c>
      <c r="AP362">
        <f t="shared" si="132"/>
        <v>0</v>
      </c>
      <c r="AQ362" s="97">
        <f>(AK362/(IF((237.3*LN(('Mini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2" s="97">
        <f>(AL362/(IF((237.3*LN(('Mini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2" s="97">
        <f>(AM362/(IF((237.3*LN(('Mini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2">
        <f t="shared" si="137"/>
        <v>0</v>
      </c>
      <c r="AU362">
        <v>0</v>
      </c>
      <c r="AV362" s="96">
        <v>0</v>
      </c>
      <c r="AW362" s="139">
        <f t="shared" si="136"/>
        <v>3.6</v>
      </c>
      <c r="AX362" s="129">
        <v>0</v>
      </c>
      <c r="AY362" s="129">
        <v>0</v>
      </c>
      <c r="AZ362" s="129">
        <v>0</v>
      </c>
      <c r="BA362" s="86"/>
      <c r="BB362" s="86">
        <v>0</v>
      </c>
      <c r="BC362">
        <v>0</v>
      </c>
      <c r="BD362">
        <v>0</v>
      </c>
      <c r="BE362">
        <v>0</v>
      </c>
      <c r="BG362">
        <v>0</v>
      </c>
      <c r="BH362">
        <v>0</v>
      </c>
      <c r="BI362">
        <v>0</v>
      </c>
      <c r="BJ362">
        <v>0</v>
      </c>
      <c r="BM362">
        <f t="shared" si="138"/>
        <v>1.6730950035507E-3</v>
      </c>
      <c r="BN362">
        <f t="shared" si="139"/>
        <v>3.2929523945446001E-4</v>
      </c>
      <c r="BO362">
        <f t="shared" si="140"/>
        <v>1.3691788367472</v>
      </c>
      <c r="BP362">
        <f t="shared" si="141"/>
        <v>2</v>
      </c>
    </row>
    <row r="363" spans="1:68" x14ac:dyDescent="0.25">
      <c r="A363" t="str">
        <f t="shared" si="126"/>
        <v>14290142</v>
      </c>
      <c r="B363">
        <v>14</v>
      </c>
      <c r="C363">
        <v>290</v>
      </c>
      <c r="D363">
        <v>2</v>
      </c>
      <c r="E363">
        <v>14</v>
      </c>
      <c r="F363" s="138">
        <f t="shared" si="125"/>
        <v>5</v>
      </c>
      <c r="G363">
        <v>0</v>
      </c>
      <c r="H363">
        <v>0</v>
      </c>
      <c r="I363">
        <v>0</v>
      </c>
      <c r="J363" s="94">
        <v>0</v>
      </c>
      <c r="K363" s="95">
        <v>645</v>
      </c>
      <c r="L363" s="86">
        <v>0</v>
      </c>
      <c r="M363" s="86">
        <v>0</v>
      </c>
      <c r="N363" s="86">
        <v>0</v>
      </c>
      <c r="O363">
        <v>1.3620000000000001</v>
      </c>
      <c r="P363">
        <v>1.1000000000000001</v>
      </c>
      <c r="Q363">
        <v>1.1000000000000001</v>
      </c>
      <c r="R363">
        <v>1.1000000000000001</v>
      </c>
      <c r="S363">
        <f t="shared" si="122"/>
        <v>96</v>
      </c>
      <c r="T363">
        <f t="shared" si="123"/>
        <v>0</v>
      </c>
      <c r="U363">
        <f t="shared" si="124"/>
        <v>0</v>
      </c>
      <c r="V363">
        <f t="shared" si="121"/>
        <v>0</v>
      </c>
      <c r="W363">
        <f t="shared" si="143"/>
        <v>17</v>
      </c>
      <c r="X363">
        <f t="shared" si="144"/>
        <v>0</v>
      </c>
      <c r="Y363">
        <f t="shared" si="145"/>
        <v>0</v>
      </c>
      <c r="Z363">
        <f t="shared" si="142"/>
        <v>0</v>
      </c>
      <c r="AA363">
        <f t="shared" si="133"/>
        <v>0.74309473424250749</v>
      </c>
      <c r="AB363">
        <f t="shared" si="133"/>
        <v>0</v>
      </c>
      <c r="AC363">
        <f t="shared" si="134"/>
        <v>0</v>
      </c>
      <c r="AD363" s="96">
        <f t="shared" si="135"/>
        <v>0</v>
      </c>
      <c r="AE363" s="95">
        <v>0</v>
      </c>
      <c r="AF363" s="86">
        <v>0</v>
      </c>
      <c r="AG363" s="86">
        <v>0</v>
      </c>
      <c r="AH363">
        <v>0.98</v>
      </c>
      <c r="AI363">
        <v>0.98</v>
      </c>
      <c r="AJ363">
        <v>0.98</v>
      </c>
      <c r="AK363">
        <f t="shared" si="127"/>
        <v>0</v>
      </c>
      <c r="AL363">
        <f t="shared" si="128"/>
        <v>0</v>
      </c>
      <c r="AM363">
        <f t="shared" si="129"/>
        <v>0</v>
      </c>
      <c r="AN363">
        <f t="shared" si="130"/>
        <v>0</v>
      </c>
      <c r="AO363">
        <f t="shared" si="131"/>
        <v>0</v>
      </c>
      <c r="AP363">
        <f t="shared" si="132"/>
        <v>0</v>
      </c>
      <c r="AQ363" s="97">
        <f>(AK363/(IF((237.3*LN(('Mini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3" s="97">
        <f>(AL363/(IF((237.3*LN(('Mini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3" s="97">
        <f>(AM363/(IF((237.3*LN(('Mini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3">
        <f t="shared" si="137"/>
        <v>0</v>
      </c>
      <c r="AU363">
        <v>0</v>
      </c>
      <c r="AV363" s="96">
        <v>0</v>
      </c>
      <c r="AW363" s="139">
        <f t="shared" si="136"/>
        <v>0.96666666666666667</v>
      </c>
      <c r="AX363" s="129">
        <v>0</v>
      </c>
      <c r="AY363" s="129">
        <v>0</v>
      </c>
      <c r="AZ363" s="129">
        <v>0</v>
      </c>
      <c r="BA363" s="86"/>
      <c r="BB363" s="86">
        <v>0</v>
      </c>
      <c r="BC363">
        <v>0</v>
      </c>
      <c r="BD363">
        <v>0</v>
      </c>
      <c r="BE363">
        <v>0</v>
      </c>
      <c r="BG363">
        <v>0</v>
      </c>
      <c r="BH363">
        <v>0</v>
      </c>
      <c r="BI363">
        <v>0</v>
      </c>
      <c r="BJ363">
        <v>0</v>
      </c>
      <c r="BM363">
        <f t="shared" si="138"/>
        <v>8.0534470601597002E-4</v>
      </c>
      <c r="BN363">
        <f t="shared" si="139"/>
        <v>3.9795050474943999E-4</v>
      </c>
      <c r="BO363">
        <f t="shared" si="140"/>
        <v>1.8138647155180001</v>
      </c>
      <c r="BP363">
        <f t="shared" si="141"/>
        <v>2</v>
      </c>
    </row>
    <row r="364" spans="1:68" x14ac:dyDescent="0.25">
      <c r="A364" t="str">
        <f t="shared" si="126"/>
        <v>14290262</v>
      </c>
      <c r="B364">
        <v>14</v>
      </c>
      <c r="C364">
        <v>290</v>
      </c>
      <c r="D364">
        <v>2</v>
      </c>
      <c r="E364">
        <v>26</v>
      </c>
      <c r="F364" s="138">
        <f t="shared" si="125"/>
        <v>10</v>
      </c>
      <c r="G364">
        <v>0</v>
      </c>
      <c r="H364">
        <v>0</v>
      </c>
      <c r="I364">
        <v>0</v>
      </c>
      <c r="J364" s="94">
        <v>0</v>
      </c>
      <c r="K364" s="95">
        <v>1119</v>
      </c>
      <c r="L364" s="86">
        <v>0</v>
      </c>
      <c r="M364" s="86">
        <v>0</v>
      </c>
      <c r="N364" s="86">
        <v>0</v>
      </c>
      <c r="O364">
        <v>1.3620000000000001</v>
      </c>
      <c r="P364">
        <v>1.1000000000000001</v>
      </c>
      <c r="Q364">
        <v>1.1000000000000001</v>
      </c>
      <c r="R364">
        <v>1.1000000000000001</v>
      </c>
      <c r="S364">
        <f t="shared" si="122"/>
        <v>167</v>
      </c>
      <c r="T364">
        <f t="shared" si="123"/>
        <v>0</v>
      </c>
      <c r="U364">
        <f t="shared" si="124"/>
        <v>0</v>
      </c>
      <c r="V364">
        <f t="shared" si="121"/>
        <v>0</v>
      </c>
      <c r="W364">
        <f t="shared" si="143"/>
        <v>29</v>
      </c>
      <c r="X364">
        <f t="shared" si="144"/>
        <v>0</v>
      </c>
      <c r="Y364">
        <f t="shared" si="145"/>
        <v>0</v>
      </c>
      <c r="Z364">
        <f t="shared" si="142"/>
        <v>0</v>
      </c>
      <c r="AA364">
        <f t="shared" si="133"/>
        <v>1.1736574966755882</v>
      </c>
      <c r="AB364">
        <f t="shared" si="133"/>
        <v>0</v>
      </c>
      <c r="AC364">
        <f t="shared" si="134"/>
        <v>0</v>
      </c>
      <c r="AD364" s="96">
        <f t="shared" si="135"/>
        <v>0</v>
      </c>
      <c r="AE364" s="95">
        <v>0</v>
      </c>
      <c r="AF364" s="86">
        <v>0</v>
      </c>
      <c r="AG364" s="86">
        <v>0</v>
      </c>
      <c r="AH364">
        <v>0.98</v>
      </c>
      <c r="AI364">
        <v>0.98</v>
      </c>
      <c r="AJ364">
        <v>0.98</v>
      </c>
      <c r="AK364">
        <f t="shared" si="127"/>
        <v>0</v>
      </c>
      <c r="AL364">
        <f t="shared" si="128"/>
        <v>0</v>
      </c>
      <c r="AM364">
        <f t="shared" si="129"/>
        <v>0</v>
      </c>
      <c r="AN364">
        <f t="shared" si="130"/>
        <v>0</v>
      </c>
      <c r="AO364">
        <f t="shared" si="131"/>
        <v>0</v>
      </c>
      <c r="AP364">
        <f t="shared" si="132"/>
        <v>0</v>
      </c>
      <c r="AQ364" s="97">
        <f>(AK364/(IF((237.3*LN(('Mini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4" s="97">
        <f>(AL364/(IF((237.3*LN(('Mini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4" s="97">
        <f>(AM364/(IF((237.3*LN(('Mini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4">
        <f t="shared" si="137"/>
        <v>0</v>
      </c>
      <c r="AU364">
        <v>0</v>
      </c>
      <c r="AV364" s="96">
        <v>0</v>
      </c>
      <c r="AW364" s="139">
        <f t="shared" si="136"/>
        <v>1.9333333333333333</v>
      </c>
      <c r="AX364" s="129">
        <v>0</v>
      </c>
      <c r="AY364" s="129">
        <v>0</v>
      </c>
      <c r="AZ364" s="129">
        <v>0</v>
      </c>
      <c r="BA364" s="86"/>
      <c r="BB364" s="86">
        <v>0</v>
      </c>
      <c r="BC364">
        <v>0</v>
      </c>
      <c r="BD364">
        <v>0</v>
      </c>
      <c r="BE364">
        <v>0</v>
      </c>
      <c r="BG364">
        <v>0</v>
      </c>
      <c r="BH364">
        <v>0</v>
      </c>
      <c r="BI364">
        <v>0</v>
      </c>
      <c r="BJ364">
        <v>0</v>
      </c>
      <c r="BM364">
        <f t="shared" si="138"/>
        <v>1.4501879713725999E-3</v>
      </c>
      <c r="BN364">
        <f t="shared" si="139"/>
        <v>3.7831632653061002E-4</v>
      </c>
      <c r="BO364">
        <f t="shared" si="140"/>
        <v>1.4868910444209</v>
      </c>
      <c r="BP364">
        <f t="shared" si="141"/>
        <v>2</v>
      </c>
    </row>
    <row r="365" spans="1:68" x14ac:dyDescent="0.25">
      <c r="A365" t="str">
        <f t="shared" si="126"/>
        <v>14290342</v>
      </c>
      <c r="B365">
        <v>14</v>
      </c>
      <c r="C365">
        <v>290</v>
      </c>
      <c r="D365">
        <v>2</v>
      </c>
      <c r="E365">
        <v>34</v>
      </c>
      <c r="F365" s="138">
        <f t="shared" si="125"/>
        <v>15</v>
      </c>
      <c r="G365">
        <v>0</v>
      </c>
      <c r="H365">
        <v>0</v>
      </c>
      <c r="I365">
        <v>0</v>
      </c>
      <c r="J365" s="94">
        <v>0</v>
      </c>
      <c r="K365" s="95">
        <v>1527</v>
      </c>
      <c r="L365" s="86">
        <v>0</v>
      </c>
      <c r="M365" s="86">
        <v>0</v>
      </c>
      <c r="N365" s="86">
        <v>0</v>
      </c>
      <c r="O365">
        <v>1.3620000000000001</v>
      </c>
      <c r="P365">
        <v>1.1000000000000001</v>
      </c>
      <c r="Q365">
        <v>1.1000000000000001</v>
      </c>
      <c r="R365">
        <v>1.1000000000000001</v>
      </c>
      <c r="S365">
        <f t="shared" si="122"/>
        <v>228</v>
      </c>
      <c r="T365">
        <f t="shared" si="123"/>
        <v>0</v>
      </c>
      <c r="U365">
        <f t="shared" si="124"/>
        <v>0</v>
      </c>
      <c r="V365">
        <f t="shared" si="121"/>
        <v>0</v>
      </c>
      <c r="W365">
        <f t="shared" si="143"/>
        <v>39</v>
      </c>
      <c r="X365">
        <f t="shared" si="144"/>
        <v>0</v>
      </c>
      <c r="Y365">
        <f t="shared" si="145"/>
        <v>0</v>
      </c>
      <c r="Z365">
        <f t="shared" si="142"/>
        <v>0</v>
      </c>
      <c r="AA365">
        <f t="shared" si="133"/>
        <v>0.6898343849472528</v>
      </c>
      <c r="AB365">
        <f t="shared" si="133"/>
        <v>0</v>
      </c>
      <c r="AC365">
        <f t="shared" si="134"/>
        <v>0</v>
      </c>
      <c r="AD365" s="96">
        <f t="shared" si="135"/>
        <v>0</v>
      </c>
      <c r="AE365" s="95">
        <v>0</v>
      </c>
      <c r="AF365" s="86">
        <v>0</v>
      </c>
      <c r="AG365" s="86">
        <v>0</v>
      </c>
      <c r="AH365">
        <v>0.98</v>
      </c>
      <c r="AI365">
        <v>0.98</v>
      </c>
      <c r="AJ365">
        <v>0.98</v>
      </c>
      <c r="AK365">
        <f t="shared" si="127"/>
        <v>0</v>
      </c>
      <c r="AL365">
        <f t="shared" si="128"/>
        <v>0</v>
      </c>
      <c r="AM365">
        <f t="shared" si="129"/>
        <v>0</v>
      </c>
      <c r="AN365">
        <f t="shared" si="130"/>
        <v>0</v>
      </c>
      <c r="AO365">
        <f t="shared" si="131"/>
        <v>0</v>
      </c>
      <c r="AP365">
        <f t="shared" si="132"/>
        <v>0</v>
      </c>
      <c r="AQ365" s="97">
        <f>(AK365/(IF((237.3*LN(('Mini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5" s="97">
        <f>(AL365/(IF((237.3*LN(('Mini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5" s="97">
        <f>(AM365/(IF((237.3*LN(('Mini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5">
        <f t="shared" si="137"/>
        <v>0</v>
      </c>
      <c r="AU365">
        <v>0</v>
      </c>
      <c r="AV365" s="96">
        <v>0</v>
      </c>
      <c r="AW365" s="139">
        <f t="shared" si="136"/>
        <v>2.9</v>
      </c>
      <c r="AX365" s="129">
        <v>0</v>
      </c>
      <c r="AY365" s="129">
        <v>0</v>
      </c>
      <c r="AZ365" s="129">
        <v>0</v>
      </c>
      <c r="BA365" s="86"/>
      <c r="BB365" s="86">
        <v>0</v>
      </c>
      <c r="BC365">
        <v>0</v>
      </c>
      <c r="BD365">
        <v>0</v>
      </c>
      <c r="BE365">
        <v>0</v>
      </c>
      <c r="BG365">
        <v>0</v>
      </c>
      <c r="BH365">
        <v>0</v>
      </c>
      <c r="BI365">
        <v>0</v>
      </c>
      <c r="BJ365">
        <v>0</v>
      </c>
      <c r="BM365">
        <f t="shared" si="138"/>
        <v>1.9563320356262001E-4</v>
      </c>
      <c r="BN365">
        <f t="shared" si="139"/>
        <v>4.4708458846471E-4</v>
      </c>
      <c r="BO365">
        <f t="shared" si="140"/>
        <v>1.766459432507</v>
      </c>
      <c r="BP365">
        <f t="shared" si="141"/>
        <v>2</v>
      </c>
    </row>
    <row r="366" spans="1:68" x14ac:dyDescent="0.25">
      <c r="A366" t="str">
        <f t="shared" si="126"/>
        <v>14290422</v>
      </c>
      <c r="B366">
        <v>14</v>
      </c>
      <c r="C366">
        <v>290</v>
      </c>
      <c r="D366">
        <v>2</v>
      </c>
      <c r="E366">
        <v>42</v>
      </c>
      <c r="F366" s="138">
        <f t="shared" si="125"/>
        <v>20</v>
      </c>
      <c r="G366">
        <v>0</v>
      </c>
      <c r="H366">
        <v>0</v>
      </c>
      <c r="I366">
        <v>0</v>
      </c>
      <c r="J366" s="94">
        <v>0</v>
      </c>
      <c r="K366" s="95">
        <v>2058</v>
      </c>
      <c r="L366" s="86">
        <v>0</v>
      </c>
      <c r="M366" s="86">
        <v>0</v>
      </c>
      <c r="N366" s="86">
        <v>0</v>
      </c>
      <c r="O366">
        <v>1.3620000000000001</v>
      </c>
      <c r="P366">
        <v>1.1000000000000001</v>
      </c>
      <c r="Q366">
        <v>1.1000000000000001</v>
      </c>
      <c r="R366">
        <v>1.1000000000000001</v>
      </c>
      <c r="S366">
        <f t="shared" si="122"/>
        <v>307</v>
      </c>
      <c r="T366">
        <f t="shared" si="123"/>
        <v>0</v>
      </c>
      <c r="U366">
        <f t="shared" si="124"/>
        <v>0</v>
      </c>
      <c r="V366">
        <f t="shared" si="121"/>
        <v>0</v>
      </c>
      <c r="W366">
        <f t="shared" si="143"/>
        <v>53</v>
      </c>
      <c r="X366">
        <f t="shared" si="144"/>
        <v>0</v>
      </c>
      <c r="Y366">
        <f t="shared" si="145"/>
        <v>0</v>
      </c>
      <c r="Z366">
        <f t="shared" si="142"/>
        <v>0</v>
      </c>
      <c r="AA366">
        <f t="shared" si="133"/>
        <v>2.0834907578893032</v>
      </c>
      <c r="AB366">
        <f t="shared" si="133"/>
        <v>0</v>
      </c>
      <c r="AC366">
        <f t="shared" si="134"/>
        <v>0</v>
      </c>
      <c r="AD366" s="96">
        <f t="shared" si="135"/>
        <v>0</v>
      </c>
      <c r="AE366" s="95">
        <v>0</v>
      </c>
      <c r="AF366" s="86">
        <v>0</v>
      </c>
      <c r="AG366" s="86">
        <v>0</v>
      </c>
      <c r="AH366">
        <v>0.98</v>
      </c>
      <c r="AI366">
        <v>0.98</v>
      </c>
      <c r="AJ366">
        <v>0.98</v>
      </c>
      <c r="AK366">
        <f t="shared" si="127"/>
        <v>0</v>
      </c>
      <c r="AL366">
        <f t="shared" si="128"/>
        <v>0</v>
      </c>
      <c r="AM366">
        <f t="shared" si="129"/>
        <v>0</v>
      </c>
      <c r="AN366">
        <f t="shared" si="130"/>
        <v>0</v>
      </c>
      <c r="AO366">
        <f t="shared" si="131"/>
        <v>0</v>
      </c>
      <c r="AP366">
        <f t="shared" si="132"/>
        <v>0</v>
      </c>
      <c r="AQ366" s="97">
        <f>(AK366/(IF((237.3*LN(('Mini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6" s="97">
        <f>(AL366/(IF((237.3*LN(('Mini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6" s="97">
        <f>(AM366/(IF((237.3*LN(('Mini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6">
        <f t="shared" si="137"/>
        <v>0</v>
      </c>
      <c r="AU366">
        <v>0</v>
      </c>
      <c r="AV366" s="96">
        <v>0</v>
      </c>
      <c r="AW366" s="139">
        <f t="shared" si="136"/>
        <v>3.8666666666666667</v>
      </c>
      <c r="AX366" s="129">
        <v>0</v>
      </c>
      <c r="AY366" s="129">
        <v>0</v>
      </c>
      <c r="AZ366" s="129">
        <v>0</v>
      </c>
      <c r="BA366" s="86"/>
      <c r="BB366" s="86">
        <v>0</v>
      </c>
      <c r="BC366">
        <v>0</v>
      </c>
      <c r="BD366">
        <v>0</v>
      </c>
      <c r="BE366">
        <v>0</v>
      </c>
      <c r="BG366">
        <v>0</v>
      </c>
      <c r="BH366">
        <v>0</v>
      </c>
      <c r="BI366">
        <v>0</v>
      </c>
      <c r="BJ366">
        <v>0</v>
      </c>
      <c r="BM366">
        <f t="shared" si="138"/>
        <v>1.6730950035507E-3</v>
      </c>
      <c r="BN366">
        <f t="shared" si="139"/>
        <v>3.2929523945446001E-4</v>
      </c>
      <c r="BO366">
        <f t="shared" si="140"/>
        <v>1.3691788367472</v>
      </c>
      <c r="BP366">
        <f t="shared" si="141"/>
        <v>2</v>
      </c>
    </row>
    <row r="367" spans="1:68" x14ac:dyDescent="0.25">
      <c r="A367" t="str">
        <f t="shared" si="126"/>
        <v>14310142</v>
      </c>
      <c r="B367">
        <v>14</v>
      </c>
      <c r="C367">
        <v>310</v>
      </c>
      <c r="D367">
        <v>2</v>
      </c>
      <c r="E367">
        <v>14</v>
      </c>
      <c r="F367" s="138">
        <f t="shared" si="125"/>
        <v>5</v>
      </c>
      <c r="G367">
        <v>0</v>
      </c>
      <c r="H367">
        <v>0</v>
      </c>
      <c r="I367">
        <v>0</v>
      </c>
      <c r="J367" s="94">
        <v>0</v>
      </c>
      <c r="K367" s="95">
        <v>694</v>
      </c>
      <c r="L367" s="86">
        <v>0</v>
      </c>
      <c r="M367" s="86">
        <v>0</v>
      </c>
      <c r="N367" s="86">
        <v>0</v>
      </c>
      <c r="O367">
        <v>1.3620000000000001</v>
      </c>
      <c r="P367">
        <v>1.1000000000000001</v>
      </c>
      <c r="Q367">
        <v>1.1000000000000001</v>
      </c>
      <c r="R367">
        <v>1.1000000000000001</v>
      </c>
      <c r="S367">
        <f t="shared" si="122"/>
        <v>104</v>
      </c>
      <c r="T367">
        <f t="shared" si="123"/>
        <v>0</v>
      </c>
      <c r="U367">
        <f t="shared" si="124"/>
        <v>0</v>
      </c>
      <c r="V367">
        <f t="shared" si="121"/>
        <v>0</v>
      </c>
      <c r="W367">
        <f t="shared" si="143"/>
        <v>18</v>
      </c>
      <c r="X367">
        <f t="shared" si="144"/>
        <v>0</v>
      </c>
      <c r="Y367">
        <f t="shared" si="145"/>
        <v>0</v>
      </c>
      <c r="Z367">
        <f t="shared" si="142"/>
        <v>0</v>
      </c>
      <c r="AA367">
        <f t="shared" si="133"/>
        <v>0.88401171947362922</v>
      </c>
      <c r="AB367">
        <f t="shared" si="133"/>
        <v>0</v>
      </c>
      <c r="AC367">
        <f t="shared" si="134"/>
        <v>0</v>
      </c>
      <c r="AD367" s="96">
        <f t="shared" si="135"/>
        <v>0</v>
      </c>
      <c r="AE367" s="95">
        <v>0</v>
      </c>
      <c r="AF367" s="86">
        <v>0</v>
      </c>
      <c r="AG367" s="86">
        <v>0</v>
      </c>
      <c r="AH367">
        <v>0.98</v>
      </c>
      <c r="AI367">
        <v>0.98</v>
      </c>
      <c r="AJ367">
        <v>0.98</v>
      </c>
      <c r="AK367">
        <f t="shared" si="127"/>
        <v>0</v>
      </c>
      <c r="AL367">
        <f t="shared" si="128"/>
        <v>0</v>
      </c>
      <c r="AM367">
        <f t="shared" si="129"/>
        <v>0</v>
      </c>
      <c r="AN367">
        <f t="shared" si="130"/>
        <v>0</v>
      </c>
      <c r="AO367">
        <f t="shared" si="131"/>
        <v>0</v>
      </c>
      <c r="AP367">
        <f t="shared" si="132"/>
        <v>0</v>
      </c>
      <c r="AQ367" s="97">
        <f>(AK367/(IF((237.3*LN(('Mini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7" s="97">
        <f>(AL367/(IF((237.3*LN(('Mini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7" s="97">
        <f>(AM367/(IF((237.3*LN(('Mini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7">
        <f t="shared" si="137"/>
        <v>0</v>
      </c>
      <c r="AU367">
        <v>0</v>
      </c>
      <c r="AV367" s="96">
        <v>0</v>
      </c>
      <c r="AW367" s="139">
        <f t="shared" si="136"/>
        <v>1.0333333333333334</v>
      </c>
      <c r="AX367" s="129">
        <v>0</v>
      </c>
      <c r="AY367" s="129">
        <v>0</v>
      </c>
      <c r="AZ367" s="129">
        <v>0</v>
      </c>
      <c r="BA367" s="86"/>
      <c r="BB367" s="86">
        <v>0</v>
      </c>
      <c r="BC367">
        <v>0</v>
      </c>
      <c r="BD367">
        <v>0</v>
      </c>
      <c r="BE367">
        <v>0</v>
      </c>
      <c r="BG367">
        <v>0</v>
      </c>
      <c r="BH367">
        <v>0</v>
      </c>
      <c r="BI367">
        <v>0</v>
      </c>
      <c r="BJ367">
        <v>0</v>
      </c>
      <c r="BM367">
        <f t="shared" si="138"/>
        <v>8.0534470601597002E-4</v>
      </c>
      <c r="BN367">
        <f t="shared" si="139"/>
        <v>3.9795050474943999E-4</v>
      </c>
      <c r="BO367">
        <f t="shared" si="140"/>
        <v>1.8138647155180001</v>
      </c>
      <c r="BP367">
        <f t="shared" si="141"/>
        <v>2</v>
      </c>
    </row>
    <row r="368" spans="1:68" x14ac:dyDescent="0.25">
      <c r="A368" t="str">
        <f t="shared" si="126"/>
        <v>14310262</v>
      </c>
      <c r="B368">
        <v>14</v>
      </c>
      <c r="C368">
        <v>310</v>
      </c>
      <c r="D368">
        <v>2</v>
      </c>
      <c r="E368">
        <v>26</v>
      </c>
      <c r="F368" s="138">
        <f t="shared" si="125"/>
        <v>10</v>
      </c>
      <c r="G368">
        <v>0</v>
      </c>
      <c r="H368">
        <v>0</v>
      </c>
      <c r="I368">
        <v>0</v>
      </c>
      <c r="J368" s="94">
        <v>0</v>
      </c>
      <c r="K368" s="95">
        <v>1206</v>
      </c>
      <c r="L368" s="86">
        <v>0</v>
      </c>
      <c r="M368" s="86">
        <v>0</v>
      </c>
      <c r="N368" s="86">
        <v>0</v>
      </c>
      <c r="O368">
        <v>1.3620000000000001</v>
      </c>
      <c r="P368">
        <v>1.1000000000000001</v>
      </c>
      <c r="Q368">
        <v>1.1000000000000001</v>
      </c>
      <c r="R368">
        <v>1.1000000000000001</v>
      </c>
      <c r="S368">
        <f t="shared" si="122"/>
        <v>180</v>
      </c>
      <c r="T368">
        <f t="shared" si="123"/>
        <v>0</v>
      </c>
      <c r="U368">
        <f t="shared" si="124"/>
        <v>0</v>
      </c>
      <c r="V368">
        <f t="shared" si="121"/>
        <v>0</v>
      </c>
      <c r="W368">
        <f t="shared" si="143"/>
        <v>31</v>
      </c>
      <c r="X368">
        <f t="shared" si="144"/>
        <v>0</v>
      </c>
      <c r="Y368">
        <f t="shared" si="145"/>
        <v>0</v>
      </c>
      <c r="Z368">
        <f t="shared" si="142"/>
        <v>0</v>
      </c>
      <c r="AA368">
        <f t="shared" si="133"/>
        <v>1.3899265044299594</v>
      </c>
      <c r="AB368">
        <f t="shared" si="133"/>
        <v>0</v>
      </c>
      <c r="AC368">
        <f t="shared" si="134"/>
        <v>0</v>
      </c>
      <c r="AD368" s="96">
        <f t="shared" si="135"/>
        <v>0</v>
      </c>
      <c r="AE368" s="95">
        <v>0</v>
      </c>
      <c r="AF368" s="86">
        <v>0</v>
      </c>
      <c r="AG368" s="86">
        <v>0</v>
      </c>
      <c r="AH368">
        <v>0.98</v>
      </c>
      <c r="AI368">
        <v>0.98</v>
      </c>
      <c r="AJ368">
        <v>0.98</v>
      </c>
      <c r="AK368">
        <f t="shared" si="127"/>
        <v>0</v>
      </c>
      <c r="AL368">
        <f t="shared" si="128"/>
        <v>0</v>
      </c>
      <c r="AM368">
        <f t="shared" si="129"/>
        <v>0</v>
      </c>
      <c r="AN368">
        <f t="shared" si="130"/>
        <v>0</v>
      </c>
      <c r="AO368">
        <f t="shared" si="131"/>
        <v>0</v>
      </c>
      <c r="AP368">
        <f t="shared" si="132"/>
        <v>0</v>
      </c>
      <c r="AQ368" s="97">
        <f>(AK368/(IF((237.3*LN(('Mini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8" s="97">
        <f>(AL368/(IF((237.3*LN(('Mini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8" s="97">
        <f>(AM368/(IF((237.3*LN(('Mini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8">
        <f t="shared" si="137"/>
        <v>0</v>
      </c>
      <c r="AU368">
        <v>0</v>
      </c>
      <c r="AV368" s="96">
        <v>0</v>
      </c>
      <c r="AW368" s="139">
        <f t="shared" si="136"/>
        <v>2.0666666666666669</v>
      </c>
      <c r="AX368" s="129">
        <v>0</v>
      </c>
      <c r="AY368" s="129">
        <v>0</v>
      </c>
      <c r="AZ368" s="129">
        <v>0</v>
      </c>
      <c r="BA368" s="86"/>
      <c r="BB368" s="86">
        <v>0</v>
      </c>
      <c r="BC368">
        <v>0</v>
      </c>
      <c r="BD368">
        <v>0</v>
      </c>
      <c r="BE368">
        <v>0</v>
      </c>
      <c r="BG368">
        <v>0</v>
      </c>
      <c r="BH368">
        <v>0</v>
      </c>
      <c r="BI368">
        <v>0</v>
      </c>
      <c r="BJ368">
        <v>0</v>
      </c>
      <c r="BM368">
        <f t="shared" si="138"/>
        <v>1.4501879713725999E-3</v>
      </c>
      <c r="BN368">
        <f t="shared" si="139"/>
        <v>3.7831632653061002E-4</v>
      </c>
      <c r="BO368">
        <f t="shared" si="140"/>
        <v>1.4868910444209</v>
      </c>
      <c r="BP368">
        <f t="shared" si="141"/>
        <v>2</v>
      </c>
    </row>
    <row r="369" spans="1:68" x14ac:dyDescent="0.25">
      <c r="A369" t="str">
        <f t="shared" si="126"/>
        <v>14310342</v>
      </c>
      <c r="B369">
        <v>14</v>
      </c>
      <c r="C369">
        <v>310</v>
      </c>
      <c r="D369">
        <v>2</v>
      </c>
      <c r="E369">
        <v>34</v>
      </c>
      <c r="F369" s="138">
        <f t="shared" si="125"/>
        <v>15</v>
      </c>
      <c r="G369">
        <v>0</v>
      </c>
      <c r="H369">
        <v>0</v>
      </c>
      <c r="I369">
        <v>0</v>
      </c>
      <c r="J369" s="94">
        <v>0</v>
      </c>
      <c r="K369" s="95">
        <v>1644</v>
      </c>
      <c r="L369" s="86">
        <v>0</v>
      </c>
      <c r="M369" s="86">
        <v>0</v>
      </c>
      <c r="N369" s="86">
        <v>0</v>
      </c>
      <c r="O369">
        <v>1.3620000000000001</v>
      </c>
      <c r="P369">
        <v>1.1000000000000001</v>
      </c>
      <c r="Q369">
        <v>1.1000000000000001</v>
      </c>
      <c r="R369">
        <v>1.1000000000000001</v>
      </c>
      <c r="S369">
        <f t="shared" si="122"/>
        <v>245</v>
      </c>
      <c r="T369">
        <f t="shared" si="123"/>
        <v>0</v>
      </c>
      <c r="U369">
        <f t="shared" si="124"/>
        <v>0</v>
      </c>
      <c r="V369">
        <f t="shared" si="121"/>
        <v>0</v>
      </c>
      <c r="W369">
        <f t="shared" si="143"/>
        <v>42</v>
      </c>
      <c r="X369">
        <f t="shared" si="144"/>
        <v>0</v>
      </c>
      <c r="Y369">
        <f t="shared" si="145"/>
        <v>0</v>
      </c>
      <c r="Z369">
        <f t="shared" si="142"/>
        <v>0</v>
      </c>
      <c r="AA369">
        <f t="shared" si="133"/>
        <v>0.84296076982546453</v>
      </c>
      <c r="AB369">
        <f t="shared" si="133"/>
        <v>0</v>
      </c>
      <c r="AC369">
        <f t="shared" si="134"/>
        <v>0</v>
      </c>
      <c r="AD369" s="96">
        <f t="shared" si="135"/>
        <v>0</v>
      </c>
      <c r="AE369" s="95">
        <v>0</v>
      </c>
      <c r="AF369" s="86">
        <v>0</v>
      </c>
      <c r="AG369" s="86">
        <v>0</v>
      </c>
      <c r="AH369">
        <v>0.98</v>
      </c>
      <c r="AI369">
        <v>0.98</v>
      </c>
      <c r="AJ369">
        <v>0.98</v>
      </c>
      <c r="AK369">
        <f t="shared" si="127"/>
        <v>0</v>
      </c>
      <c r="AL369">
        <f t="shared" si="128"/>
        <v>0</v>
      </c>
      <c r="AM369">
        <f t="shared" si="129"/>
        <v>0</v>
      </c>
      <c r="AN369">
        <f t="shared" si="130"/>
        <v>0</v>
      </c>
      <c r="AO369">
        <f t="shared" si="131"/>
        <v>0</v>
      </c>
      <c r="AP369">
        <f t="shared" si="132"/>
        <v>0</v>
      </c>
      <c r="AQ369" s="97">
        <f>(AK369/(IF((237.3*LN(('Mini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69" s="97">
        <f>(AL369/(IF((237.3*LN(('Mini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69" s="97">
        <f>(AM369/(IF((237.3*LN(('Mini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69">
        <f t="shared" si="137"/>
        <v>0</v>
      </c>
      <c r="AU369">
        <v>0</v>
      </c>
      <c r="AV369" s="96">
        <v>0</v>
      </c>
      <c r="AW369" s="139">
        <f t="shared" si="136"/>
        <v>3.1</v>
      </c>
      <c r="AX369" s="129">
        <v>0</v>
      </c>
      <c r="AY369" s="129">
        <v>0</v>
      </c>
      <c r="AZ369" s="129">
        <v>0</v>
      </c>
      <c r="BA369" s="86"/>
      <c r="BB369" s="86">
        <v>0</v>
      </c>
      <c r="BC369">
        <v>0</v>
      </c>
      <c r="BD369">
        <v>0</v>
      </c>
      <c r="BE369">
        <v>0</v>
      </c>
      <c r="BG369">
        <v>0</v>
      </c>
      <c r="BH369">
        <v>0</v>
      </c>
      <c r="BI369">
        <v>0</v>
      </c>
      <c r="BJ369">
        <v>0</v>
      </c>
      <c r="BM369">
        <f t="shared" si="138"/>
        <v>1.9563320356262001E-4</v>
      </c>
      <c r="BN369">
        <f t="shared" si="139"/>
        <v>4.4708458846471E-4</v>
      </c>
      <c r="BO369">
        <f t="shared" si="140"/>
        <v>1.766459432507</v>
      </c>
      <c r="BP369">
        <f t="shared" si="141"/>
        <v>2</v>
      </c>
    </row>
    <row r="370" spans="1:68" x14ac:dyDescent="0.25">
      <c r="A370" t="str">
        <f t="shared" si="126"/>
        <v>14310422</v>
      </c>
      <c r="B370">
        <v>14</v>
      </c>
      <c r="C370">
        <v>310</v>
      </c>
      <c r="D370">
        <v>2</v>
      </c>
      <c r="E370">
        <v>42</v>
      </c>
      <c r="F370" s="138">
        <f t="shared" si="125"/>
        <v>20</v>
      </c>
      <c r="G370">
        <v>0</v>
      </c>
      <c r="H370">
        <v>0</v>
      </c>
      <c r="I370">
        <v>0</v>
      </c>
      <c r="J370" s="94">
        <v>0</v>
      </c>
      <c r="K370" s="95">
        <v>2217</v>
      </c>
      <c r="L370" s="86">
        <v>0</v>
      </c>
      <c r="M370" s="86">
        <v>0</v>
      </c>
      <c r="N370" s="86">
        <v>0</v>
      </c>
      <c r="O370">
        <v>1.3620000000000001</v>
      </c>
      <c r="P370">
        <v>1.1000000000000001</v>
      </c>
      <c r="Q370">
        <v>1.1000000000000001</v>
      </c>
      <c r="R370">
        <v>1.1000000000000001</v>
      </c>
      <c r="S370">
        <f t="shared" si="122"/>
        <v>331</v>
      </c>
      <c r="T370">
        <f t="shared" si="123"/>
        <v>0</v>
      </c>
      <c r="U370">
        <f t="shared" si="124"/>
        <v>0</v>
      </c>
      <c r="V370">
        <f t="shared" si="121"/>
        <v>0</v>
      </c>
      <c r="W370">
        <f t="shared" si="143"/>
        <v>57</v>
      </c>
      <c r="X370">
        <f t="shared" si="144"/>
        <v>0</v>
      </c>
      <c r="Y370">
        <f t="shared" si="145"/>
        <v>0</v>
      </c>
      <c r="Z370">
        <f t="shared" si="142"/>
        <v>0</v>
      </c>
      <c r="AA370">
        <f t="shared" si="133"/>
        <v>2.4685183161226512</v>
      </c>
      <c r="AB370">
        <f t="shared" si="133"/>
        <v>0</v>
      </c>
      <c r="AC370">
        <f t="shared" si="134"/>
        <v>0</v>
      </c>
      <c r="AD370" s="96">
        <f t="shared" si="135"/>
        <v>0</v>
      </c>
      <c r="AE370" s="95">
        <v>0</v>
      </c>
      <c r="AF370" s="86">
        <v>0</v>
      </c>
      <c r="AG370" s="86">
        <v>0</v>
      </c>
      <c r="AH370">
        <v>0.98</v>
      </c>
      <c r="AI370">
        <v>0.98</v>
      </c>
      <c r="AJ370">
        <v>0.98</v>
      </c>
      <c r="AK370">
        <f t="shared" si="127"/>
        <v>0</v>
      </c>
      <c r="AL370">
        <f t="shared" si="128"/>
        <v>0</v>
      </c>
      <c r="AM370">
        <f t="shared" si="129"/>
        <v>0</v>
      </c>
      <c r="AN370">
        <f t="shared" si="130"/>
        <v>0</v>
      </c>
      <c r="AO370">
        <f t="shared" si="131"/>
        <v>0</v>
      </c>
      <c r="AP370">
        <f t="shared" si="132"/>
        <v>0</v>
      </c>
      <c r="AQ370" s="97">
        <f>(AK370/(IF((237.3*LN(('Mini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0" s="97">
        <f>(AL370/(IF((237.3*LN(('Mini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0" s="97">
        <f>(AM370/(IF((237.3*LN(('Mini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0">
        <f t="shared" si="137"/>
        <v>0</v>
      </c>
      <c r="AU370">
        <v>0</v>
      </c>
      <c r="AV370" s="96">
        <v>0</v>
      </c>
      <c r="AW370" s="139">
        <f t="shared" si="136"/>
        <v>4.1333333333333337</v>
      </c>
      <c r="AX370" s="129">
        <v>0</v>
      </c>
      <c r="AY370" s="129">
        <v>0</v>
      </c>
      <c r="AZ370" s="129">
        <v>0</v>
      </c>
      <c r="BA370" s="86"/>
      <c r="BB370" s="86">
        <v>0</v>
      </c>
      <c r="BC370">
        <v>0</v>
      </c>
      <c r="BD370">
        <v>0</v>
      </c>
      <c r="BE370">
        <v>0</v>
      </c>
      <c r="BG370">
        <v>0</v>
      </c>
      <c r="BH370">
        <v>0</v>
      </c>
      <c r="BI370">
        <v>0</v>
      </c>
      <c r="BJ370">
        <v>0</v>
      </c>
      <c r="BM370">
        <f t="shared" si="138"/>
        <v>1.6730950035507E-3</v>
      </c>
      <c r="BN370">
        <f t="shared" si="139"/>
        <v>3.2929523945446001E-4</v>
      </c>
      <c r="BO370">
        <f t="shared" si="140"/>
        <v>1.3691788367472</v>
      </c>
      <c r="BP370">
        <f t="shared" si="141"/>
        <v>2</v>
      </c>
    </row>
    <row r="371" spans="1:68" x14ac:dyDescent="0.25">
      <c r="A371" t="str">
        <f t="shared" si="126"/>
        <v>14330142</v>
      </c>
      <c r="B371">
        <v>14</v>
      </c>
      <c r="C371">
        <v>330</v>
      </c>
      <c r="D371">
        <v>2</v>
      </c>
      <c r="E371">
        <v>14</v>
      </c>
      <c r="F371" s="138">
        <f t="shared" si="125"/>
        <v>5</v>
      </c>
      <c r="G371">
        <v>0</v>
      </c>
      <c r="H371">
        <v>0</v>
      </c>
      <c r="I371">
        <v>0</v>
      </c>
      <c r="J371" s="94">
        <v>0</v>
      </c>
      <c r="K371" s="95">
        <v>744</v>
      </c>
      <c r="L371" s="86">
        <v>0</v>
      </c>
      <c r="M371" s="86">
        <v>0</v>
      </c>
      <c r="N371" s="86">
        <v>0</v>
      </c>
      <c r="O371">
        <v>1.3620000000000001</v>
      </c>
      <c r="P371">
        <v>1.1000000000000001</v>
      </c>
      <c r="Q371">
        <v>1.1000000000000001</v>
      </c>
      <c r="R371">
        <v>1.1000000000000001</v>
      </c>
      <c r="S371">
        <f t="shared" si="122"/>
        <v>111</v>
      </c>
      <c r="T371">
        <f t="shared" si="123"/>
        <v>0</v>
      </c>
      <c r="U371">
        <f t="shared" si="124"/>
        <v>0</v>
      </c>
      <c r="V371">
        <f t="shared" si="121"/>
        <v>0</v>
      </c>
      <c r="W371">
        <f t="shared" si="143"/>
        <v>19</v>
      </c>
      <c r="X371">
        <f t="shared" si="144"/>
        <v>0</v>
      </c>
      <c r="Y371">
        <f t="shared" si="145"/>
        <v>0</v>
      </c>
      <c r="Z371">
        <f t="shared" si="142"/>
        <v>0</v>
      </c>
      <c r="AA371">
        <f t="shared" si="133"/>
        <v>1.0409950384007729</v>
      </c>
      <c r="AB371">
        <f t="shared" si="133"/>
        <v>0</v>
      </c>
      <c r="AC371">
        <f t="shared" si="134"/>
        <v>0</v>
      </c>
      <c r="AD371" s="96">
        <f t="shared" si="135"/>
        <v>0</v>
      </c>
      <c r="AE371" s="95">
        <v>0</v>
      </c>
      <c r="AF371" s="86">
        <v>0</v>
      </c>
      <c r="AG371" s="86">
        <v>0</v>
      </c>
      <c r="AH371">
        <v>0.98</v>
      </c>
      <c r="AI371">
        <v>0.98</v>
      </c>
      <c r="AJ371">
        <v>0.98</v>
      </c>
      <c r="AK371">
        <f t="shared" si="127"/>
        <v>0</v>
      </c>
      <c r="AL371">
        <f t="shared" si="128"/>
        <v>0</v>
      </c>
      <c r="AM371">
        <f t="shared" si="129"/>
        <v>0</v>
      </c>
      <c r="AN371">
        <f t="shared" si="130"/>
        <v>0</v>
      </c>
      <c r="AO371">
        <f t="shared" si="131"/>
        <v>0</v>
      </c>
      <c r="AP371">
        <f t="shared" si="132"/>
        <v>0</v>
      </c>
      <c r="AQ371" s="97">
        <f>(AK371/(IF((237.3*LN(('Mini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1" s="97">
        <f>(AL371/(IF((237.3*LN(('Mini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1" s="97">
        <f>(AM371/(IF((237.3*LN(('Mini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1">
        <f t="shared" si="137"/>
        <v>0</v>
      </c>
      <c r="AU371">
        <v>0</v>
      </c>
      <c r="AV371" s="96">
        <v>0</v>
      </c>
      <c r="AW371" s="139">
        <f t="shared" si="136"/>
        <v>1.1000000000000001</v>
      </c>
      <c r="AX371" s="129">
        <v>0</v>
      </c>
      <c r="AY371" s="129">
        <v>0</v>
      </c>
      <c r="AZ371" s="129">
        <v>0</v>
      </c>
      <c r="BA371" s="86"/>
      <c r="BB371" s="86">
        <v>0</v>
      </c>
      <c r="BC371">
        <v>0</v>
      </c>
      <c r="BD371">
        <v>0</v>
      </c>
      <c r="BE371">
        <v>0</v>
      </c>
      <c r="BG371">
        <v>0</v>
      </c>
      <c r="BH371">
        <v>0</v>
      </c>
      <c r="BI371">
        <v>0</v>
      </c>
      <c r="BJ371">
        <v>0</v>
      </c>
      <c r="BM371">
        <f t="shared" si="138"/>
        <v>8.0534470601597002E-4</v>
      </c>
      <c r="BN371">
        <f t="shared" si="139"/>
        <v>3.9795050474943999E-4</v>
      </c>
      <c r="BO371">
        <f t="shared" si="140"/>
        <v>1.8138647155180001</v>
      </c>
      <c r="BP371">
        <f t="shared" si="141"/>
        <v>2</v>
      </c>
    </row>
    <row r="372" spans="1:68" x14ac:dyDescent="0.25">
      <c r="A372" t="str">
        <f t="shared" si="126"/>
        <v>14330262</v>
      </c>
      <c r="B372">
        <v>14</v>
      </c>
      <c r="C372">
        <v>330</v>
      </c>
      <c r="D372">
        <v>2</v>
      </c>
      <c r="E372">
        <v>26</v>
      </c>
      <c r="F372" s="138">
        <f t="shared" ref="F372:F406" si="146">IF($E372=14,5,IF($E372=26,10,IF($E372=34,15,IF($E372=42,20,))))</f>
        <v>10</v>
      </c>
      <c r="G372">
        <v>0</v>
      </c>
      <c r="H372">
        <v>0</v>
      </c>
      <c r="I372">
        <v>0</v>
      </c>
      <c r="J372" s="94">
        <v>0</v>
      </c>
      <c r="K372" s="95">
        <v>1292</v>
      </c>
      <c r="L372" s="86">
        <v>0</v>
      </c>
      <c r="M372" s="86">
        <v>0</v>
      </c>
      <c r="N372" s="86">
        <v>0</v>
      </c>
      <c r="O372">
        <v>1.3620000000000001</v>
      </c>
      <c r="P372">
        <v>1.1000000000000001</v>
      </c>
      <c r="Q372">
        <v>1.1000000000000001</v>
      </c>
      <c r="R372">
        <v>1.1000000000000001</v>
      </c>
      <c r="S372">
        <f t="shared" si="122"/>
        <v>193</v>
      </c>
      <c r="T372">
        <f t="shared" si="123"/>
        <v>0</v>
      </c>
      <c r="U372">
        <f t="shared" si="124"/>
        <v>0</v>
      </c>
      <c r="V372">
        <f t="shared" si="121"/>
        <v>0</v>
      </c>
      <c r="W372">
        <f t="shared" si="143"/>
        <v>33</v>
      </c>
      <c r="X372">
        <f t="shared" si="144"/>
        <v>0</v>
      </c>
      <c r="Y372">
        <f t="shared" si="145"/>
        <v>0</v>
      </c>
      <c r="Z372">
        <f t="shared" si="142"/>
        <v>0</v>
      </c>
      <c r="AA372">
        <f t="shared" si="133"/>
        <v>1.6283969291030651</v>
      </c>
      <c r="AB372">
        <f t="shared" si="133"/>
        <v>0</v>
      </c>
      <c r="AC372">
        <f t="shared" si="134"/>
        <v>0</v>
      </c>
      <c r="AD372" s="96">
        <f t="shared" si="135"/>
        <v>0</v>
      </c>
      <c r="AE372" s="95">
        <v>0</v>
      </c>
      <c r="AF372" s="86">
        <v>0</v>
      </c>
      <c r="AG372" s="86">
        <v>0</v>
      </c>
      <c r="AH372">
        <v>0.98</v>
      </c>
      <c r="AI372">
        <v>0.98</v>
      </c>
      <c r="AJ372">
        <v>0.98</v>
      </c>
      <c r="AK372">
        <f t="shared" si="127"/>
        <v>0</v>
      </c>
      <c r="AL372">
        <f t="shared" si="128"/>
        <v>0</v>
      </c>
      <c r="AM372">
        <f t="shared" si="129"/>
        <v>0</v>
      </c>
      <c r="AN372">
        <f t="shared" si="130"/>
        <v>0</v>
      </c>
      <c r="AO372">
        <f t="shared" si="131"/>
        <v>0</v>
      </c>
      <c r="AP372">
        <f t="shared" si="132"/>
        <v>0</v>
      </c>
      <c r="AQ372" s="97">
        <f>(AK372/(IF((237.3*LN(('Mini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2" s="97">
        <f>(AL372/(IF((237.3*LN(('Mini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2" s="97">
        <f>(AM372/(IF((237.3*LN(('Mini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2">
        <f t="shared" si="137"/>
        <v>0</v>
      </c>
      <c r="AU372">
        <v>0</v>
      </c>
      <c r="AV372" s="96">
        <v>0</v>
      </c>
      <c r="AW372" s="139">
        <f t="shared" si="136"/>
        <v>2.2000000000000002</v>
      </c>
      <c r="AX372" s="129">
        <v>0</v>
      </c>
      <c r="AY372" s="129">
        <v>0</v>
      </c>
      <c r="AZ372" s="129">
        <v>0</v>
      </c>
      <c r="BA372" s="86"/>
      <c r="BB372" s="86">
        <v>0</v>
      </c>
      <c r="BC372">
        <v>0</v>
      </c>
      <c r="BD372">
        <v>0</v>
      </c>
      <c r="BE372">
        <v>0</v>
      </c>
      <c r="BG372">
        <v>0</v>
      </c>
      <c r="BH372">
        <v>0</v>
      </c>
      <c r="BI372">
        <v>0</v>
      </c>
      <c r="BJ372">
        <v>0</v>
      </c>
      <c r="BM372">
        <f t="shared" si="138"/>
        <v>1.4501879713725999E-3</v>
      </c>
      <c r="BN372">
        <f t="shared" si="139"/>
        <v>3.7831632653061002E-4</v>
      </c>
      <c r="BO372">
        <f t="shared" si="140"/>
        <v>1.4868910444209</v>
      </c>
      <c r="BP372">
        <f t="shared" si="141"/>
        <v>2</v>
      </c>
    </row>
    <row r="373" spans="1:68" x14ac:dyDescent="0.25">
      <c r="A373" t="str">
        <f t="shared" si="126"/>
        <v>14330342</v>
      </c>
      <c r="B373">
        <v>14</v>
      </c>
      <c r="C373">
        <v>330</v>
      </c>
      <c r="D373">
        <v>2</v>
      </c>
      <c r="E373">
        <v>34</v>
      </c>
      <c r="F373" s="138">
        <f t="shared" si="146"/>
        <v>15</v>
      </c>
      <c r="G373">
        <v>0</v>
      </c>
      <c r="H373">
        <v>0</v>
      </c>
      <c r="I373">
        <v>0</v>
      </c>
      <c r="J373" s="94">
        <v>0</v>
      </c>
      <c r="K373" s="95">
        <v>1762</v>
      </c>
      <c r="L373" s="86">
        <v>0</v>
      </c>
      <c r="M373" s="86">
        <v>0</v>
      </c>
      <c r="N373" s="86">
        <v>0</v>
      </c>
      <c r="O373">
        <v>1.3620000000000001</v>
      </c>
      <c r="P373">
        <v>1.1000000000000001</v>
      </c>
      <c r="Q373">
        <v>1.1000000000000001</v>
      </c>
      <c r="R373">
        <v>1.1000000000000001</v>
      </c>
      <c r="S373">
        <f t="shared" si="122"/>
        <v>263</v>
      </c>
      <c r="T373">
        <f t="shared" si="123"/>
        <v>0</v>
      </c>
      <c r="U373">
        <f t="shared" si="124"/>
        <v>0</v>
      </c>
      <c r="V373">
        <f t="shared" si="121"/>
        <v>0</v>
      </c>
      <c r="W373">
        <f t="shared" si="143"/>
        <v>45</v>
      </c>
      <c r="X373">
        <f t="shared" si="144"/>
        <v>0</v>
      </c>
      <c r="Y373">
        <f t="shared" si="145"/>
        <v>0</v>
      </c>
      <c r="Z373">
        <f t="shared" si="142"/>
        <v>0</v>
      </c>
      <c r="AA373">
        <f t="shared" si="133"/>
        <v>1.0161947471826447</v>
      </c>
      <c r="AB373">
        <f t="shared" si="133"/>
        <v>0</v>
      </c>
      <c r="AC373">
        <f t="shared" si="134"/>
        <v>0</v>
      </c>
      <c r="AD373" s="96">
        <f t="shared" si="135"/>
        <v>0</v>
      </c>
      <c r="AE373" s="95">
        <v>0</v>
      </c>
      <c r="AF373" s="86">
        <v>0</v>
      </c>
      <c r="AG373" s="86">
        <v>0</v>
      </c>
      <c r="AH373">
        <v>0.98</v>
      </c>
      <c r="AI373">
        <v>0.98</v>
      </c>
      <c r="AJ373">
        <v>0.98</v>
      </c>
      <c r="AK373">
        <f t="shared" si="127"/>
        <v>0</v>
      </c>
      <c r="AL373">
        <f t="shared" si="128"/>
        <v>0</v>
      </c>
      <c r="AM373">
        <f t="shared" si="129"/>
        <v>0</v>
      </c>
      <c r="AN373">
        <f t="shared" si="130"/>
        <v>0</v>
      </c>
      <c r="AO373">
        <f t="shared" si="131"/>
        <v>0</v>
      </c>
      <c r="AP373">
        <f t="shared" si="132"/>
        <v>0</v>
      </c>
      <c r="AQ373" s="97">
        <f>(AK373/(IF((237.3*LN(('Mini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3" s="97">
        <f>(AL373/(IF((237.3*LN(('Mini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3" s="97">
        <f>(AM373/(IF((237.3*LN(('Mini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3">
        <f t="shared" si="137"/>
        <v>0</v>
      </c>
      <c r="AU373">
        <v>0</v>
      </c>
      <c r="AV373" s="96">
        <v>0</v>
      </c>
      <c r="AW373" s="139">
        <f t="shared" si="136"/>
        <v>3.3000000000000003</v>
      </c>
      <c r="AX373" s="129">
        <v>0</v>
      </c>
      <c r="AY373" s="129">
        <v>0</v>
      </c>
      <c r="AZ373" s="129">
        <v>0</v>
      </c>
      <c r="BA373" s="86"/>
      <c r="BB373" s="86">
        <v>0</v>
      </c>
      <c r="BC373">
        <v>0</v>
      </c>
      <c r="BD373">
        <v>0</v>
      </c>
      <c r="BE373">
        <v>0</v>
      </c>
      <c r="BG373">
        <v>0</v>
      </c>
      <c r="BH373">
        <v>0</v>
      </c>
      <c r="BI373">
        <v>0</v>
      </c>
      <c r="BJ373">
        <v>0</v>
      </c>
      <c r="BM373">
        <f t="shared" si="138"/>
        <v>1.9563320356262001E-4</v>
      </c>
      <c r="BN373">
        <f t="shared" si="139"/>
        <v>4.4708458846471E-4</v>
      </c>
      <c r="BO373">
        <f t="shared" si="140"/>
        <v>1.766459432507</v>
      </c>
      <c r="BP373">
        <f t="shared" si="141"/>
        <v>2</v>
      </c>
    </row>
    <row r="374" spans="1:68" x14ac:dyDescent="0.25">
      <c r="A374" t="str">
        <f t="shared" si="126"/>
        <v>14330422</v>
      </c>
      <c r="B374">
        <v>14</v>
      </c>
      <c r="C374">
        <v>330</v>
      </c>
      <c r="D374">
        <v>2</v>
      </c>
      <c r="E374">
        <v>42</v>
      </c>
      <c r="F374" s="138">
        <f t="shared" si="146"/>
        <v>20</v>
      </c>
      <c r="G374">
        <v>0</v>
      </c>
      <c r="H374">
        <v>0</v>
      </c>
      <c r="I374">
        <v>0</v>
      </c>
      <c r="J374" s="94">
        <v>0</v>
      </c>
      <c r="K374" s="95">
        <v>2375</v>
      </c>
      <c r="L374" s="86">
        <v>0</v>
      </c>
      <c r="M374" s="86">
        <v>0</v>
      </c>
      <c r="N374" s="86">
        <v>0</v>
      </c>
      <c r="O374">
        <v>1.3620000000000001</v>
      </c>
      <c r="P374">
        <v>1.1000000000000001</v>
      </c>
      <c r="Q374">
        <v>1.1000000000000001</v>
      </c>
      <c r="R374">
        <v>1.1000000000000001</v>
      </c>
      <c r="S374">
        <f t="shared" si="122"/>
        <v>354</v>
      </c>
      <c r="T374">
        <f t="shared" si="123"/>
        <v>0</v>
      </c>
      <c r="U374">
        <f t="shared" si="124"/>
        <v>0</v>
      </c>
      <c r="V374">
        <f t="shared" si="121"/>
        <v>0</v>
      </c>
      <c r="W374">
        <f t="shared" si="143"/>
        <v>61</v>
      </c>
      <c r="X374">
        <f t="shared" si="144"/>
        <v>0</v>
      </c>
      <c r="Y374">
        <f t="shared" si="145"/>
        <v>0</v>
      </c>
      <c r="Z374">
        <f t="shared" si="142"/>
        <v>0</v>
      </c>
      <c r="AA374">
        <f t="shared" si="133"/>
        <v>2.8917229234133024</v>
      </c>
      <c r="AB374">
        <f t="shared" si="133"/>
        <v>0</v>
      </c>
      <c r="AC374">
        <f t="shared" si="134"/>
        <v>0</v>
      </c>
      <c r="AD374" s="96">
        <f t="shared" si="135"/>
        <v>0</v>
      </c>
      <c r="AE374" s="95">
        <v>0</v>
      </c>
      <c r="AF374" s="86">
        <v>0</v>
      </c>
      <c r="AG374" s="86">
        <v>0</v>
      </c>
      <c r="AH374">
        <v>0.98</v>
      </c>
      <c r="AI374">
        <v>0.98</v>
      </c>
      <c r="AJ374">
        <v>0.98</v>
      </c>
      <c r="AK374">
        <f t="shared" si="127"/>
        <v>0</v>
      </c>
      <c r="AL374">
        <f t="shared" si="128"/>
        <v>0</v>
      </c>
      <c r="AM374">
        <f t="shared" si="129"/>
        <v>0</v>
      </c>
      <c r="AN374">
        <f t="shared" si="130"/>
        <v>0</v>
      </c>
      <c r="AO374">
        <f t="shared" si="131"/>
        <v>0</v>
      </c>
      <c r="AP374">
        <f t="shared" si="132"/>
        <v>0</v>
      </c>
      <c r="AQ374" s="97">
        <f>(AK374/(IF((237.3*LN(('Mini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4" s="97">
        <f>(AL374/(IF((237.3*LN(('Mini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4" s="97">
        <f>(AM374/(IF((237.3*LN(('Mini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4">
        <f t="shared" si="137"/>
        <v>0</v>
      </c>
      <c r="AU374">
        <v>0</v>
      </c>
      <c r="AV374" s="96">
        <v>0</v>
      </c>
      <c r="AW374" s="139">
        <f t="shared" si="136"/>
        <v>4.4000000000000004</v>
      </c>
      <c r="AX374" s="129">
        <v>0</v>
      </c>
      <c r="AY374" s="129">
        <v>0</v>
      </c>
      <c r="AZ374" s="129">
        <v>0</v>
      </c>
      <c r="BA374" s="86"/>
      <c r="BB374" s="86">
        <v>0</v>
      </c>
      <c r="BC374">
        <v>0</v>
      </c>
      <c r="BD374">
        <v>0</v>
      </c>
      <c r="BE374">
        <v>0</v>
      </c>
      <c r="BG374">
        <v>0</v>
      </c>
      <c r="BH374">
        <v>0</v>
      </c>
      <c r="BI374">
        <v>0</v>
      </c>
      <c r="BJ374">
        <v>0</v>
      </c>
      <c r="BM374">
        <f t="shared" si="138"/>
        <v>1.6730950035507E-3</v>
      </c>
      <c r="BN374">
        <f t="shared" si="139"/>
        <v>3.2929523945446001E-4</v>
      </c>
      <c r="BO374">
        <f t="shared" si="140"/>
        <v>1.3691788367472</v>
      </c>
      <c r="BP374">
        <f t="shared" si="141"/>
        <v>2</v>
      </c>
    </row>
    <row r="375" spans="1:68" x14ac:dyDescent="0.25">
      <c r="A375" t="str">
        <f t="shared" si="126"/>
        <v>14350142</v>
      </c>
      <c r="B375">
        <v>14</v>
      </c>
      <c r="C375">
        <v>350</v>
      </c>
      <c r="D375">
        <v>2</v>
      </c>
      <c r="E375">
        <v>14</v>
      </c>
      <c r="F375" s="138">
        <f t="shared" si="146"/>
        <v>5</v>
      </c>
      <c r="G375">
        <v>0</v>
      </c>
      <c r="H375">
        <v>0</v>
      </c>
      <c r="I375">
        <v>0</v>
      </c>
      <c r="J375" s="94">
        <v>0</v>
      </c>
      <c r="K375" s="95">
        <v>794</v>
      </c>
      <c r="L375" s="86">
        <v>0</v>
      </c>
      <c r="M375" s="86">
        <v>0</v>
      </c>
      <c r="N375" s="86">
        <v>0</v>
      </c>
      <c r="O375">
        <v>1.3620000000000001</v>
      </c>
      <c r="P375">
        <v>1.1000000000000001</v>
      </c>
      <c r="Q375">
        <v>1.1000000000000001</v>
      </c>
      <c r="R375">
        <v>1.1000000000000001</v>
      </c>
      <c r="S375">
        <f t="shared" si="122"/>
        <v>119</v>
      </c>
      <c r="T375">
        <f t="shared" si="123"/>
        <v>0</v>
      </c>
      <c r="U375">
        <f t="shared" si="124"/>
        <v>0</v>
      </c>
      <c r="V375">
        <f t="shared" si="121"/>
        <v>0</v>
      </c>
      <c r="W375">
        <f t="shared" si="143"/>
        <v>20</v>
      </c>
      <c r="X375">
        <f t="shared" si="144"/>
        <v>0</v>
      </c>
      <c r="Y375">
        <f t="shared" si="145"/>
        <v>0</v>
      </c>
      <c r="Z375">
        <f t="shared" si="142"/>
        <v>0</v>
      </c>
      <c r="AA375">
        <f t="shared" si="133"/>
        <v>1.2148153706717879</v>
      </c>
      <c r="AB375">
        <f t="shared" si="133"/>
        <v>0</v>
      </c>
      <c r="AC375">
        <f t="shared" si="134"/>
        <v>0</v>
      </c>
      <c r="AD375" s="96">
        <f t="shared" si="135"/>
        <v>0</v>
      </c>
      <c r="AE375" s="95">
        <v>0</v>
      </c>
      <c r="AF375" s="86">
        <v>0</v>
      </c>
      <c r="AG375" s="86">
        <v>0</v>
      </c>
      <c r="AH375">
        <v>0.98</v>
      </c>
      <c r="AI375">
        <v>0.98</v>
      </c>
      <c r="AJ375">
        <v>0.98</v>
      </c>
      <c r="AK375">
        <f t="shared" si="127"/>
        <v>0</v>
      </c>
      <c r="AL375">
        <f t="shared" si="128"/>
        <v>0</v>
      </c>
      <c r="AM375">
        <f t="shared" si="129"/>
        <v>0</v>
      </c>
      <c r="AN375">
        <f t="shared" si="130"/>
        <v>0</v>
      </c>
      <c r="AO375">
        <f t="shared" si="131"/>
        <v>0</v>
      </c>
      <c r="AP375">
        <f t="shared" si="132"/>
        <v>0</v>
      </c>
      <c r="AQ375" s="97">
        <f>(AK375/(IF((237.3*LN(('Mini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5" s="97">
        <f>(AL375/(IF((237.3*LN(('Mini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5" s="97">
        <f>(AM375/(IF((237.3*LN(('Mini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5">
        <f t="shared" si="137"/>
        <v>0</v>
      </c>
      <c r="AU375">
        <v>0</v>
      </c>
      <c r="AV375" s="96">
        <v>0</v>
      </c>
      <c r="AW375" s="139">
        <f t="shared" si="136"/>
        <v>1.1666666666666667</v>
      </c>
      <c r="AX375" s="129">
        <v>0</v>
      </c>
      <c r="AY375" s="129">
        <v>0</v>
      </c>
      <c r="AZ375" s="129">
        <v>0</v>
      </c>
      <c r="BA375" s="86"/>
      <c r="BB375" s="86">
        <v>0</v>
      </c>
      <c r="BC375">
        <v>0</v>
      </c>
      <c r="BD375">
        <v>0</v>
      </c>
      <c r="BE375">
        <v>0</v>
      </c>
      <c r="BG375">
        <v>0</v>
      </c>
      <c r="BH375">
        <v>0</v>
      </c>
      <c r="BI375">
        <v>0</v>
      </c>
      <c r="BJ375">
        <v>0</v>
      </c>
      <c r="BM375">
        <f t="shared" si="138"/>
        <v>8.0534470601597002E-4</v>
      </c>
      <c r="BN375">
        <f t="shared" si="139"/>
        <v>3.9795050474943999E-4</v>
      </c>
      <c r="BO375">
        <f t="shared" si="140"/>
        <v>1.8138647155180001</v>
      </c>
      <c r="BP375">
        <f t="shared" si="141"/>
        <v>2</v>
      </c>
    </row>
    <row r="376" spans="1:68" x14ac:dyDescent="0.25">
      <c r="A376" t="str">
        <f t="shared" si="126"/>
        <v>14350262</v>
      </c>
      <c r="B376">
        <v>14</v>
      </c>
      <c r="C376">
        <v>350</v>
      </c>
      <c r="D376">
        <v>2</v>
      </c>
      <c r="E376">
        <v>26</v>
      </c>
      <c r="F376" s="138">
        <f t="shared" si="146"/>
        <v>10</v>
      </c>
      <c r="G376">
        <v>0</v>
      </c>
      <c r="H376">
        <v>0</v>
      </c>
      <c r="I376">
        <v>0</v>
      </c>
      <c r="J376" s="94">
        <v>0</v>
      </c>
      <c r="K376" s="95">
        <v>1377</v>
      </c>
      <c r="L376" s="86">
        <v>0</v>
      </c>
      <c r="M376" s="86">
        <v>0</v>
      </c>
      <c r="N376" s="86">
        <v>0</v>
      </c>
      <c r="O376">
        <v>1.3620000000000001</v>
      </c>
      <c r="P376">
        <v>1.1000000000000001</v>
      </c>
      <c r="Q376">
        <v>1.1000000000000001</v>
      </c>
      <c r="R376">
        <v>1.1000000000000001</v>
      </c>
      <c r="S376">
        <f t="shared" si="122"/>
        <v>206</v>
      </c>
      <c r="T376">
        <f t="shared" si="123"/>
        <v>0</v>
      </c>
      <c r="U376">
        <f t="shared" si="124"/>
        <v>0</v>
      </c>
      <c r="V376">
        <f t="shared" si="121"/>
        <v>0</v>
      </c>
      <c r="W376">
        <f t="shared" si="143"/>
        <v>35</v>
      </c>
      <c r="X376">
        <f t="shared" si="144"/>
        <v>0</v>
      </c>
      <c r="Y376">
        <f t="shared" si="145"/>
        <v>0</v>
      </c>
      <c r="Z376">
        <f t="shared" si="142"/>
        <v>0</v>
      </c>
      <c r="AA376">
        <f t="shared" si="133"/>
        <v>1.8897670298211189</v>
      </c>
      <c r="AB376">
        <f t="shared" si="133"/>
        <v>0</v>
      </c>
      <c r="AC376">
        <f t="shared" si="134"/>
        <v>0</v>
      </c>
      <c r="AD376" s="96">
        <f t="shared" si="135"/>
        <v>0</v>
      </c>
      <c r="AE376" s="95">
        <v>0</v>
      </c>
      <c r="AF376" s="86">
        <v>0</v>
      </c>
      <c r="AG376" s="86">
        <v>0</v>
      </c>
      <c r="AH376">
        <v>0.98</v>
      </c>
      <c r="AI376">
        <v>0.98</v>
      </c>
      <c r="AJ376">
        <v>0.98</v>
      </c>
      <c r="AK376">
        <f t="shared" si="127"/>
        <v>0</v>
      </c>
      <c r="AL376">
        <f t="shared" si="128"/>
        <v>0</v>
      </c>
      <c r="AM376">
        <f t="shared" si="129"/>
        <v>0</v>
      </c>
      <c r="AN376">
        <f t="shared" si="130"/>
        <v>0</v>
      </c>
      <c r="AO376">
        <f t="shared" si="131"/>
        <v>0</v>
      </c>
      <c r="AP376">
        <f t="shared" si="132"/>
        <v>0</v>
      </c>
      <c r="AQ376" s="97">
        <f>(AK376/(IF((237.3*LN(('Mini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6" s="97">
        <f>(AL376/(IF((237.3*LN(('Mini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6" s="97">
        <f>(AM376/(IF((237.3*LN(('Mini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6">
        <f t="shared" si="137"/>
        <v>0</v>
      </c>
      <c r="AU376">
        <v>0</v>
      </c>
      <c r="AV376" s="96">
        <v>0</v>
      </c>
      <c r="AW376" s="139">
        <f t="shared" si="136"/>
        <v>2.3333333333333335</v>
      </c>
      <c r="AX376" s="129">
        <v>0</v>
      </c>
      <c r="AY376" s="129">
        <v>0</v>
      </c>
      <c r="AZ376" s="129">
        <v>0</v>
      </c>
      <c r="BA376" s="86"/>
      <c r="BB376" s="86">
        <v>0</v>
      </c>
      <c r="BC376">
        <v>0</v>
      </c>
      <c r="BD376">
        <v>0</v>
      </c>
      <c r="BE376">
        <v>0</v>
      </c>
      <c r="BG376">
        <v>0</v>
      </c>
      <c r="BH376">
        <v>0</v>
      </c>
      <c r="BI376">
        <v>0</v>
      </c>
      <c r="BJ376">
        <v>0</v>
      </c>
      <c r="BM376">
        <f t="shared" si="138"/>
        <v>1.4501879713725999E-3</v>
      </c>
      <c r="BN376">
        <f t="shared" si="139"/>
        <v>3.7831632653061002E-4</v>
      </c>
      <c r="BO376">
        <f t="shared" si="140"/>
        <v>1.4868910444209</v>
      </c>
      <c r="BP376">
        <f t="shared" si="141"/>
        <v>2</v>
      </c>
    </row>
    <row r="377" spans="1:68" x14ac:dyDescent="0.25">
      <c r="A377" t="str">
        <f t="shared" si="126"/>
        <v>14350342</v>
      </c>
      <c r="B377">
        <v>14</v>
      </c>
      <c r="C377">
        <v>350</v>
      </c>
      <c r="D377">
        <v>2</v>
      </c>
      <c r="E377">
        <v>34</v>
      </c>
      <c r="F377" s="138">
        <f t="shared" si="146"/>
        <v>15</v>
      </c>
      <c r="G377">
        <v>0</v>
      </c>
      <c r="H377">
        <v>0</v>
      </c>
      <c r="I377">
        <v>0</v>
      </c>
      <c r="J377" s="94">
        <v>0</v>
      </c>
      <c r="K377" s="95">
        <v>1880</v>
      </c>
      <c r="L377" s="86">
        <v>0</v>
      </c>
      <c r="M377" s="86">
        <v>0</v>
      </c>
      <c r="N377" s="86">
        <v>0</v>
      </c>
      <c r="O377">
        <v>1.3620000000000001</v>
      </c>
      <c r="P377">
        <v>1.1000000000000001</v>
      </c>
      <c r="Q377">
        <v>1.1000000000000001</v>
      </c>
      <c r="R377">
        <v>1.1000000000000001</v>
      </c>
      <c r="S377">
        <f t="shared" si="122"/>
        <v>281</v>
      </c>
      <c r="T377">
        <f t="shared" si="123"/>
        <v>0</v>
      </c>
      <c r="U377">
        <f t="shared" si="124"/>
        <v>0</v>
      </c>
      <c r="V377">
        <f t="shared" si="121"/>
        <v>0</v>
      </c>
      <c r="W377">
        <f t="shared" si="143"/>
        <v>48</v>
      </c>
      <c r="X377">
        <f t="shared" si="144"/>
        <v>0</v>
      </c>
      <c r="Y377">
        <f t="shared" si="145"/>
        <v>0</v>
      </c>
      <c r="Z377">
        <f t="shared" si="142"/>
        <v>0</v>
      </c>
      <c r="AA377">
        <f t="shared" si="133"/>
        <v>1.2106027400026835</v>
      </c>
      <c r="AB377">
        <f t="shared" si="133"/>
        <v>0</v>
      </c>
      <c r="AC377">
        <f t="shared" si="134"/>
        <v>0</v>
      </c>
      <c r="AD377" s="96">
        <f t="shared" si="135"/>
        <v>0</v>
      </c>
      <c r="AE377" s="95">
        <v>0</v>
      </c>
      <c r="AF377" s="86">
        <v>0</v>
      </c>
      <c r="AG377" s="86">
        <v>0</v>
      </c>
      <c r="AH377">
        <v>0.98</v>
      </c>
      <c r="AI377">
        <v>0.98</v>
      </c>
      <c r="AJ377">
        <v>0.98</v>
      </c>
      <c r="AK377">
        <f t="shared" si="127"/>
        <v>0</v>
      </c>
      <c r="AL377">
        <f t="shared" si="128"/>
        <v>0</v>
      </c>
      <c r="AM377">
        <f t="shared" si="129"/>
        <v>0</v>
      </c>
      <c r="AN377">
        <f t="shared" si="130"/>
        <v>0</v>
      </c>
      <c r="AO377">
        <f t="shared" si="131"/>
        <v>0</v>
      </c>
      <c r="AP377">
        <f t="shared" si="132"/>
        <v>0</v>
      </c>
      <c r="AQ377" s="97">
        <f>(AK377/(IF((237.3*LN(('Mini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7" s="97">
        <f>(AL377/(IF((237.3*LN(('Mini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7" s="97">
        <f>(AM377/(IF((237.3*LN(('Mini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7">
        <f t="shared" si="137"/>
        <v>0</v>
      </c>
      <c r="AU377">
        <v>0</v>
      </c>
      <c r="AV377" s="96">
        <v>0</v>
      </c>
      <c r="AW377" s="139">
        <f t="shared" si="136"/>
        <v>3.5</v>
      </c>
      <c r="AX377" s="129">
        <v>0</v>
      </c>
      <c r="AY377" s="129">
        <v>0</v>
      </c>
      <c r="AZ377" s="129">
        <v>0</v>
      </c>
      <c r="BA377" s="86"/>
      <c r="BB377" s="86">
        <v>0</v>
      </c>
      <c r="BC377">
        <v>0</v>
      </c>
      <c r="BD377">
        <v>0</v>
      </c>
      <c r="BE377">
        <v>0</v>
      </c>
      <c r="BG377">
        <v>0</v>
      </c>
      <c r="BH377">
        <v>0</v>
      </c>
      <c r="BI377">
        <v>0</v>
      </c>
      <c r="BJ377">
        <v>0</v>
      </c>
      <c r="BM377">
        <f t="shared" si="138"/>
        <v>1.9563320356262001E-4</v>
      </c>
      <c r="BN377">
        <f t="shared" si="139"/>
        <v>4.4708458846471E-4</v>
      </c>
      <c r="BO377">
        <f t="shared" si="140"/>
        <v>1.766459432507</v>
      </c>
      <c r="BP377">
        <f t="shared" si="141"/>
        <v>2</v>
      </c>
    </row>
    <row r="378" spans="1:68" x14ac:dyDescent="0.25">
      <c r="A378" t="str">
        <f t="shared" si="126"/>
        <v>14350422</v>
      </c>
      <c r="B378">
        <v>14</v>
      </c>
      <c r="C378">
        <v>350</v>
      </c>
      <c r="D378">
        <v>2</v>
      </c>
      <c r="E378">
        <v>42</v>
      </c>
      <c r="F378" s="138">
        <f t="shared" si="146"/>
        <v>20</v>
      </c>
      <c r="G378">
        <v>0</v>
      </c>
      <c r="H378">
        <v>0</v>
      </c>
      <c r="I378">
        <v>0</v>
      </c>
      <c r="J378" s="94">
        <v>0</v>
      </c>
      <c r="K378" s="95">
        <v>2533</v>
      </c>
      <c r="L378" s="86">
        <v>0</v>
      </c>
      <c r="M378" s="86">
        <v>0</v>
      </c>
      <c r="N378" s="86">
        <v>0</v>
      </c>
      <c r="O378">
        <v>1.3620000000000001</v>
      </c>
      <c r="P378">
        <v>1.1000000000000001</v>
      </c>
      <c r="Q378">
        <v>1.1000000000000001</v>
      </c>
      <c r="R378">
        <v>1.1000000000000001</v>
      </c>
      <c r="S378">
        <f t="shared" si="122"/>
        <v>378</v>
      </c>
      <c r="T378">
        <f t="shared" si="123"/>
        <v>0</v>
      </c>
      <c r="U378">
        <f t="shared" si="124"/>
        <v>0</v>
      </c>
      <c r="V378">
        <f t="shared" si="121"/>
        <v>0</v>
      </c>
      <c r="W378">
        <f t="shared" si="143"/>
        <v>65</v>
      </c>
      <c r="X378">
        <f t="shared" si="144"/>
        <v>0</v>
      </c>
      <c r="Y378">
        <f t="shared" si="145"/>
        <v>0</v>
      </c>
      <c r="Z378">
        <f t="shared" si="142"/>
        <v>0</v>
      </c>
      <c r="AA378">
        <f t="shared" ref="AA378:AB441" si="147">0.0098*(($BM378*(W378^$BO378)*($C378-14.4)*$BP378)+($BN378*W378*W378))</f>
        <v>3.3540556329986537</v>
      </c>
      <c r="AB378">
        <f t="shared" si="147"/>
        <v>0</v>
      </c>
      <c r="AC378">
        <f t="shared" ref="AC378:AC441" si="148">0.0098*(($BM378*(Y378^$BO378)*($C378-14.4)*$BP378)+($BN378*Y378*Y378))</f>
        <v>0</v>
      </c>
      <c r="AD378" s="96">
        <f t="shared" ref="AD378:AD441" si="149">0.0098*(($BM378*(Z378^$BO378)*($C378-14.4)*$BP378)+($BN378*Z378*Z378))</f>
        <v>0</v>
      </c>
      <c r="AE378" s="95">
        <v>0</v>
      </c>
      <c r="AF378" s="86">
        <v>0</v>
      </c>
      <c r="AG378" s="86">
        <v>0</v>
      </c>
      <c r="AH378">
        <v>0.98</v>
      </c>
      <c r="AI378">
        <v>0.98</v>
      </c>
      <c r="AJ378">
        <v>0.98</v>
      </c>
      <c r="AK378">
        <f t="shared" si="127"/>
        <v>0</v>
      </c>
      <c r="AL378">
        <f t="shared" si="128"/>
        <v>0</v>
      </c>
      <c r="AM378">
        <f t="shared" si="129"/>
        <v>0</v>
      </c>
      <c r="AN378">
        <f t="shared" si="130"/>
        <v>0</v>
      </c>
      <c r="AO378">
        <f t="shared" si="131"/>
        <v>0</v>
      </c>
      <c r="AP378">
        <f t="shared" si="132"/>
        <v>0</v>
      </c>
      <c r="AQ378" s="97">
        <f>(AK378/(IF((237.3*LN(('Mini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8" s="97">
        <f>(AL378/(IF((237.3*LN(('Mini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8" s="97">
        <f>(AM378/(IF((237.3*LN(('Mini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8">
        <f t="shared" si="137"/>
        <v>0</v>
      </c>
      <c r="AU378">
        <v>0</v>
      </c>
      <c r="AV378" s="96">
        <v>0</v>
      </c>
      <c r="AW378" s="139">
        <f t="shared" si="136"/>
        <v>4.666666666666667</v>
      </c>
      <c r="AX378" s="129">
        <v>0</v>
      </c>
      <c r="AY378" s="129">
        <v>0</v>
      </c>
      <c r="AZ378" s="129">
        <v>0</v>
      </c>
      <c r="BA378" s="86"/>
      <c r="BB378" s="86">
        <v>0</v>
      </c>
      <c r="BC378">
        <v>0</v>
      </c>
      <c r="BD378">
        <v>0</v>
      </c>
      <c r="BE378">
        <v>0</v>
      </c>
      <c r="BG378">
        <v>0</v>
      </c>
      <c r="BH378">
        <v>0</v>
      </c>
      <c r="BI378">
        <v>0</v>
      </c>
      <c r="BJ378">
        <v>0</v>
      </c>
      <c r="BM378">
        <f t="shared" si="138"/>
        <v>1.6730950035507E-3</v>
      </c>
      <c r="BN378">
        <f t="shared" si="139"/>
        <v>3.2929523945446001E-4</v>
      </c>
      <c r="BO378">
        <f t="shared" si="140"/>
        <v>1.3691788367472</v>
      </c>
      <c r="BP378">
        <f t="shared" si="141"/>
        <v>2</v>
      </c>
    </row>
    <row r="379" spans="1:68" x14ac:dyDescent="0.25">
      <c r="A379" t="str">
        <f t="shared" si="126"/>
        <v>14370142</v>
      </c>
      <c r="B379">
        <v>14</v>
      </c>
      <c r="C379">
        <v>370</v>
      </c>
      <c r="D379">
        <v>2</v>
      </c>
      <c r="E379">
        <v>14</v>
      </c>
      <c r="F379" s="138">
        <f t="shared" si="146"/>
        <v>5</v>
      </c>
      <c r="G379">
        <v>0</v>
      </c>
      <c r="H379">
        <v>0</v>
      </c>
      <c r="I379">
        <v>0</v>
      </c>
      <c r="J379" s="94">
        <v>0</v>
      </c>
      <c r="K379" s="95">
        <v>843</v>
      </c>
      <c r="L379" s="86">
        <v>0</v>
      </c>
      <c r="M379" s="86">
        <v>0</v>
      </c>
      <c r="N379" s="86">
        <v>0</v>
      </c>
      <c r="O379">
        <v>1.3620000000000001</v>
      </c>
      <c r="P379">
        <v>1.1000000000000001</v>
      </c>
      <c r="Q379">
        <v>1.1000000000000001</v>
      </c>
      <c r="R379">
        <v>1.1000000000000001</v>
      </c>
      <c r="S379">
        <f t="shared" si="122"/>
        <v>126</v>
      </c>
      <c r="T379">
        <f t="shared" si="123"/>
        <v>0</v>
      </c>
      <c r="U379">
        <f t="shared" si="124"/>
        <v>0</v>
      </c>
      <c r="V379">
        <f t="shared" si="121"/>
        <v>0</v>
      </c>
      <c r="W379">
        <f t="shared" si="143"/>
        <v>22</v>
      </c>
      <c r="X379">
        <f t="shared" si="144"/>
        <v>0</v>
      </c>
      <c r="Y379">
        <f t="shared" si="145"/>
        <v>0</v>
      </c>
      <c r="Z379">
        <f t="shared" si="142"/>
        <v>0</v>
      </c>
      <c r="AA379">
        <f t="shared" si="147"/>
        <v>1.5300614161537585</v>
      </c>
      <c r="AB379">
        <f t="shared" si="147"/>
        <v>0</v>
      </c>
      <c r="AC379">
        <f t="shared" si="148"/>
        <v>0</v>
      </c>
      <c r="AD379" s="96">
        <f t="shared" si="149"/>
        <v>0</v>
      </c>
      <c r="AE379" s="95">
        <v>0</v>
      </c>
      <c r="AF379" s="86">
        <v>0</v>
      </c>
      <c r="AG379" s="86">
        <v>0</v>
      </c>
      <c r="AH379">
        <v>0.98</v>
      </c>
      <c r="AI379">
        <v>0.98</v>
      </c>
      <c r="AJ379">
        <v>0.98</v>
      </c>
      <c r="AK379">
        <f t="shared" si="127"/>
        <v>0</v>
      </c>
      <c r="AL379">
        <f t="shared" si="128"/>
        <v>0</v>
      </c>
      <c r="AM379">
        <f t="shared" si="129"/>
        <v>0</v>
      </c>
      <c r="AN379">
        <f t="shared" si="130"/>
        <v>0</v>
      </c>
      <c r="AO379">
        <f t="shared" si="131"/>
        <v>0</v>
      </c>
      <c r="AP379">
        <f t="shared" si="132"/>
        <v>0</v>
      </c>
      <c r="AQ379" s="97">
        <f>(AK379/(IF((237.3*LN(('Mini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79" s="97">
        <f>(AL379/(IF((237.3*LN(('Mini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79" s="97">
        <f>(AM379/(IF((237.3*LN(('Mini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79">
        <f t="shared" si="137"/>
        <v>0</v>
      </c>
      <c r="AU379">
        <v>0</v>
      </c>
      <c r="AV379" s="96">
        <v>0</v>
      </c>
      <c r="AW379" s="139">
        <f t="shared" si="136"/>
        <v>1.2333333333333334</v>
      </c>
      <c r="AX379" s="129">
        <v>0</v>
      </c>
      <c r="AY379" s="129">
        <v>0</v>
      </c>
      <c r="AZ379" s="129">
        <v>0</v>
      </c>
      <c r="BA379" s="86"/>
      <c r="BB379" s="86">
        <v>0</v>
      </c>
      <c r="BC379">
        <v>0</v>
      </c>
      <c r="BD379">
        <v>0</v>
      </c>
      <c r="BE379">
        <v>0</v>
      </c>
      <c r="BG379">
        <v>0</v>
      </c>
      <c r="BH379">
        <v>0</v>
      </c>
      <c r="BI379">
        <v>0</v>
      </c>
      <c r="BJ379">
        <v>0</v>
      </c>
      <c r="BM379">
        <f t="shared" si="138"/>
        <v>8.0534470601597002E-4</v>
      </c>
      <c r="BN379">
        <f t="shared" si="139"/>
        <v>3.9795050474943999E-4</v>
      </c>
      <c r="BO379">
        <f t="shared" si="140"/>
        <v>1.8138647155180001</v>
      </c>
      <c r="BP379">
        <f t="shared" si="141"/>
        <v>2</v>
      </c>
    </row>
    <row r="380" spans="1:68" x14ac:dyDescent="0.25">
      <c r="A380" t="str">
        <f t="shared" si="126"/>
        <v>14370262</v>
      </c>
      <c r="B380">
        <v>14</v>
      </c>
      <c r="C380">
        <v>370</v>
      </c>
      <c r="D380">
        <v>2</v>
      </c>
      <c r="E380">
        <v>26</v>
      </c>
      <c r="F380" s="138">
        <f t="shared" si="146"/>
        <v>10</v>
      </c>
      <c r="G380">
        <v>0</v>
      </c>
      <c r="H380">
        <v>0</v>
      </c>
      <c r="I380">
        <v>0</v>
      </c>
      <c r="J380" s="94">
        <v>0</v>
      </c>
      <c r="K380" s="95">
        <v>1464</v>
      </c>
      <c r="L380" s="86">
        <v>0</v>
      </c>
      <c r="M380" s="86">
        <v>0</v>
      </c>
      <c r="N380" s="86">
        <v>0</v>
      </c>
      <c r="O380">
        <v>1.3620000000000001</v>
      </c>
      <c r="P380">
        <v>1.1000000000000001</v>
      </c>
      <c r="Q380">
        <v>1.1000000000000001</v>
      </c>
      <c r="R380">
        <v>1.1000000000000001</v>
      </c>
      <c r="S380">
        <f t="shared" si="122"/>
        <v>219</v>
      </c>
      <c r="T380">
        <f t="shared" si="123"/>
        <v>0</v>
      </c>
      <c r="U380">
        <f t="shared" si="124"/>
        <v>0</v>
      </c>
      <c r="V380">
        <f t="shared" si="121"/>
        <v>0</v>
      </c>
      <c r="W380">
        <f t="shared" si="143"/>
        <v>38</v>
      </c>
      <c r="X380">
        <f t="shared" si="144"/>
        <v>0</v>
      </c>
      <c r="Y380">
        <f t="shared" si="145"/>
        <v>0</v>
      </c>
      <c r="Z380">
        <f t="shared" si="142"/>
        <v>0</v>
      </c>
      <c r="AA380">
        <f t="shared" si="147"/>
        <v>2.2627519844441517</v>
      </c>
      <c r="AB380">
        <f t="shared" si="147"/>
        <v>0</v>
      </c>
      <c r="AC380">
        <f t="shared" si="148"/>
        <v>0</v>
      </c>
      <c r="AD380" s="96">
        <f t="shared" si="149"/>
        <v>0</v>
      </c>
      <c r="AE380" s="95">
        <v>0</v>
      </c>
      <c r="AF380" s="86">
        <v>0</v>
      </c>
      <c r="AG380" s="86">
        <v>0</v>
      </c>
      <c r="AH380">
        <v>0.98</v>
      </c>
      <c r="AI380">
        <v>0.98</v>
      </c>
      <c r="AJ380">
        <v>0.98</v>
      </c>
      <c r="AK380">
        <f t="shared" si="127"/>
        <v>0</v>
      </c>
      <c r="AL380">
        <f t="shared" si="128"/>
        <v>0</v>
      </c>
      <c r="AM380">
        <f t="shared" si="129"/>
        <v>0</v>
      </c>
      <c r="AN380">
        <f t="shared" si="130"/>
        <v>0</v>
      </c>
      <c r="AO380">
        <f t="shared" si="131"/>
        <v>0</v>
      </c>
      <c r="AP380">
        <f t="shared" si="132"/>
        <v>0</v>
      </c>
      <c r="AQ380" s="97">
        <f>(AK380/(IF((237.3*LN(('Mini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0" s="97">
        <f>(AL380/(IF((237.3*LN(('Mini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0" s="97">
        <f>(AM380/(IF((237.3*LN(('Mini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0">
        <f t="shared" si="137"/>
        <v>0</v>
      </c>
      <c r="AU380">
        <v>0</v>
      </c>
      <c r="AV380" s="96">
        <v>0</v>
      </c>
      <c r="AW380" s="139">
        <f t="shared" si="136"/>
        <v>2.4666666666666668</v>
      </c>
      <c r="AX380" s="129">
        <v>0</v>
      </c>
      <c r="AY380" s="129">
        <v>0</v>
      </c>
      <c r="AZ380" s="129">
        <v>0</v>
      </c>
      <c r="BA380" s="86"/>
      <c r="BB380" s="86">
        <v>0</v>
      </c>
      <c r="BC380">
        <v>0</v>
      </c>
      <c r="BD380">
        <v>0</v>
      </c>
      <c r="BE380">
        <v>0</v>
      </c>
      <c r="BG380">
        <v>0</v>
      </c>
      <c r="BH380">
        <v>0</v>
      </c>
      <c r="BI380">
        <v>0</v>
      </c>
      <c r="BJ380">
        <v>0</v>
      </c>
      <c r="BM380">
        <f t="shared" si="138"/>
        <v>1.4501879713725999E-3</v>
      </c>
      <c r="BN380">
        <f t="shared" si="139"/>
        <v>3.7831632653061002E-4</v>
      </c>
      <c r="BO380">
        <f t="shared" si="140"/>
        <v>1.4868910444209</v>
      </c>
      <c r="BP380">
        <f t="shared" si="141"/>
        <v>2</v>
      </c>
    </row>
    <row r="381" spans="1:68" x14ac:dyDescent="0.25">
      <c r="A381" t="str">
        <f t="shared" si="126"/>
        <v>14370342</v>
      </c>
      <c r="B381">
        <v>14</v>
      </c>
      <c r="C381">
        <v>370</v>
      </c>
      <c r="D381">
        <v>2</v>
      </c>
      <c r="E381">
        <v>34</v>
      </c>
      <c r="F381" s="138">
        <f t="shared" si="146"/>
        <v>15</v>
      </c>
      <c r="G381">
        <v>0</v>
      </c>
      <c r="H381">
        <v>0</v>
      </c>
      <c r="I381">
        <v>0</v>
      </c>
      <c r="J381" s="94">
        <v>0</v>
      </c>
      <c r="K381" s="95">
        <v>1997</v>
      </c>
      <c r="L381" s="86">
        <v>0</v>
      </c>
      <c r="M381" s="86">
        <v>0</v>
      </c>
      <c r="N381" s="86">
        <v>0</v>
      </c>
      <c r="O381">
        <v>1.3620000000000001</v>
      </c>
      <c r="P381">
        <v>1.1000000000000001</v>
      </c>
      <c r="Q381">
        <v>1.1000000000000001</v>
      </c>
      <c r="R381">
        <v>1.1000000000000001</v>
      </c>
      <c r="S381">
        <f t="shared" si="122"/>
        <v>298</v>
      </c>
      <c r="T381">
        <f t="shared" si="123"/>
        <v>0</v>
      </c>
      <c r="U381">
        <f t="shared" si="124"/>
        <v>0</v>
      </c>
      <c r="V381">
        <f t="shared" si="121"/>
        <v>0</v>
      </c>
      <c r="W381">
        <f t="shared" si="143"/>
        <v>51</v>
      </c>
      <c r="X381">
        <f t="shared" si="144"/>
        <v>0</v>
      </c>
      <c r="Y381">
        <f t="shared" si="145"/>
        <v>0</v>
      </c>
      <c r="Z381">
        <f t="shared" si="142"/>
        <v>0</v>
      </c>
      <c r="AA381">
        <f t="shared" si="147"/>
        <v>1.4272349780191318</v>
      </c>
      <c r="AB381">
        <f t="shared" si="147"/>
        <v>0</v>
      </c>
      <c r="AC381">
        <f t="shared" si="148"/>
        <v>0</v>
      </c>
      <c r="AD381" s="96">
        <f t="shared" si="149"/>
        <v>0</v>
      </c>
      <c r="AE381" s="95">
        <v>0</v>
      </c>
      <c r="AF381" s="86">
        <v>0</v>
      </c>
      <c r="AG381" s="86">
        <v>0</v>
      </c>
      <c r="AH381">
        <v>0.98</v>
      </c>
      <c r="AI381">
        <v>0.98</v>
      </c>
      <c r="AJ381">
        <v>0.98</v>
      </c>
      <c r="AK381">
        <f t="shared" si="127"/>
        <v>0</v>
      </c>
      <c r="AL381">
        <f t="shared" si="128"/>
        <v>0</v>
      </c>
      <c r="AM381">
        <f t="shared" si="129"/>
        <v>0</v>
      </c>
      <c r="AN381">
        <f t="shared" si="130"/>
        <v>0</v>
      </c>
      <c r="AO381">
        <f t="shared" si="131"/>
        <v>0</v>
      </c>
      <c r="AP381">
        <f t="shared" si="132"/>
        <v>0</v>
      </c>
      <c r="AQ381" s="97">
        <f>(AK381/(IF((237.3*LN(('Mini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1" s="97">
        <f>(AL381/(IF((237.3*LN(('Mini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1" s="97">
        <f>(AM381/(IF((237.3*LN(('Mini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1">
        <f t="shared" si="137"/>
        <v>0</v>
      </c>
      <c r="AU381">
        <v>0</v>
      </c>
      <c r="AV381" s="96">
        <v>0</v>
      </c>
      <c r="AW381" s="139">
        <f t="shared" si="136"/>
        <v>3.7</v>
      </c>
      <c r="AX381" s="129">
        <v>0</v>
      </c>
      <c r="AY381" s="129">
        <v>0</v>
      </c>
      <c r="AZ381" s="129">
        <v>0</v>
      </c>
      <c r="BA381" s="86"/>
      <c r="BB381" s="86">
        <v>0</v>
      </c>
      <c r="BC381">
        <v>0</v>
      </c>
      <c r="BD381">
        <v>0</v>
      </c>
      <c r="BE381">
        <v>0</v>
      </c>
      <c r="BG381">
        <v>0</v>
      </c>
      <c r="BH381">
        <v>0</v>
      </c>
      <c r="BI381">
        <v>0</v>
      </c>
      <c r="BJ381">
        <v>0</v>
      </c>
      <c r="BM381">
        <f t="shared" si="138"/>
        <v>1.9563320356262001E-4</v>
      </c>
      <c r="BN381">
        <f t="shared" si="139"/>
        <v>4.4708458846471E-4</v>
      </c>
      <c r="BO381">
        <f t="shared" si="140"/>
        <v>1.766459432507</v>
      </c>
      <c r="BP381">
        <f t="shared" si="141"/>
        <v>2</v>
      </c>
    </row>
    <row r="382" spans="1:68" x14ac:dyDescent="0.25">
      <c r="A382" t="str">
        <f t="shared" si="126"/>
        <v>14370422</v>
      </c>
      <c r="B382">
        <v>14</v>
      </c>
      <c r="C382">
        <v>370</v>
      </c>
      <c r="D382">
        <v>2</v>
      </c>
      <c r="E382">
        <v>42</v>
      </c>
      <c r="F382" s="138">
        <f t="shared" si="146"/>
        <v>20</v>
      </c>
      <c r="G382">
        <v>0</v>
      </c>
      <c r="H382">
        <v>0</v>
      </c>
      <c r="I382">
        <v>0</v>
      </c>
      <c r="J382" s="94">
        <v>0</v>
      </c>
      <c r="K382" s="95">
        <v>2692</v>
      </c>
      <c r="L382" s="86">
        <v>0</v>
      </c>
      <c r="M382" s="86">
        <v>0</v>
      </c>
      <c r="N382" s="86">
        <v>0</v>
      </c>
      <c r="O382">
        <v>1.3620000000000001</v>
      </c>
      <c r="P382">
        <v>1.1000000000000001</v>
      </c>
      <c r="Q382">
        <v>1.1000000000000001</v>
      </c>
      <c r="R382">
        <v>1.1000000000000001</v>
      </c>
      <c r="S382">
        <f t="shared" si="122"/>
        <v>402</v>
      </c>
      <c r="T382">
        <f t="shared" si="123"/>
        <v>0</v>
      </c>
      <c r="U382">
        <f t="shared" si="124"/>
        <v>0</v>
      </c>
      <c r="V382">
        <f t="shared" si="121"/>
        <v>0</v>
      </c>
      <c r="W382">
        <f t="shared" si="143"/>
        <v>69</v>
      </c>
      <c r="X382">
        <f t="shared" si="144"/>
        <v>0</v>
      </c>
      <c r="Y382">
        <f t="shared" si="145"/>
        <v>0</v>
      </c>
      <c r="Z382">
        <f t="shared" si="142"/>
        <v>0</v>
      </c>
      <c r="AA382">
        <f t="shared" si="147"/>
        <v>3.8564294425443095</v>
      </c>
      <c r="AB382">
        <f t="shared" si="147"/>
        <v>0</v>
      </c>
      <c r="AC382">
        <f t="shared" si="148"/>
        <v>0</v>
      </c>
      <c r="AD382" s="96">
        <f t="shared" si="149"/>
        <v>0</v>
      </c>
      <c r="AE382" s="95">
        <v>0</v>
      </c>
      <c r="AF382" s="86">
        <v>0</v>
      </c>
      <c r="AG382" s="86">
        <v>0</v>
      </c>
      <c r="AH382">
        <v>0.98</v>
      </c>
      <c r="AI382">
        <v>0.98</v>
      </c>
      <c r="AJ382">
        <v>0.98</v>
      </c>
      <c r="AK382">
        <f t="shared" si="127"/>
        <v>0</v>
      </c>
      <c r="AL382">
        <f t="shared" si="128"/>
        <v>0</v>
      </c>
      <c r="AM382">
        <f t="shared" si="129"/>
        <v>0</v>
      </c>
      <c r="AN382">
        <f t="shared" si="130"/>
        <v>0</v>
      </c>
      <c r="AO382">
        <f t="shared" si="131"/>
        <v>0</v>
      </c>
      <c r="AP382">
        <f t="shared" si="132"/>
        <v>0</v>
      </c>
      <c r="AQ382" s="97">
        <f>(AK382/(IF((237.3*LN(('Mini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2" s="97">
        <f>(AL382/(IF((237.3*LN(('Mini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2" s="97">
        <f>(AM382/(IF((237.3*LN(('Mini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2">
        <f t="shared" si="137"/>
        <v>0</v>
      </c>
      <c r="AU382">
        <v>0</v>
      </c>
      <c r="AV382" s="96">
        <v>0</v>
      </c>
      <c r="AW382" s="139">
        <f t="shared" si="136"/>
        <v>4.9333333333333336</v>
      </c>
      <c r="AX382" s="129">
        <v>0</v>
      </c>
      <c r="AY382" s="129">
        <v>0</v>
      </c>
      <c r="AZ382" s="129">
        <v>0</v>
      </c>
      <c r="BA382" s="86"/>
      <c r="BB382" s="86">
        <v>0</v>
      </c>
      <c r="BC382">
        <v>0</v>
      </c>
      <c r="BD382">
        <v>0</v>
      </c>
      <c r="BE382">
        <v>0</v>
      </c>
      <c r="BG382">
        <v>0</v>
      </c>
      <c r="BH382">
        <v>0</v>
      </c>
      <c r="BI382">
        <v>0</v>
      </c>
      <c r="BJ382">
        <v>0</v>
      </c>
      <c r="BM382">
        <f t="shared" si="138"/>
        <v>1.6730950035507E-3</v>
      </c>
      <c r="BN382">
        <f t="shared" si="139"/>
        <v>3.2929523945446001E-4</v>
      </c>
      <c r="BO382">
        <f t="shared" si="140"/>
        <v>1.3691788367472</v>
      </c>
      <c r="BP382">
        <f t="shared" si="141"/>
        <v>2</v>
      </c>
    </row>
    <row r="383" spans="1:68" x14ac:dyDescent="0.25">
      <c r="A383" t="str">
        <f t="shared" si="126"/>
        <v>14390142</v>
      </c>
      <c r="B383">
        <v>14</v>
      </c>
      <c r="C383">
        <v>390</v>
      </c>
      <c r="D383">
        <v>2</v>
      </c>
      <c r="E383">
        <v>14</v>
      </c>
      <c r="F383" s="138">
        <f t="shared" si="146"/>
        <v>5</v>
      </c>
      <c r="G383">
        <v>0</v>
      </c>
      <c r="H383">
        <v>0</v>
      </c>
      <c r="I383">
        <v>0</v>
      </c>
      <c r="J383" s="94">
        <v>0</v>
      </c>
      <c r="K383" s="95">
        <v>893</v>
      </c>
      <c r="L383" s="86">
        <v>0</v>
      </c>
      <c r="M383" s="86">
        <v>0</v>
      </c>
      <c r="N383" s="86">
        <v>0</v>
      </c>
      <c r="O383">
        <v>1.3620000000000001</v>
      </c>
      <c r="P383">
        <v>1.1000000000000001</v>
      </c>
      <c r="Q383">
        <v>1.1000000000000001</v>
      </c>
      <c r="R383">
        <v>1.1000000000000001</v>
      </c>
      <c r="S383">
        <f t="shared" si="122"/>
        <v>133</v>
      </c>
      <c r="T383">
        <f t="shared" si="123"/>
        <v>0</v>
      </c>
      <c r="U383">
        <f t="shared" si="124"/>
        <v>0</v>
      </c>
      <c r="V383">
        <f t="shared" si="121"/>
        <v>0</v>
      </c>
      <c r="W383">
        <f t="shared" si="143"/>
        <v>23</v>
      </c>
      <c r="X383">
        <f t="shared" si="144"/>
        <v>0</v>
      </c>
      <c r="Y383">
        <f t="shared" si="145"/>
        <v>0</v>
      </c>
      <c r="Z383">
        <f t="shared" si="142"/>
        <v>0</v>
      </c>
      <c r="AA383">
        <f t="shared" si="147"/>
        <v>1.7517225463090109</v>
      </c>
      <c r="AB383">
        <f t="shared" si="147"/>
        <v>0</v>
      </c>
      <c r="AC383">
        <f t="shared" si="148"/>
        <v>0</v>
      </c>
      <c r="AD383" s="96">
        <f t="shared" si="149"/>
        <v>0</v>
      </c>
      <c r="AE383" s="95">
        <v>0</v>
      </c>
      <c r="AF383" s="86">
        <v>0</v>
      </c>
      <c r="AG383" s="86">
        <v>0</v>
      </c>
      <c r="AH383">
        <v>0.98</v>
      </c>
      <c r="AI383">
        <v>0.98</v>
      </c>
      <c r="AJ383">
        <v>0.98</v>
      </c>
      <c r="AK383">
        <f t="shared" si="127"/>
        <v>0</v>
      </c>
      <c r="AL383">
        <f t="shared" si="128"/>
        <v>0</v>
      </c>
      <c r="AM383">
        <f t="shared" si="129"/>
        <v>0</v>
      </c>
      <c r="AN383">
        <f t="shared" si="130"/>
        <v>0</v>
      </c>
      <c r="AO383">
        <f t="shared" si="131"/>
        <v>0</v>
      </c>
      <c r="AP383">
        <f t="shared" si="132"/>
        <v>0</v>
      </c>
      <c r="AQ383" s="97">
        <f>(AK383/(IF((237.3*LN(('Mini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3" s="97">
        <f>(AL383/(IF((237.3*LN(('Mini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3" s="97">
        <f>(AM383/(IF((237.3*LN(('Mini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3">
        <f t="shared" si="137"/>
        <v>0</v>
      </c>
      <c r="AU383">
        <v>0</v>
      </c>
      <c r="AV383" s="96">
        <v>0</v>
      </c>
      <c r="AW383" s="139">
        <f t="shared" si="136"/>
        <v>1.3</v>
      </c>
      <c r="AX383" s="129">
        <v>0</v>
      </c>
      <c r="AY383" s="129">
        <v>0</v>
      </c>
      <c r="AZ383" s="129">
        <v>0</v>
      </c>
      <c r="BA383" s="86"/>
      <c r="BB383" s="86">
        <v>0</v>
      </c>
      <c r="BC383">
        <v>0</v>
      </c>
      <c r="BD383">
        <v>0</v>
      </c>
      <c r="BE383">
        <v>0</v>
      </c>
      <c r="BG383">
        <v>0</v>
      </c>
      <c r="BH383">
        <v>0</v>
      </c>
      <c r="BI383">
        <v>0</v>
      </c>
      <c r="BJ383">
        <v>0</v>
      </c>
      <c r="BM383">
        <f t="shared" si="138"/>
        <v>8.0534470601597002E-4</v>
      </c>
      <c r="BN383">
        <f t="shared" si="139"/>
        <v>3.9795050474943999E-4</v>
      </c>
      <c r="BO383">
        <f t="shared" si="140"/>
        <v>1.8138647155180001</v>
      </c>
      <c r="BP383">
        <f t="shared" si="141"/>
        <v>2</v>
      </c>
    </row>
    <row r="384" spans="1:68" x14ac:dyDescent="0.25">
      <c r="A384" t="str">
        <f t="shared" si="126"/>
        <v>14390262</v>
      </c>
      <c r="B384">
        <v>14</v>
      </c>
      <c r="C384">
        <v>390</v>
      </c>
      <c r="D384">
        <v>2</v>
      </c>
      <c r="E384">
        <v>26</v>
      </c>
      <c r="F384" s="138">
        <f t="shared" si="146"/>
        <v>10</v>
      </c>
      <c r="G384">
        <v>0</v>
      </c>
      <c r="H384">
        <v>0</v>
      </c>
      <c r="I384">
        <v>0</v>
      </c>
      <c r="J384" s="94">
        <v>0</v>
      </c>
      <c r="K384" s="95">
        <v>1550</v>
      </c>
      <c r="L384" s="86">
        <v>0</v>
      </c>
      <c r="M384" s="86">
        <v>0</v>
      </c>
      <c r="N384" s="86">
        <v>0</v>
      </c>
      <c r="O384">
        <v>1.3620000000000001</v>
      </c>
      <c r="P384">
        <v>1.1000000000000001</v>
      </c>
      <c r="Q384">
        <v>1.1000000000000001</v>
      </c>
      <c r="R384">
        <v>1.1000000000000001</v>
      </c>
      <c r="S384">
        <f t="shared" si="122"/>
        <v>231</v>
      </c>
      <c r="T384">
        <f t="shared" si="123"/>
        <v>0</v>
      </c>
      <c r="U384">
        <f t="shared" si="124"/>
        <v>0</v>
      </c>
      <c r="V384">
        <f t="shared" si="121"/>
        <v>0</v>
      </c>
      <c r="W384">
        <f t="shared" si="143"/>
        <v>40</v>
      </c>
      <c r="X384">
        <f t="shared" si="144"/>
        <v>0</v>
      </c>
      <c r="Y384">
        <f t="shared" si="145"/>
        <v>0</v>
      </c>
      <c r="Z384">
        <f t="shared" si="142"/>
        <v>0</v>
      </c>
      <c r="AA384">
        <f t="shared" si="147"/>
        <v>2.579256810384885</v>
      </c>
      <c r="AB384">
        <f t="shared" si="147"/>
        <v>0</v>
      </c>
      <c r="AC384">
        <f t="shared" si="148"/>
        <v>0</v>
      </c>
      <c r="AD384" s="96">
        <f t="shared" si="149"/>
        <v>0</v>
      </c>
      <c r="AE384" s="95">
        <v>0</v>
      </c>
      <c r="AF384" s="86">
        <v>0</v>
      </c>
      <c r="AG384" s="86">
        <v>0</v>
      </c>
      <c r="AH384">
        <v>0.98</v>
      </c>
      <c r="AI384">
        <v>0.98</v>
      </c>
      <c r="AJ384">
        <v>0.98</v>
      </c>
      <c r="AK384">
        <f t="shared" si="127"/>
        <v>0</v>
      </c>
      <c r="AL384">
        <f t="shared" si="128"/>
        <v>0</v>
      </c>
      <c r="AM384">
        <f t="shared" si="129"/>
        <v>0</v>
      </c>
      <c r="AN384">
        <f t="shared" si="130"/>
        <v>0</v>
      </c>
      <c r="AO384">
        <f t="shared" si="131"/>
        <v>0</v>
      </c>
      <c r="AP384">
        <f t="shared" si="132"/>
        <v>0</v>
      </c>
      <c r="AQ384" s="97">
        <f>(AK384/(IF((237.3*LN(('Mini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4" s="97">
        <f>(AL384/(IF((237.3*LN(('Mini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4" s="97">
        <f>(AM384/(IF((237.3*LN(('Mini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4">
        <f t="shared" si="137"/>
        <v>0</v>
      </c>
      <c r="AU384">
        <v>0</v>
      </c>
      <c r="AV384" s="96">
        <v>0</v>
      </c>
      <c r="AW384" s="139">
        <f t="shared" si="136"/>
        <v>2.6</v>
      </c>
      <c r="AX384" s="129">
        <v>0</v>
      </c>
      <c r="AY384" s="129">
        <v>0</v>
      </c>
      <c r="AZ384" s="129">
        <v>0</v>
      </c>
      <c r="BA384" s="86"/>
      <c r="BB384" s="86">
        <v>0</v>
      </c>
      <c r="BC384">
        <v>0</v>
      </c>
      <c r="BD384">
        <v>0</v>
      </c>
      <c r="BE384">
        <v>0</v>
      </c>
      <c r="BG384">
        <v>0</v>
      </c>
      <c r="BH384">
        <v>0</v>
      </c>
      <c r="BI384">
        <v>0</v>
      </c>
      <c r="BJ384">
        <v>0</v>
      </c>
      <c r="BM384">
        <f t="shared" si="138"/>
        <v>1.4501879713725999E-3</v>
      </c>
      <c r="BN384">
        <f t="shared" si="139"/>
        <v>3.7831632653061002E-4</v>
      </c>
      <c r="BO384">
        <f t="shared" si="140"/>
        <v>1.4868910444209</v>
      </c>
      <c r="BP384">
        <f t="shared" si="141"/>
        <v>2</v>
      </c>
    </row>
    <row r="385" spans="1:68" x14ac:dyDescent="0.25">
      <c r="A385" t="str">
        <f t="shared" si="126"/>
        <v>14390342</v>
      </c>
      <c r="B385">
        <v>14</v>
      </c>
      <c r="C385">
        <v>390</v>
      </c>
      <c r="D385">
        <v>2</v>
      </c>
      <c r="E385">
        <v>34</v>
      </c>
      <c r="F385" s="138">
        <f t="shared" si="146"/>
        <v>15</v>
      </c>
      <c r="G385">
        <v>0</v>
      </c>
      <c r="H385">
        <v>0</v>
      </c>
      <c r="I385">
        <v>0</v>
      </c>
      <c r="J385" s="94">
        <v>0</v>
      </c>
      <c r="K385" s="95">
        <v>2115</v>
      </c>
      <c r="L385" s="86">
        <v>0</v>
      </c>
      <c r="M385" s="86">
        <v>0</v>
      </c>
      <c r="N385" s="86">
        <v>0</v>
      </c>
      <c r="O385">
        <v>1.3620000000000001</v>
      </c>
      <c r="P385">
        <v>1.1000000000000001</v>
      </c>
      <c r="Q385">
        <v>1.1000000000000001</v>
      </c>
      <c r="R385">
        <v>1.1000000000000001</v>
      </c>
      <c r="S385">
        <f t="shared" si="122"/>
        <v>316</v>
      </c>
      <c r="T385">
        <f t="shared" si="123"/>
        <v>0</v>
      </c>
      <c r="U385">
        <f t="shared" si="124"/>
        <v>0</v>
      </c>
      <c r="V385">
        <f t="shared" si="121"/>
        <v>0</v>
      </c>
      <c r="W385">
        <f t="shared" si="143"/>
        <v>54</v>
      </c>
      <c r="X385">
        <f t="shared" si="144"/>
        <v>0</v>
      </c>
      <c r="Y385">
        <f t="shared" si="145"/>
        <v>0</v>
      </c>
      <c r="Z385">
        <f t="shared" si="142"/>
        <v>0</v>
      </c>
      <c r="AA385">
        <f t="shared" si="147"/>
        <v>1.6671267182234404</v>
      </c>
      <c r="AB385">
        <f t="shared" si="147"/>
        <v>0</v>
      </c>
      <c r="AC385">
        <f t="shared" si="148"/>
        <v>0</v>
      </c>
      <c r="AD385" s="96">
        <f t="shared" si="149"/>
        <v>0</v>
      </c>
      <c r="AE385" s="95">
        <v>0</v>
      </c>
      <c r="AF385" s="86">
        <v>0</v>
      </c>
      <c r="AG385" s="86">
        <v>0</v>
      </c>
      <c r="AH385">
        <v>0.98</v>
      </c>
      <c r="AI385">
        <v>0.98</v>
      </c>
      <c r="AJ385">
        <v>0.98</v>
      </c>
      <c r="AK385">
        <f t="shared" si="127"/>
        <v>0</v>
      </c>
      <c r="AL385">
        <f t="shared" si="128"/>
        <v>0</v>
      </c>
      <c r="AM385">
        <f t="shared" si="129"/>
        <v>0</v>
      </c>
      <c r="AN385">
        <f t="shared" si="130"/>
        <v>0</v>
      </c>
      <c r="AO385">
        <f t="shared" si="131"/>
        <v>0</v>
      </c>
      <c r="AP385">
        <f t="shared" si="132"/>
        <v>0</v>
      </c>
      <c r="AQ385" s="97">
        <f>(AK385/(IF((237.3*LN(('Mini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5" s="97">
        <f>(AL385/(IF((237.3*LN(('Mini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5" s="97">
        <f>(AM385/(IF((237.3*LN(('Mini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5">
        <f t="shared" si="137"/>
        <v>0</v>
      </c>
      <c r="AU385">
        <v>0</v>
      </c>
      <c r="AV385" s="96">
        <v>0</v>
      </c>
      <c r="AW385" s="139">
        <f t="shared" si="136"/>
        <v>3.9</v>
      </c>
      <c r="AX385" s="129">
        <v>0</v>
      </c>
      <c r="AY385" s="129">
        <v>0</v>
      </c>
      <c r="AZ385" s="129">
        <v>0</v>
      </c>
      <c r="BA385" s="86"/>
      <c r="BB385" s="86">
        <v>0</v>
      </c>
      <c r="BC385">
        <v>0</v>
      </c>
      <c r="BD385">
        <v>0</v>
      </c>
      <c r="BE385">
        <v>0</v>
      </c>
      <c r="BG385">
        <v>0</v>
      </c>
      <c r="BH385">
        <v>0</v>
      </c>
      <c r="BI385">
        <v>0</v>
      </c>
      <c r="BJ385">
        <v>0</v>
      </c>
      <c r="BM385">
        <f t="shared" si="138"/>
        <v>1.9563320356262001E-4</v>
      </c>
      <c r="BN385">
        <f t="shared" si="139"/>
        <v>4.4708458846471E-4</v>
      </c>
      <c r="BO385">
        <f t="shared" si="140"/>
        <v>1.766459432507</v>
      </c>
      <c r="BP385">
        <f t="shared" si="141"/>
        <v>2</v>
      </c>
    </row>
    <row r="386" spans="1:68" x14ac:dyDescent="0.25">
      <c r="A386" t="str">
        <f t="shared" si="126"/>
        <v>14390422</v>
      </c>
      <c r="B386">
        <v>14</v>
      </c>
      <c r="C386">
        <v>390</v>
      </c>
      <c r="D386">
        <v>2</v>
      </c>
      <c r="E386">
        <v>42</v>
      </c>
      <c r="F386" s="138">
        <f t="shared" si="146"/>
        <v>20</v>
      </c>
      <c r="G386">
        <v>0</v>
      </c>
      <c r="H386">
        <v>0</v>
      </c>
      <c r="I386">
        <v>0</v>
      </c>
      <c r="J386" s="94">
        <v>0</v>
      </c>
      <c r="K386" s="95">
        <v>2850</v>
      </c>
      <c r="L386" s="86">
        <v>0</v>
      </c>
      <c r="M386" s="86">
        <v>0</v>
      </c>
      <c r="N386" s="86">
        <v>0</v>
      </c>
      <c r="O386">
        <v>1.3620000000000001</v>
      </c>
      <c r="P386">
        <v>1.1000000000000001</v>
      </c>
      <c r="Q386">
        <v>1.1000000000000001</v>
      </c>
      <c r="R386">
        <v>1.1000000000000001</v>
      </c>
      <c r="S386">
        <f t="shared" si="122"/>
        <v>425</v>
      </c>
      <c r="T386">
        <f t="shared" si="123"/>
        <v>0</v>
      </c>
      <c r="U386">
        <f t="shared" si="124"/>
        <v>0</v>
      </c>
      <c r="V386">
        <f t="shared" si="121"/>
        <v>0</v>
      </c>
      <c r="W386">
        <f t="shared" si="143"/>
        <v>73</v>
      </c>
      <c r="X386">
        <f t="shared" si="144"/>
        <v>0</v>
      </c>
      <c r="Y386">
        <f t="shared" si="145"/>
        <v>0</v>
      </c>
      <c r="Z386">
        <f t="shared" si="142"/>
        <v>0</v>
      </c>
      <c r="AA386">
        <f t="shared" si="147"/>
        <v>4.3997229990127718</v>
      </c>
      <c r="AB386">
        <f t="shared" si="147"/>
        <v>0</v>
      </c>
      <c r="AC386">
        <f t="shared" si="148"/>
        <v>0</v>
      </c>
      <c r="AD386" s="96">
        <f t="shared" si="149"/>
        <v>0</v>
      </c>
      <c r="AE386" s="95">
        <v>0</v>
      </c>
      <c r="AF386" s="86">
        <v>0</v>
      </c>
      <c r="AG386" s="86">
        <v>0</v>
      </c>
      <c r="AH386">
        <v>0.98</v>
      </c>
      <c r="AI386">
        <v>0.98</v>
      </c>
      <c r="AJ386">
        <v>0.98</v>
      </c>
      <c r="AK386">
        <f t="shared" si="127"/>
        <v>0</v>
      </c>
      <c r="AL386">
        <f t="shared" si="128"/>
        <v>0</v>
      </c>
      <c r="AM386">
        <f t="shared" si="129"/>
        <v>0</v>
      </c>
      <c r="AN386">
        <f t="shared" si="130"/>
        <v>0</v>
      </c>
      <c r="AO386">
        <f t="shared" si="131"/>
        <v>0</v>
      </c>
      <c r="AP386">
        <f t="shared" si="132"/>
        <v>0</v>
      </c>
      <c r="AQ386" s="97">
        <f>(AK386/(IF((237.3*LN(('Mini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6" s="97">
        <f>(AL386/(IF((237.3*LN(('Mini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6" s="97">
        <f>(AM386/(IF((237.3*LN(('Mini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6">
        <f t="shared" si="137"/>
        <v>0</v>
      </c>
      <c r="AU386">
        <v>0</v>
      </c>
      <c r="AV386" s="96">
        <v>0</v>
      </c>
      <c r="AW386" s="139">
        <f t="shared" si="136"/>
        <v>5.2</v>
      </c>
      <c r="AX386" s="129">
        <v>0</v>
      </c>
      <c r="AY386" s="129">
        <v>0</v>
      </c>
      <c r="AZ386" s="129">
        <v>0</v>
      </c>
      <c r="BA386" s="86"/>
      <c r="BB386" s="86">
        <v>0</v>
      </c>
      <c r="BC386">
        <v>0</v>
      </c>
      <c r="BD386">
        <v>0</v>
      </c>
      <c r="BE386">
        <v>0</v>
      </c>
      <c r="BG386">
        <v>0</v>
      </c>
      <c r="BH386">
        <v>0</v>
      </c>
      <c r="BI386">
        <v>0</v>
      </c>
      <c r="BJ386">
        <v>0</v>
      </c>
      <c r="BM386">
        <f t="shared" si="138"/>
        <v>1.6730950035507E-3</v>
      </c>
      <c r="BN386">
        <f t="shared" si="139"/>
        <v>3.2929523945446001E-4</v>
      </c>
      <c r="BO386">
        <f t="shared" si="140"/>
        <v>1.3691788367472</v>
      </c>
      <c r="BP386">
        <f t="shared" si="141"/>
        <v>2</v>
      </c>
    </row>
    <row r="387" spans="1:68" x14ac:dyDescent="0.25">
      <c r="A387" t="str">
        <f t="shared" si="126"/>
        <v>14410142</v>
      </c>
      <c r="B387">
        <v>14</v>
      </c>
      <c r="C387">
        <v>410</v>
      </c>
      <c r="D387">
        <v>2</v>
      </c>
      <c r="E387">
        <v>14</v>
      </c>
      <c r="F387" s="138">
        <f t="shared" si="146"/>
        <v>5</v>
      </c>
      <c r="G387">
        <v>0</v>
      </c>
      <c r="H387">
        <v>0</v>
      </c>
      <c r="I387">
        <v>0</v>
      </c>
      <c r="J387" s="94">
        <v>0</v>
      </c>
      <c r="K387" s="95">
        <v>942</v>
      </c>
      <c r="L387" s="86">
        <v>0</v>
      </c>
      <c r="M387" s="86">
        <v>0</v>
      </c>
      <c r="N387" s="86">
        <v>0</v>
      </c>
      <c r="O387">
        <v>1.3620000000000001</v>
      </c>
      <c r="P387">
        <v>1.1000000000000001</v>
      </c>
      <c r="Q387">
        <v>1.1000000000000001</v>
      </c>
      <c r="R387">
        <v>1.1000000000000001</v>
      </c>
      <c r="S387">
        <f t="shared" si="122"/>
        <v>141</v>
      </c>
      <c r="T387">
        <f t="shared" si="123"/>
        <v>0</v>
      </c>
      <c r="U387">
        <f t="shared" si="124"/>
        <v>0</v>
      </c>
      <c r="V387">
        <f t="shared" si="121"/>
        <v>0</v>
      </c>
      <c r="W387">
        <f t="shared" si="143"/>
        <v>24</v>
      </c>
      <c r="X387">
        <f t="shared" si="144"/>
        <v>0</v>
      </c>
      <c r="Y387">
        <f t="shared" si="145"/>
        <v>0</v>
      </c>
      <c r="Z387">
        <f t="shared" si="142"/>
        <v>0</v>
      </c>
      <c r="AA387">
        <f t="shared" si="147"/>
        <v>1.9929684324564143</v>
      </c>
      <c r="AB387">
        <f t="shared" si="147"/>
        <v>0</v>
      </c>
      <c r="AC387">
        <f t="shared" si="148"/>
        <v>0</v>
      </c>
      <c r="AD387" s="96">
        <f t="shared" si="149"/>
        <v>0</v>
      </c>
      <c r="AE387" s="95">
        <v>0</v>
      </c>
      <c r="AF387" s="86">
        <v>0</v>
      </c>
      <c r="AG387" s="86">
        <v>0</v>
      </c>
      <c r="AH387">
        <v>0.98</v>
      </c>
      <c r="AI387">
        <v>0.98</v>
      </c>
      <c r="AJ387">
        <v>0.98</v>
      </c>
      <c r="AK387">
        <f t="shared" si="127"/>
        <v>0</v>
      </c>
      <c r="AL387">
        <f t="shared" si="128"/>
        <v>0</v>
      </c>
      <c r="AM387">
        <f t="shared" si="129"/>
        <v>0</v>
      </c>
      <c r="AN387">
        <f t="shared" si="130"/>
        <v>0</v>
      </c>
      <c r="AO387">
        <f t="shared" si="131"/>
        <v>0</v>
      </c>
      <c r="AP387">
        <f t="shared" si="132"/>
        <v>0</v>
      </c>
      <c r="AQ387" s="97">
        <f>(AK387/(IF((237.3*LN(('Mini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7" s="97">
        <f>(AL387/(IF((237.3*LN(('Mini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7" s="97">
        <f>(AM387/(IF((237.3*LN(('Mini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7">
        <f t="shared" si="137"/>
        <v>0</v>
      </c>
      <c r="AU387">
        <v>0</v>
      </c>
      <c r="AV387" s="96">
        <v>0</v>
      </c>
      <c r="AW387" s="139">
        <f t="shared" si="136"/>
        <v>1.3666666666666667</v>
      </c>
      <c r="AX387" s="129">
        <v>0</v>
      </c>
      <c r="AY387" s="129">
        <v>0</v>
      </c>
      <c r="AZ387" s="129">
        <v>0</v>
      </c>
      <c r="BA387" s="86"/>
      <c r="BB387" s="86">
        <v>0</v>
      </c>
      <c r="BC387">
        <v>0</v>
      </c>
      <c r="BD387">
        <v>0</v>
      </c>
      <c r="BE387">
        <v>0</v>
      </c>
      <c r="BG387">
        <v>0</v>
      </c>
      <c r="BH387">
        <v>0</v>
      </c>
      <c r="BI387">
        <v>0</v>
      </c>
      <c r="BJ387">
        <v>0</v>
      </c>
      <c r="BM387">
        <f t="shared" si="138"/>
        <v>8.0534470601597002E-4</v>
      </c>
      <c r="BN387">
        <f t="shared" si="139"/>
        <v>3.9795050474943999E-4</v>
      </c>
      <c r="BO387">
        <f t="shared" si="140"/>
        <v>1.8138647155180001</v>
      </c>
      <c r="BP387">
        <f t="shared" si="141"/>
        <v>2</v>
      </c>
    </row>
    <row r="388" spans="1:68" x14ac:dyDescent="0.25">
      <c r="A388" t="str">
        <f t="shared" si="126"/>
        <v>14410262</v>
      </c>
      <c r="B388">
        <v>14</v>
      </c>
      <c r="C388">
        <v>410</v>
      </c>
      <c r="D388">
        <v>2</v>
      </c>
      <c r="E388">
        <v>26</v>
      </c>
      <c r="F388" s="138">
        <f t="shared" si="146"/>
        <v>10</v>
      </c>
      <c r="G388">
        <v>0</v>
      </c>
      <c r="H388">
        <v>0</v>
      </c>
      <c r="I388">
        <v>0</v>
      </c>
      <c r="J388" s="94">
        <v>0</v>
      </c>
      <c r="K388" s="95">
        <v>1636</v>
      </c>
      <c r="L388" s="86">
        <v>0</v>
      </c>
      <c r="M388" s="86">
        <v>0</v>
      </c>
      <c r="N388" s="86">
        <v>0</v>
      </c>
      <c r="O388">
        <v>1.3620000000000001</v>
      </c>
      <c r="P388">
        <v>1.1000000000000001</v>
      </c>
      <c r="Q388">
        <v>1.1000000000000001</v>
      </c>
      <c r="R388">
        <v>1.1000000000000001</v>
      </c>
      <c r="S388">
        <f t="shared" si="122"/>
        <v>244</v>
      </c>
      <c r="T388">
        <f t="shared" si="123"/>
        <v>0</v>
      </c>
      <c r="U388">
        <f t="shared" si="124"/>
        <v>0</v>
      </c>
      <c r="V388">
        <f t="shared" si="121"/>
        <v>0</v>
      </c>
      <c r="W388">
        <f t="shared" si="143"/>
        <v>42</v>
      </c>
      <c r="X388">
        <f t="shared" si="144"/>
        <v>0</v>
      </c>
      <c r="Y388">
        <f t="shared" si="145"/>
        <v>0</v>
      </c>
      <c r="Z388">
        <f t="shared" si="142"/>
        <v>0</v>
      </c>
      <c r="AA388">
        <f t="shared" si="147"/>
        <v>2.9208214373110297</v>
      </c>
      <c r="AB388">
        <f t="shared" si="147"/>
        <v>0</v>
      </c>
      <c r="AC388">
        <f t="shared" si="148"/>
        <v>0</v>
      </c>
      <c r="AD388" s="96">
        <f t="shared" si="149"/>
        <v>0</v>
      </c>
      <c r="AE388" s="95">
        <v>0</v>
      </c>
      <c r="AF388" s="86">
        <v>0</v>
      </c>
      <c r="AG388" s="86">
        <v>0</v>
      </c>
      <c r="AH388">
        <v>0.98</v>
      </c>
      <c r="AI388">
        <v>0.98</v>
      </c>
      <c r="AJ388">
        <v>0.98</v>
      </c>
      <c r="AK388">
        <f t="shared" si="127"/>
        <v>0</v>
      </c>
      <c r="AL388">
        <f t="shared" si="128"/>
        <v>0</v>
      </c>
      <c r="AM388">
        <f t="shared" si="129"/>
        <v>0</v>
      </c>
      <c r="AN388">
        <f t="shared" si="130"/>
        <v>0</v>
      </c>
      <c r="AO388">
        <f t="shared" si="131"/>
        <v>0</v>
      </c>
      <c r="AP388">
        <f t="shared" si="132"/>
        <v>0</v>
      </c>
      <c r="AQ388" s="97">
        <f>(AK388/(IF((237.3*LN(('Mini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8" s="97">
        <f>(AL388/(IF((237.3*LN(('Mini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8" s="97">
        <f>(AM388/(IF((237.3*LN(('Mini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8">
        <f t="shared" si="137"/>
        <v>0</v>
      </c>
      <c r="AU388">
        <v>0</v>
      </c>
      <c r="AV388" s="96">
        <v>0</v>
      </c>
      <c r="AW388" s="139">
        <f t="shared" si="136"/>
        <v>2.7333333333333334</v>
      </c>
      <c r="AX388" s="129">
        <v>0</v>
      </c>
      <c r="AY388" s="129">
        <v>0</v>
      </c>
      <c r="AZ388" s="129">
        <v>0</v>
      </c>
      <c r="BA388" s="86"/>
      <c r="BB388" s="86">
        <v>0</v>
      </c>
      <c r="BC388">
        <v>0</v>
      </c>
      <c r="BD388">
        <v>0</v>
      </c>
      <c r="BE388">
        <v>0</v>
      </c>
      <c r="BG388">
        <v>0</v>
      </c>
      <c r="BH388">
        <v>0</v>
      </c>
      <c r="BI388">
        <v>0</v>
      </c>
      <c r="BJ388">
        <v>0</v>
      </c>
      <c r="BM388">
        <f t="shared" si="138"/>
        <v>1.4501879713725999E-3</v>
      </c>
      <c r="BN388">
        <f t="shared" si="139"/>
        <v>3.7831632653061002E-4</v>
      </c>
      <c r="BO388">
        <f t="shared" si="140"/>
        <v>1.4868910444209</v>
      </c>
      <c r="BP388">
        <f t="shared" si="141"/>
        <v>2</v>
      </c>
    </row>
    <row r="389" spans="1:68" x14ac:dyDescent="0.25">
      <c r="A389" t="str">
        <f t="shared" si="126"/>
        <v>14410342</v>
      </c>
      <c r="B389">
        <v>14</v>
      </c>
      <c r="C389">
        <v>410</v>
      </c>
      <c r="D389">
        <v>2</v>
      </c>
      <c r="E389">
        <v>34</v>
      </c>
      <c r="F389" s="138">
        <f t="shared" si="146"/>
        <v>15</v>
      </c>
      <c r="G389">
        <v>0</v>
      </c>
      <c r="H389">
        <v>0</v>
      </c>
      <c r="I389">
        <v>0</v>
      </c>
      <c r="J389" s="94">
        <v>0</v>
      </c>
      <c r="K389" s="95">
        <v>2232</v>
      </c>
      <c r="L389" s="86">
        <v>0</v>
      </c>
      <c r="M389" s="86">
        <v>0</v>
      </c>
      <c r="N389" s="86">
        <v>0</v>
      </c>
      <c r="O389">
        <v>1.3620000000000001</v>
      </c>
      <c r="P389">
        <v>1.1000000000000001</v>
      </c>
      <c r="Q389">
        <v>1.1000000000000001</v>
      </c>
      <c r="R389">
        <v>1.1000000000000001</v>
      </c>
      <c r="S389">
        <f t="shared" si="122"/>
        <v>333</v>
      </c>
      <c r="T389">
        <f t="shared" si="123"/>
        <v>0</v>
      </c>
      <c r="U389">
        <f t="shared" si="124"/>
        <v>0</v>
      </c>
      <c r="V389">
        <f t="shared" si="121"/>
        <v>0</v>
      </c>
      <c r="W389">
        <f t="shared" si="143"/>
        <v>57</v>
      </c>
      <c r="X389">
        <f t="shared" si="144"/>
        <v>0</v>
      </c>
      <c r="Y389">
        <f t="shared" si="145"/>
        <v>0</v>
      </c>
      <c r="Z389">
        <f t="shared" si="142"/>
        <v>0</v>
      </c>
      <c r="AA389">
        <f t="shared" si="147"/>
        <v>1.9312993082812751</v>
      </c>
      <c r="AB389">
        <f t="shared" si="147"/>
        <v>0</v>
      </c>
      <c r="AC389">
        <f t="shared" si="148"/>
        <v>0</v>
      </c>
      <c r="AD389" s="96">
        <f t="shared" si="149"/>
        <v>0</v>
      </c>
      <c r="AE389" s="95">
        <v>0</v>
      </c>
      <c r="AF389" s="86">
        <v>0</v>
      </c>
      <c r="AG389" s="86">
        <v>0</v>
      </c>
      <c r="AH389">
        <v>0.98</v>
      </c>
      <c r="AI389">
        <v>0.98</v>
      </c>
      <c r="AJ389">
        <v>0.98</v>
      </c>
      <c r="AK389">
        <f t="shared" si="127"/>
        <v>0</v>
      </c>
      <c r="AL389">
        <f t="shared" si="128"/>
        <v>0</v>
      </c>
      <c r="AM389">
        <f t="shared" si="129"/>
        <v>0</v>
      </c>
      <c r="AN389">
        <f t="shared" si="130"/>
        <v>0</v>
      </c>
      <c r="AO389">
        <f t="shared" si="131"/>
        <v>0</v>
      </c>
      <c r="AP389">
        <f t="shared" si="132"/>
        <v>0</v>
      </c>
      <c r="AQ389" s="97">
        <f>(AK389/(IF((237.3*LN(('Mini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89" s="97">
        <f>(AL389/(IF((237.3*LN(('Mini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89" s="97">
        <f>(AM389/(IF((237.3*LN(('Mini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89">
        <f t="shared" si="137"/>
        <v>0</v>
      </c>
      <c r="AU389">
        <v>0</v>
      </c>
      <c r="AV389" s="96">
        <v>0</v>
      </c>
      <c r="AW389" s="139">
        <f t="shared" si="136"/>
        <v>4.0999999999999996</v>
      </c>
      <c r="AX389" s="129">
        <v>0</v>
      </c>
      <c r="AY389" s="129">
        <v>0</v>
      </c>
      <c r="AZ389" s="129">
        <v>0</v>
      </c>
      <c r="BA389" s="86"/>
      <c r="BB389" s="86">
        <v>0</v>
      </c>
      <c r="BC389">
        <v>0</v>
      </c>
      <c r="BD389">
        <v>0</v>
      </c>
      <c r="BE389">
        <v>0</v>
      </c>
      <c r="BG389">
        <v>0</v>
      </c>
      <c r="BH389">
        <v>0</v>
      </c>
      <c r="BI389">
        <v>0</v>
      </c>
      <c r="BJ389">
        <v>0</v>
      </c>
      <c r="BM389">
        <f t="shared" si="138"/>
        <v>1.9563320356262001E-4</v>
      </c>
      <c r="BN389">
        <f t="shared" si="139"/>
        <v>4.4708458846471E-4</v>
      </c>
      <c r="BO389">
        <f t="shared" si="140"/>
        <v>1.766459432507</v>
      </c>
      <c r="BP389">
        <f t="shared" si="141"/>
        <v>2</v>
      </c>
    </row>
    <row r="390" spans="1:68" x14ac:dyDescent="0.25">
      <c r="A390" t="str">
        <f t="shared" si="126"/>
        <v>14410422</v>
      </c>
      <c r="B390">
        <v>14</v>
      </c>
      <c r="C390">
        <v>410</v>
      </c>
      <c r="D390">
        <v>2</v>
      </c>
      <c r="E390">
        <v>42</v>
      </c>
      <c r="F390" s="138">
        <f t="shared" si="146"/>
        <v>20</v>
      </c>
      <c r="G390">
        <v>0</v>
      </c>
      <c r="H390">
        <v>0</v>
      </c>
      <c r="I390">
        <v>0</v>
      </c>
      <c r="J390" s="94">
        <v>0</v>
      </c>
      <c r="K390" s="95">
        <v>3008</v>
      </c>
      <c r="L390" s="86">
        <v>0</v>
      </c>
      <c r="M390" s="86">
        <v>0</v>
      </c>
      <c r="N390" s="86">
        <v>0</v>
      </c>
      <c r="O390">
        <v>1.3620000000000001</v>
      </c>
      <c r="P390">
        <v>1.1000000000000001</v>
      </c>
      <c r="Q390">
        <v>1.1000000000000001</v>
      </c>
      <c r="R390">
        <v>1.1000000000000001</v>
      </c>
      <c r="S390">
        <f t="shared" si="122"/>
        <v>449</v>
      </c>
      <c r="T390">
        <f t="shared" si="123"/>
        <v>0</v>
      </c>
      <c r="U390">
        <f t="shared" si="124"/>
        <v>0</v>
      </c>
      <c r="V390">
        <f t="shared" si="121"/>
        <v>0</v>
      </c>
      <c r="W390">
        <f t="shared" si="143"/>
        <v>77</v>
      </c>
      <c r="X390">
        <f t="shared" si="144"/>
        <v>0</v>
      </c>
      <c r="Y390">
        <f t="shared" si="145"/>
        <v>0</v>
      </c>
      <c r="Z390">
        <f t="shared" si="142"/>
        <v>0</v>
      </c>
      <c r="AA390">
        <f t="shared" si="147"/>
        <v>4.9847837540654778</v>
      </c>
      <c r="AB390">
        <f t="shared" si="147"/>
        <v>0</v>
      </c>
      <c r="AC390">
        <f t="shared" si="148"/>
        <v>0</v>
      </c>
      <c r="AD390" s="96">
        <f t="shared" si="149"/>
        <v>0</v>
      </c>
      <c r="AE390" s="95">
        <v>0</v>
      </c>
      <c r="AF390" s="86">
        <v>0</v>
      </c>
      <c r="AG390" s="86">
        <v>0</v>
      </c>
      <c r="AH390">
        <v>0.98</v>
      </c>
      <c r="AI390">
        <v>0.98</v>
      </c>
      <c r="AJ390">
        <v>0.98</v>
      </c>
      <c r="AK390">
        <f t="shared" si="127"/>
        <v>0</v>
      </c>
      <c r="AL390">
        <f t="shared" si="128"/>
        <v>0</v>
      </c>
      <c r="AM390">
        <f t="shared" si="129"/>
        <v>0</v>
      </c>
      <c r="AN390">
        <f t="shared" si="130"/>
        <v>0</v>
      </c>
      <c r="AO390">
        <f t="shared" si="131"/>
        <v>0</v>
      </c>
      <c r="AP390">
        <f t="shared" si="132"/>
        <v>0</v>
      </c>
      <c r="AQ390" s="97">
        <f>(AK390/(IF((237.3*LN(('Mini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0" s="97">
        <f>(AL390/(IF((237.3*LN(('Mini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0" s="97">
        <f>(AM390/(IF((237.3*LN(('Mini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0">
        <f t="shared" si="137"/>
        <v>0</v>
      </c>
      <c r="AU390">
        <v>0</v>
      </c>
      <c r="AV390" s="96">
        <v>0</v>
      </c>
      <c r="AW390" s="139">
        <f t="shared" si="136"/>
        <v>5.4666666666666668</v>
      </c>
      <c r="AX390" s="129">
        <v>0</v>
      </c>
      <c r="AY390" s="129">
        <v>0</v>
      </c>
      <c r="AZ390" s="129">
        <v>0</v>
      </c>
      <c r="BA390" s="86"/>
      <c r="BB390" s="86">
        <v>0</v>
      </c>
      <c r="BC390">
        <v>0</v>
      </c>
      <c r="BD390">
        <v>0</v>
      </c>
      <c r="BE390">
        <v>0</v>
      </c>
      <c r="BG390">
        <v>0</v>
      </c>
      <c r="BH390">
        <v>0</v>
      </c>
      <c r="BI390">
        <v>0</v>
      </c>
      <c r="BJ390">
        <v>0</v>
      </c>
      <c r="BM390">
        <f t="shared" si="138"/>
        <v>1.6730950035507E-3</v>
      </c>
      <c r="BN390">
        <f t="shared" si="139"/>
        <v>3.2929523945446001E-4</v>
      </c>
      <c r="BO390">
        <f t="shared" si="140"/>
        <v>1.3691788367472</v>
      </c>
      <c r="BP390">
        <f t="shared" si="141"/>
        <v>2</v>
      </c>
    </row>
    <row r="391" spans="1:68" x14ac:dyDescent="0.25">
      <c r="A391" t="str">
        <f t="shared" si="126"/>
        <v>14430142</v>
      </c>
      <c r="B391">
        <v>14</v>
      </c>
      <c r="C391">
        <v>430</v>
      </c>
      <c r="D391">
        <v>2</v>
      </c>
      <c r="E391">
        <v>14</v>
      </c>
      <c r="F391" s="138">
        <f t="shared" si="146"/>
        <v>5</v>
      </c>
      <c r="G391">
        <v>0</v>
      </c>
      <c r="H391">
        <v>0</v>
      </c>
      <c r="I391">
        <v>0</v>
      </c>
      <c r="J391" s="94">
        <v>0</v>
      </c>
      <c r="K391" s="95">
        <v>992</v>
      </c>
      <c r="L391" s="86">
        <v>0</v>
      </c>
      <c r="M391" s="86">
        <v>0</v>
      </c>
      <c r="N391" s="86">
        <v>0</v>
      </c>
      <c r="O391">
        <v>1.3620000000000001</v>
      </c>
      <c r="P391">
        <v>1.1000000000000001</v>
      </c>
      <c r="Q391">
        <v>1.1000000000000001</v>
      </c>
      <c r="R391">
        <v>1.1000000000000001</v>
      </c>
      <c r="S391">
        <f t="shared" si="122"/>
        <v>148</v>
      </c>
      <c r="T391">
        <f t="shared" si="123"/>
        <v>0</v>
      </c>
      <c r="U391">
        <f t="shared" si="124"/>
        <v>0</v>
      </c>
      <c r="V391">
        <f t="shared" si="121"/>
        <v>0</v>
      </c>
      <c r="W391">
        <f t="shared" si="143"/>
        <v>25</v>
      </c>
      <c r="X391">
        <f t="shared" si="144"/>
        <v>0</v>
      </c>
      <c r="Y391">
        <f t="shared" si="145"/>
        <v>0</v>
      </c>
      <c r="Z391">
        <f t="shared" si="142"/>
        <v>0</v>
      </c>
      <c r="AA391">
        <f t="shared" si="147"/>
        <v>2.2545364302618687</v>
      </c>
      <c r="AB391">
        <f t="shared" si="147"/>
        <v>0</v>
      </c>
      <c r="AC391">
        <f t="shared" si="148"/>
        <v>0</v>
      </c>
      <c r="AD391" s="96">
        <f t="shared" si="149"/>
        <v>0</v>
      </c>
      <c r="AE391" s="95">
        <v>0</v>
      </c>
      <c r="AF391" s="86">
        <v>0</v>
      </c>
      <c r="AG391" s="86">
        <v>0</v>
      </c>
      <c r="AH391">
        <v>0.98</v>
      </c>
      <c r="AI391">
        <v>0.98</v>
      </c>
      <c r="AJ391">
        <v>0.98</v>
      </c>
      <c r="AK391">
        <f t="shared" si="127"/>
        <v>0</v>
      </c>
      <c r="AL391">
        <f t="shared" si="128"/>
        <v>0</v>
      </c>
      <c r="AM391">
        <f t="shared" si="129"/>
        <v>0</v>
      </c>
      <c r="AN391">
        <f t="shared" si="130"/>
        <v>0</v>
      </c>
      <c r="AO391">
        <f t="shared" si="131"/>
        <v>0</v>
      </c>
      <c r="AP391">
        <f t="shared" si="132"/>
        <v>0</v>
      </c>
      <c r="AQ391" s="97">
        <f>(AK391/(IF((237.3*LN(('Mini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1" s="97">
        <f>(AL391/(IF((237.3*LN(('Mini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1" s="97">
        <f>(AM391/(IF((237.3*LN(('Mini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1">
        <f t="shared" si="137"/>
        <v>0</v>
      </c>
      <c r="AU391">
        <v>0</v>
      </c>
      <c r="AV391" s="96">
        <v>0</v>
      </c>
      <c r="AW391" s="139">
        <f t="shared" si="136"/>
        <v>1.4333333333333333</v>
      </c>
      <c r="AX391" s="129">
        <v>0</v>
      </c>
      <c r="AY391" s="129">
        <v>0</v>
      </c>
      <c r="AZ391" s="129">
        <v>0</v>
      </c>
      <c r="BA391" s="86"/>
      <c r="BB391" s="86">
        <v>0</v>
      </c>
      <c r="BC391">
        <v>0</v>
      </c>
      <c r="BD391">
        <v>0</v>
      </c>
      <c r="BE391">
        <v>0</v>
      </c>
      <c r="BG391">
        <v>0</v>
      </c>
      <c r="BH391">
        <v>0</v>
      </c>
      <c r="BI391">
        <v>0</v>
      </c>
      <c r="BJ391">
        <v>0</v>
      </c>
      <c r="BM391">
        <f t="shared" si="138"/>
        <v>8.0534470601597002E-4</v>
      </c>
      <c r="BN391">
        <f t="shared" si="139"/>
        <v>3.9795050474943999E-4</v>
      </c>
      <c r="BO391">
        <f t="shared" si="140"/>
        <v>1.8138647155180001</v>
      </c>
      <c r="BP391">
        <f t="shared" si="141"/>
        <v>2</v>
      </c>
    </row>
    <row r="392" spans="1:68" x14ac:dyDescent="0.25">
      <c r="A392" t="str">
        <f t="shared" si="126"/>
        <v>14430262</v>
      </c>
      <c r="B392">
        <v>14</v>
      </c>
      <c r="C392">
        <v>430</v>
      </c>
      <c r="D392">
        <v>2</v>
      </c>
      <c r="E392">
        <v>26</v>
      </c>
      <c r="F392" s="138">
        <f t="shared" si="146"/>
        <v>10</v>
      </c>
      <c r="G392">
        <v>0</v>
      </c>
      <c r="H392">
        <v>0</v>
      </c>
      <c r="I392">
        <v>0</v>
      </c>
      <c r="J392" s="94">
        <v>0</v>
      </c>
      <c r="K392" s="95">
        <v>1722</v>
      </c>
      <c r="L392" s="86">
        <v>0</v>
      </c>
      <c r="M392" s="86">
        <v>0</v>
      </c>
      <c r="N392" s="86">
        <v>0</v>
      </c>
      <c r="O392">
        <v>1.3620000000000001</v>
      </c>
      <c r="P392">
        <v>1.1000000000000001</v>
      </c>
      <c r="Q392">
        <v>1.1000000000000001</v>
      </c>
      <c r="R392">
        <v>1.1000000000000001</v>
      </c>
      <c r="S392">
        <f t="shared" si="122"/>
        <v>257</v>
      </c>
      <c r="T392">
        <f t="shared" si="123"/>
        <v>0</v>
      </c>
      <c r="U392">
        <f t="shared" si="124"/>
        <v>0</v>
      </c>
      <c r="V392">
        <f t="shared" si="121"/>
        <v>0</v>
      </c>
      <c r="W392">
        <f t="shared" si="143"/>
        <v>44</v>
      </c>
      <c r="X392">
        <f t="shared" si="144"/>
        <v>0</v>
      </c>
      <c r="Y392">
        <f t="shared" si="145"/>
        <v>0</v>
      </c>
      <c r="Z392">
        <f t="shared" si="142"/>
        <v>0</v>
      </c>
      <c r="AA392">
        <f t="shared" si="147"/>
        <v>3.2880624737548576</v>
      </c>
      <c r="AB392">
        <f t="shared" si="147"/>
        <v>0</v>
      </c>
      <c r="AC392">
        <f t="shared" si="148"/>
        <v>0</v>
      </c>
      <c r="AD392" s="96">
        <f t="shared" si="149"/>
        <v>0</v>
      </c>
      <c r="AE392" s="95">
        <v>0</v>
      </c>
      <c r="AF392" s="86">
        <v>0</v>
      </c>
      <c r="AG392" s="86">
        <v>0</v>
      </c>
      <c r="AH392">
        <v>0.98</v>
      </c>
      <c r="AI392">
        <v>0.98</v>
      </c>
      <c r="AJ392">
        <v>0.98</v>
      </c>
      <c r="AK392">
        <f t="shared" si="127"/>
        <v>0</v>
      </c>
      <c r="AL392">
        <f t="shared" si="128"/>
        <v>0</v>
      </c>
      <c r="AM392">
        <f t="shared" si="129"/>
        <v>0</v>
      </c>
      <c r="AN392">
        <f t="shared" si="130"/>
        <v>0</v>
      </c>
      <c r="AO392">
        <f t="shared" si="131"/>
        <v>0</v>
      </c>
      <c r="AP392">
        <f t="shared" si="132"/>
        <v>0</v>
      </c>
      <c r="AQ392" s="97">
        <f>(AK392/(IF((237.3*LN(('Mini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2" s="97">
        <f>(AL392/(IF((237.3*LN(('Mini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2" s="97">
        <f>(AM392/(IF((237.3*LN(('Mini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2">
        <f t="shared" si="137"/>
        <v>0</v>
      </c>
      <c r="AU392">
        <v>0</v>
      </c>
      <c r="AV392" s="96">
        <v>0</v>
      </c>
      <c r="AW392" s="139">
        <f t="shared" si="136"/>
        <v>2.8666666666666667</v>
      </c>
      <c r="AX392" s="129">
        <v>0</v>
      </c>
      <c r="AY392" s="129">
        <v>0</v>
      </c>
      <c r="AZ392" s="129">
        <v>0</v>
      </c>
      <c r="BA392" s="86"/>
      <c r="BB392" s="86">
        <v>0</v>
      </c>
      <c r="BC392">
        <v>0</v>
      </c>
      <c r="BD392">
        <v>0</v>
      </c>
      <c r="BE392">
        <v>0</v>
      </c>
      <c r="BG392">
        <v>0</v>
      </c>
      <c r="BH392">
        <v>0</v>
      </c>
      <c r="BI392">
        <v>0</v>
      </c>
      <c r="BJ392">
        <v>0</v>
      </c>
      <c r="BM392">
        <f t="shared" si="138"/>
        <v>1.4501879713725999E-3</v>
      </c>
      <c r="BN392">
        <f t="shared" si="139"/>
        <v>3.7831632653061002E-4</v>
      </c>
      <c r="BO392">
        <f t="shared" si="140"/>
        <v>1.4868910444209</v>
      </c>
      <c r="BP392">
        <f t="shared" si="141"/>
        <v>2</v>
      </c>
    </row>
    <row r="393" spans="1:68" x14ac:dyDescent="0.25">
      <c r="A393" t="str">
        <f t="shared" si="126"/>
        <v>14430342</v>
      </c>
      <c r="B393">
        <v>14</v>
      </c>
      <c r="C393">
        <v>430</v>
      </c>
      <c r="D393">
        <v>2</v>
      </c>
      <c r="E393">
        <v>34</v>
      </c>
      <c r="F393" s="138">
        <f t="shared" si="146"/>
        <v>15</v>
      </c>
      <c r="G393">
        <v>0</v>
      </c>
      <c r="H393">
        <v>0</v>
      </c>
      <c r="I393">
        <v>0</v>
      </c>
      <c r="J393" s="94">
        <v>0</v>
      </c>
      <c r="K393" s="95">
        <v>2349</v>
      </c>
      <c r="L393" s="86">
        <v>0</v>
      </c>
      <c r="M393" s="86">
        <v>0</v>
      </c>
      <c r="N393" s="86">
        <v>0</v>
      </c>
      <c r="O393">
        <v>1.3620000000000001</v>
      </c>
      <c r="P393">
        <v>1.1000000000000001</v>
      </c>
      <c r="Q393">
        <v>1.1000000000000001</v>
      </c>
      <c r="R393">
        <v>1.1000000000000001</v>
      </c>
      <c r="S393">
        <f t="shared" si="122"/>
        <v>351</v>
      </c>
      <c r="T393">
        <f t="shared" si="123"/>
        <v>0</v>
      </c>
      <c r="U393">
        <f t="shared" si="124"/>
        <v>0</v>
      </c>
      <c r="V393">
        <f t="shared" si="121"/>
        <v>0</v>
      </c>
      <c r="W393">
        <f t="shared" si="143"/>
        <v>60</v>
      </c>
      <c r="X393">
        <f t="shared" si="144"/>
        <v>0</v>
      </c>
      <c r="Y393">
        <f t="shared" si="145"/>
        <v>0</v>
      </c>
      <c r="Z393">
        <f t="shared" si="142"/>
        <v>0</v>
      </c>
      <c r="AA393">
        <f t="shared" si="147"/>
        <v>2.2207611205521078</v>
      </c>
      <c r="AB393">
        <f t="shared" si="147"/>
        <v>0</v>
      </c>
      <c r="AC393">
        <f t="shared" si="148"/>
        <v>0</v>
      </c>
      <c r="AD393" s="96">
        <f t="shared" si="149"/>
        <v>0</v>
      </c>
      <c r="AE393" s="95">
        <v>0</v>
      </c>
      <c r="AF393" s="86">
        <v>0</v>
      </c>
      <c r="AG393" s="86">
        <v>0</v>
      </c>
      <c r="AH393">
        <v>0.98</v>
      </c>
      <c r="AI393">
        <v>0.98</v>
      </c>
      <c r="AJ393">
        <v>0.98</v>
      </c>
      <c r="AK393">
        <f t="shared" si="127"/>
        <v>0</v>
      </c>
      <c r="AL393">
        <f t="shared" si="128"/>
        <v>0</v>
      </c>
      <c r="AM393">
        <f t="shared" si="129"/>
        <v>0</v>
      </c>
      <c r="AN393">
        <f t="shared" si="130"/>
        <v>0</v>
      </c>
      <c r="AO393">
        <f t="shared" si="131"/>
        <v>0</v>
      </c>
      <c r="AP393">
        <f t="shared" si="132"/>
        <v>0</v>
      </c>
      <c r="AQ393" s="97">
        <f>(AK393/(IF((237.3*LN(('Mini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3" s="97">
        <f>(AL393/(IF((237.3*LN(('Mini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3" s="97">
        <f>(AM393/(IF((237.3*LN(('Mini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3">
        <f t="shared" si="137"/>
        <v>0</v>
      </c>
      <c r="AU393">
        <v>0</v>
      </c>
      <c r="AV393" s="96">
        <v>0</v>
      </c>
      <c r="AW393" s="139">
        <f t="shared" ref="AW393:AW456" si="150">IF($F393=$BR$70,$C393*$BS$70,IF($F393=$BR$71,$C393*$BS$71,IF($F393=$BR$72,$C393*$BS$72,IF($F393=$BR$73,$C393*$BS$73,IF($F393=$BR$74,$C393*$BS$74,IF($F393=$BR$75,$C393*$BS$75,IF($F393=$BR$76,$C393*$BS$76,IF($F393=$BR$77,$C393*$BS$77,IF($F393=$BR$78,$C393*$BS$78,IF($F393=$BR$79,$C393*$BS$79,IF($F393=$BR$80,$C393*$BS$80,)))))))))))</f>
        <v>4.3</v>
      </c>
      <c r="AX393" s="129">
        <v>0</v>
      </c>
      <c r="AY393" s="129">
        <v>0</v>
      </c>
      <c r="AZ393" s="129">
        <v>0</v>
      </c>
      <c r="BA393" s="86"/>
      <c r="BB393" s="86">
        <v>0</v>
      </c>
      <c r="BC393">
        <v>0</v>
      </c>
      <c r="BD393">
        <v>0</v>
      </c>
      <c r="BE393">
        <v>0</v>
      </c>
      <c r="BG393">
        <v>0</v>
      </c>
      <c r="BH393">
        <v>0</v>
      </c>
      <c r="BI393">
        <v>0</v>
      </c>
      <c r="BJ393">
        <v>0</v>
      </c>
      <c r="BM393">
        <f t="shared" si="138"/>
        <v>1.9563320356262001E-4</v>
      </c>
      <c r="BN393">
        <f t="shared" si="139"/>
        <v>4.4708458846471E-4</v>
      </c>
      <c r="BO393">
        <f t="shared" si="140"/>
        <v>1.766459432507</v>
      </c>
      <c r="BP393">
        <f t="shared" si="141"/>
        <v>2</v>
      </c>
    </row>
    <row r="394" spans="1:68" x14ac:dyDescent="0.25">
      <c r="A394" t="str">
        <f t="shared" si="126"/>
        <v>14430422</v>
      </c>
      <c r="B394">
        <v>14</v>
      </c>
      <c r="C394">
        <v>430</v>
      </c>
      <c r="D394">
        <v>2</v>
      </c>
      <c r="E394">
        <v>42</v>
      </c>
      <c r="F394" s="138">
        <f t="shared" si="146"/>
        <v>20</v>
      </c>
      <c r="G394">
        <v>0</v>
      </c>
      <c r="H394">
        <v>0</v>
      </c>
      <c r="I394">
        <v>0</v>
      </c>
      <c r="J394" s="94">
        <v>0</v>
      </c>
      <c r="K394" s="95">
        <v>3167</v>
      </c>
      <c r="L394" s="86">
        <v>0</v>
      </c>
      <c r="M394" s="86">
        <v>0</v>
      </c>
      <c r="N394" s="86">
        <v>0</v>
      </c>
      <c r="O394">
        <v>1.3620000000000001</v>
      </c>
      <c r="P394">
        <v>1.1000000000000001</v>
      </c>
      <c r="Q394">
        <v>1.1000000000000001</v>
      </c>
      <c r="R394">
        <v>1.1000000000000001</v>
      </c>
      <c r="S394">
        <f t="shared" si="122"/>
        <v>473</v>
      </c>
      <c r="T394">
        <f t="shared" si="123"/>
        <v>0</v>
      </c>
      <c r="U394">
        <f t="shared" si="124"/>
        <v>0</v>
      </c>
      <c r="V394">
        <f t="shared" si="121"/>
        <v>0</v>
      </c>
      <c r="W394">
        <f t="shared" si="143"/>
        <v>81</v>
      </c>
      <c r="X394">
        <f t="shared" si="144"/>
        <v>0</v>
      </c>
      <c r="Y394">
        <f t="shared" si="145"/>
        <v>0</v>
      </c>
      <c r="Z394">
        <f t="shared" si="142"/>
        <v>0</v>
      </c>
      <c r="AA394">
        <f t="shared" si="147"/>
        <v>5.6124306765306269</v>
      </c>
      <c r="AB394">
        <f t="shared" si="147"/>
        <v>0</v>
      </c>
      <c r="AC394">
        <f t="shared" si="148"/>
        <v>0</v>
      </c>
      <c r="AD394" s="96">
        <f t="shared" si="149"/>
        <v>0</v>
      </c>
      <c r="AE394" s="95">
        <v>0</v>
      </c>
      <c r="AF394" s="86">
        <v>0</v>
      </c>
      <c r="AG394" s="86">
        <v>0</v>
      </c>
      <c r="AH394">
        <v>0.98</v>
      </c>
      <c r="AI394">
        <v>0.98</v>
      </c>
      <c r="AJ394">
        <v>0.98</v>
      </c>
      <c r="AK394">
        <f t="shared" si="127"/>
        <v>0</v>
      </c>
      <c r="AL394">
        <f t="shared" si="128"/>
        <v>0</v>
      </c>
      <c r="AM394">
        <f t="shared" si="129"/>
        <v>0</v>
      </c>
      <c r="AN394">
        <f t="shared" si="130"/>
        <v>0</v>
      </c>
      <c r="AO394">
        <f t="shared" si="131"/>
        <v>0</v>
      </c>
      <c r="AP394">
        <f t="shared" si="132"/>
        <v>0</v>
      </c>
      <c r="AQ394" s="97">
        <f>(AK394/(IF((237.3*LN(('Mini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4" s="97">
        <f>(AL394/(IF((237.3*LN(('Mini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4" s="97">
        <f>(AM394/(IF((237.3*LN(('Mini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4">
        <f t="shared" ref="AT394:AT457" si="151">0.0098*(($BM394*(AN394^$BO394)*($C394-14.4)*$BP394)+($BN394*AN394*AN394))</f>
        <v>0</v>
      </c>
      <c r="AU394">
        <v>0</v>
      </c>
      <c r="AV394" s="96">
        <v>0</v>
      </c>
      <c r="AW394" s="139">
        <f t="shared" si="150"/>
        <v>5.7333333333333334</v>
      </c>
      <c r="AX394" s="129">
        <v>0</v>
      </c>
      <c r="AY394" s="129">
        <v>0</v>
      </c>
      <c r="AZ394" s="129">
        <v>0</v>
      </c>
      <c r="BA394" s="86"/>
      <c r="BB394" s="86">
        <v>0</v>
      </c>
      <c r="BC394">
        <v>0</v>
      </c>
      <c r="BD394">
        <v>0</v>
      </c>
      <c r="BE394">
        <v>0</v>
      </c>
      <c r="BG394">
        <v>0</v>
      </c>
      <c r="BH394">
        <v>0</v>
      </c>
      <c r="BI394">
        <v>0</v>
      </c>
      <c r="BJ394">
        <v>0</v>
      </c>
      <c r="BM394">
        <f t="shared" ref="BM394:BM457" si="152">IF($F394=$BR$70,$BT$70,IF($F394=$BR$71,$BT$71,IF($F394=$BR$72,$BT$72,IF($F394=$BR$73,$BT$73,IF($F394=$BR$74,$BT$74,IF($F394=$BR$75,$BT$75,IF($F394=$BR$76,$BT$76,IF($F394=$BR$77,$BT$77,IF($F394=$BR$78,$BT$78,IF($F394=$BR$79,$BT$79,IF($F394=$BR$80,$BT$80,)))))))))))</f>
        <v>1.6730950035507E-3</v>
      </c>
      <c r="BN394">
        <f t="shared" ref="BN394:BN457" si="153">IF($F394=$BR$70,$BU$70,IF($F394=$BR$71,$BU$71,IF($F394=$BR$72,$BU$72,IF($F394=$BR$73,$BU$73,IF($F394=$BR$74,$BU$74,IF($F394=$BR$75,$BU$75,IF($F394=$BR$76,$BU$76,IF($F394=$BR$77,$BU$77,IF($F394=$BR$78,$BU$78,IF($F394=$BR$79,$BU$79,IF($F394=$BR$80,$BU$80,)))))))))))</f>
        <v>3.2929523945446001E-4</v>
      </c>
      <c r="BO394">
        <f t="shared" ref="BO394:BO457" si="154">IF($F394=$BR$70,$BV$70,IF($F394=$BR$71,$BV$71,IF($F394=$BR$72,$BV$72,IF($F394=$BR$73,$BV$73,IF($F394=$BR$74,$BV$74,IF($F394=$BR$75,$BV$75,IF($F394=$BR$76,$BV$76,IF($F394=$BR$77,$BV$77,IF($F394=$BR$78,$BV$78,IF($F394=$BR$79,$BV$79,IF($F394=$BR$80,$BV$80,)))))))))))</f>
        <v>1.3691788367472</v>
      </c>
      <c r="BP394">
        <f t="shared" ref="BP394:BP457" si="155">IF($F394=$BR$70,$BW$70,IF($F394=$BR$71,$BW$71,IF($F394=$BR$72,$BW$72,IF($F394=$BR$73,$BW$73,IF($F394=$BR$74,$BW$74,IF($F394=$BR$75,$BW$75,IF($F394=$BR$76,$BW$76,IF($F394=$BR$77,$BW$77,IF($F394=$BR$78,$BW$78,IF($F394=$BR$79,$BW$79,IF($F394=$BR$80,$BW$80,)))))))))))</f>
        <v>2</v>
      </c>
    </row>
    <row r="395" spans="1:68" x14ac:dyDescent="0.25">
      <c r="A395" t="str">
        <f t="shared" si="126"/>
        <v>14450142</v>
      </c>
      <c r="B395">
        <v>14</v>
      </c>
      <c r="C395">
        <v>450</v>
      </c>
      <c r="D395">
        <v>2</v>
      </c>
      <c r="E395">
        <v>14</v>
      </c>
      <c r="F395" s="138">
        <f t="shared" si="146"/>
        <v>5</v>
      </c>
      <c r="G395">
        <v>0</v>
      </c>
      <c r="H395">
        <v>0</v>
      </c>
      <c r="I395">
        <v>0</v>
      </c>
      <c r="J395" s="94">
        <v>0</v>
      </c>
      <c r="K395" s="95">
        <v>1042</v>
      </c>
      <c r="L395" s="86">
        <v>0</v>
      </c>
      <c r="M395" s="86">
        <v>0</v>
      </c>
      <c r="N395" s="86">
        <v>0</v>
      </c>
      <c r="O395">
        <v>1.3620000000000001</v>
      </c>
      <c r="P395">
        <v>1.1000000000000001</v>
      </c>
      <c r="Q395">
        <v>1.1000000000000001</v>
      </c>
      <c r="R395">
        <v>1.1000000000000001</v>
      </c>
      <c r="S395">
        <f t="shared" si="122"/>
        <v>156</v>
      </c>
      <c r="T395">
        <f t="shared" si="123"/>
        <v>0</v>
      </c>
      <c r="U395">
        <f t="shared" si="124"/>
        <v>0</v>
      </c>
      <c r="V395">
        <f t="shared" si="121"/>
        <v>0</v>
      </c>
      <c r="W395">
        <f t="shared" si="143"/>
        <v>27</v>
      </c>
      <c r="X395">
        <f t="shared" si="144"/>
        <v>0</v>
      </c>
      <c r="Y395">
        <f t="shared" si="145"/>
        <v>0</v>
      </c>
      <c r="Z395">
        <f t="shared" si="142"/>
        <v>0</v>
      </c>
      <c r="AA395">
        <f t="shared" si="147"/>
        <v>2.7169438657297116</v>
      </c>
      <c r="AB395">
        <f t="shared" si="147"/>
        <v>0</v>
      </c>
      <c r="AC395">
        <f t="shared" si="148"/>
        <v>0</v>
      </c>
      <c r="AD395" s="96">
        <f t="shared" si="149"/>
        <v>0</v>
      </c>
      <c r="AE395" s="95">
        <v>0</v>
      </c>
      <c r="AF395" s="86">
        <v>0</v>
      </c>
      <c r="AG395" s="86">
        <v>0</v>
      </c>
      <c r="AH395">
        <v>0.98</v>
      </c>
      <c r="AI395">
        <v>0.98</v>
      </c>
      <c r="AJ395">
        <v>0.98</v>
      </c>
      <c r="AK395">
        <f t="shared" si="127"/>
        <v>0</v>
      </c>
      <c r="AL395">
        <f t="shared" si="128"/>
        <v>0</v>
      </c>
      <c r="AM395">
        <f t="shared" si="129"/>
        <v>0</v>
      </c>
      <c r="AN395">
        <f t="shared" si="130"/>
        <v>0</v>
      </c>
      <c r="AO395">
        <f t="shared" si="131"/>
        <v>0</v>
      </c>
      <c r="AP395">
        <f t="shared" si="132"/>
        <v>0</v>
      </c>
      <c r="AQ395" s="97">
        <f>(AK395/(IF((237.3*LN(('Mini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5" s="97">
        <f>(AL395/(IF((237.3*LN(('Mini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5" s="97">
        <f>(AM395/(IF((237.3*LN(('Mini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5">
        <f t="shared" si="151"/>
        <v>0</v>
      </c>
      <c r="AU395">
        <v>0</v>
      </c>
      <c r="AV395" s="96">
        <v>0</v>
      </c>
      <c r="AW395" s="139">
        <f t="shared" si="150"/>
        <v>1.5</v>
      </c>
      <c r="AX395" s="129">
        <v>0</v>
      </c>
      <c r="AY395" s="129">
        <v>0</v>
      </c>
      <c r="AZ395" s="129">
        <v>0</v>
      </c>
      <c r="BA395" s="86"/>
      <c r="BB395" s="86">
        <v>0</v>
      </c>
      <c r="BC395">
        <v>0</v>
      </c>
      <c r="BD395">
        <v>0</v>
      </c>
      <c r="BE395">
        <v>0</v>
      </c>
      <c r="BG395">
        <v>0</v>
      </c>
      <c r="BH395">
        <v>0</v>
      </c>
      <c r="BI395">
        <v>0</v>
      </c>
      <c r="BJ395">
        <v>0</v>
      </c>
      <c r="BM395">
        <f t="shared" si="152"/>
        <v>8.0534470601597002E-4</v>
      </c>
      <c r="BN395">
        <f t="shared" si="153"/>
        <v>3.9795050474943999E-4</v>
      </c>
      <c r="BO395">
        <f t="shared" si="154"/>
        <v>1.8138647155180001</v>
      </c>
      <c r="BP395">
        <f t="shared" si="155"/>
        <v>2</v>
      </c>
    </row>
    <row r="396" spans="1:68" x14ac:dyDescent="0.25">
      <c r="A396" t="str">
        <f t="shared" si="126"/>
        <v>14450262</v>
      </c>
      <c r="B396">
        <v>14</v>
      </c>
      <c r="C396">
        <v>450</v>
      </c>
      <c r="D396">
        <v>2</v>
      </c>
      <c r="E396">
        <v>26</v>
      </c>
      <c r="F396" s="138">
        <f t="shared" si="146"/>
        <v>10</v>
      </c>
      <c r="G396">
        <v>0</v>
      </c>
      <c r="H396">
        <v>0</v>
      </c>
      <c r="I396">
        <v>0</v>
      </c>
      <c r="J396" s="94">
        <v>0</v>
      </c>
      <c r="K396" s="95">
        <v>1808</v>
      </c>
      <c r="L396" s="86">
        <v>0</v>
      </c>
      <c r="M396" s="86">
        <v>0</v>
      </c>
      <c r="N396" s="86">
        <v>0</v>
      </c>
      <c r="O396">
        <v>1.3620000000000001</v>
      </c>
      <c r="P396">
        <v>1.1000000000000001</v>
      </c>
      <c r="Q396">
        <v>1.1000000000000001</v>
      </c>
      <c r="R396">
        <v>1.1000000000000001</v>
      </c>
      <c r="S396">
        <f t="shared" si="122"/>
        <v>270</v>
      </c>
      <c r="T396">
        <f t="shared" si="123"/>
        <v>0</v>
      </c>
      <c r="U396">
        <f t="shared" si="124"/>
        <v>0</v>
      </c>
      <c r="V396">
        <f t="shared" si="121"/>
        <v>0</v>
      </c>
      <c r="W396">
        <f t="shared" si="143"/>
        <v>46</v>
      </c>
      <c r="X396">
        <f t="shared" si="144"/>
        <v>0</v>
      </c>
      <c r="Y396">
        <f t="shared" si="145"/>
        <v>0</v>
      </c>
      <c r="Z396">
        <f t="shared" si="142"/>
        <v>0</v>
      </c>
      <c r="AA396">
        <f t="shared" si="147"/>
        <v>3.6815812889765698</v>
      </c>
      <c r="AB396">
        <f t="shared" si="147"/>
        <v>0</v>
      </c>
      <c r="AC396">
        <f t="shared" si="148"/>
        <v>0</v>
      </c>
      <c r="AD396" s="96">
        <f t="shared" si="149"/>
        <v>0</v>
      </c>
      <c r="AE396" s="95">
        <v>0</v>
      </c>
      <c r="AF396" s="86">
        <v>0</v>
      </c>
      <c r="AG396" s="86">
        <v>0</v>
      </c>
      <c r="AH396">
        <v>0.98</v>
      </c>
      <c r="AI396">
        <v>0.98</v>
      </c>
      <c r="AJ396">
        <v>0.98</v>
      </c>
      <c r="AK396">
        <f t="shared" si="127"/>
        <v>0</v>
      </c>
      <c r="AL396">
        <f t="shared" si="128"/>
        <v>0</v>
      </c>
      <c r="AM396">
        <f t="shared" si="129"/>
        <v>0</v>
      </c>
      <c r="AN396">
        <f t="shared" si="130"/>
        <v>0</v>
      </c>
      <c r="AO396">
        <f t="shared" si="131"/>
        <v>0</v>
      </c>
      <c r="AP396">
        <f t="shared" si="132"/>
        <v>0</v>
      </c>
      <c r="AQ396" s="97">
        <f>(AK396/(IF((237.3*LN(('Mini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6" s="97">
        <f>(AL396/(IF((237.3*LN(('Mini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6" s="97">
        <f>(AM396/(IF((237.3*LN(('Mini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6">
        <f t="shared" si="151"/>
        <v>0</v>
      </c>
      <c r="AU396">
        <v>0</v>
      </c>
      <c r="AV396" s="96">
        <v>0</v>
      </c>
      <c r="AW396" s="139">
        <f t="shared" si="150"/>
        <v>3</v>
      </c>
      <c r="AX396" s="129">
        <v>0</v>
      </c>
      <c r="AY396" s="129">
        <v>0</v>
      </c>
      <c r="AZ396" s="129">
        <v>0</v>
      </c>
      <c r="BA396" s="86"/>
      <c r="BB396" s="86">
        <v>0</v>
      </c>
      <c r="BC396">
        <v>0</v>
      </c>
      <c r="BD396">
        <v>0</v>
      </c>
      <c r="BE396">
        <v>0</v>
      </c>
      <c r="BG396">
        <v>0</v>
      </c>
      <c r="BH396">
        <v>0</v>
      </c>
      <c r="BI396">
        <v>0</v>
      </c>
      <c r="BJ396">
        <v>0</v>
      </c>
      <c r="BM396">
        <f t="shared" si="152"/>
        <v>1.4501879713725999E-3</v>
      </c>
      <c r="BN396">
        <f t="shared" si="153"/>
        <v>3.7831632653061002E-4</v>
      </c>
      <c r="BO396">
        <f t="shared" si="154"/>
        <v>1.4868910444209</v>
      </c>
      <c r="BP396">
        <f t="shared" si="155"/>
        <v>2</v>
      </c>
    </row>
    <row r="397" spans="1:68" x14ac:dyDescent="0.25">
      <c r="A397" t="str">
        <f t="shared" si="126"/>
        <v>14450342</v>
      </c>
      <c r="B397">
        <v>14</v>
      </c>
      <c r="C397">
        <v>450</v>
      </c>
      <c r="D397">
        <v>2</v>
      </c>
      <c r="E397">
        <v>34</v>
      </c>
      <c r="F397" s="138">
        <f t="shared" si="146"/>
        <v>15</v>
      </c>
      <c r="G397">
        <v>0</v>
      </c>
      <c r="H397">
        <v>0</v>
      </c>
      <c r="I397">
        <v>0</v>
      </c>
      <c r="J397" s="94">
        <v>0</v>
      </c>
      <c r="K397" s="95">
        <v>2467</v>
      </c>
      <c r="L397" s="86">
        <v>0</v>
      </c>
      <c r="M397" s="86">
        <v>0</v>
      </c>
      <c r="N397" s="86">
        <v>0</v>
      </c>
      <c r="O397">
        <v>1.3620000000000001</v>
      </c>
      <c r="P397">
        <v>1.1000000000000001</v>
      </c>
      <c r="Q397">
        <v>1.1000000000000001</v>
      </c>
      <c r="R397">
        <v>1.1000000000000001</v>
      </c>
      <c r="S397">
        <f t="shared" si="122"/>
        <v>368</v>
      </c>
      <c r="T397">
        <f t="shared" si="123"/>
        <v>0</v>
      </c>
      <c r="U397">
        <f t="shared" si="124"/>
        <v>0</v>
      </c>
      <c r="V397">
        <f t="shared" si="121"/>
        <v>0</v>
      </c>
      <c r="W397">
        <f t="shared" si="143"/>
        <v>63</v>
      </c>
      <c r="X397">
        <f t="shared" si="144"/>
        <v>0</v>
      </c>
      <c r="Y397">
        <f t="shared" si="145"/>
        <v>0</v>
      </c>
      <c r="Z397">
        <f t="shared" si="142"/>
        <v>0</v>
      </c>
      <c r="AA397">
        <f t="shared" si="147"/>
        <v>2.536508378341598</v>
      </c>
      <c r="AB397">
        <f t="shared" si="147"/>
        <v>0</v>
      </c>
      <c r="AC397">
        <f t="shared" si="148"/>
        <v>0</v>
      </c>
      <c r="AD397" s="96">
        <f t="shared" si="149"/>
        <v>0</v>
      </c>
      <c r="AE397" s="95">
        <v>0</v>
      </c>
      <c r="AF397" s="86">
        <v>0</v>
      </c>
      <c r="AG397" s="86">
        <v>0</v>
      </c>
      <c r="AH397">
        <v>0.98</v>
      </c>
      <c r="AI397">
        <v>0.98</v>
      </c>
      <c r="AJ397">
        <v>0.98</v>
      </c>
      <c r="AK397">
        <f t="shared" si="127"/>
        <v>0</v>
      </c>
      <c r="AL397">
        <f t="shared" si="128"/>
        <v>0</v>
      </c>
      <c r="AM397">
        <f t="shared" si="129"/>
        <v>0</v>
      </c>
      <c r="AN397">
        <f t="shared" si="130"/>
        <v>0</v>
      </c>
      <c r="AO397">
        <f t="shared" si="131"/>
        <v>0</v>
      </c>
      <c r="AP397">
        <f t="shared" si="132"/>
        <v>0</v>
      </c>
      <c r="AQ397" s="97">
        <f>(AK397/(IF((237.3*LN(('Mini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7" s="97">
        <f>(AL397/(IF((237.3*LN(('Mini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7" s="97">
        <f>(AM397/(IF((237.3*LN(('Mini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7">
        <f t="shared" si="151"/>
        <v>0</v>
      </c>
      <c r="AU397">
        <v>0</v>
      </c>
      <c r="AV397" s="96">
        <v>0</v>
      </c>
      <c r="AW397" s="139">
        <f t="shared" si="150"/>
        <v>4.5</v>
      </c>
      <c r="AX397" s="129">
        <v>0</v>
      </c>
      <c r="AY397" s="129">
        <v>0</v>
      </c>
      <c r="AZ397" s="129">
        <v>0</v>
      </c>
      <c r="BA397" s="86"/>
      <c r="BB397" s="86">
        <v>0</v>
      </c>
      <c r="BC397">
        <v>0</v>
      </c>
      <c r="BD397">
        <v>0</v>
      </c>
      <c r="BE397">
        <v>0</v>
      </c>
      <c r="BG397">
        <v>0</v>
      </c>
      <c r="BH397">
        <v>0</v>
      </c>
      <c r="BI397">
        <v>0</v>
      </c>
      <c r="BJ397">
        <v>0</v>
      </c>
      <c r="BM397">
        <f t="shared" si="152"/>
        <v>1.9563320356262001E-4</v>
      </c>
      <c r="BN397">
        <f t="shared" si="153"/>
        <v>4.4708458846471E-4</v>
      </c>
      <c r="BO397">
        <f t="shared" si="154"/>
        <v>1.766459432507</v>
      </c>
      <c r="BP397">
        <f t="shared" si="155"/>
        <v>2</v>
      </c>
    </row>
    <row r="398" spans="1:68" x14ac:dyDescent="0.25">
      <c r="A398" t="str">
        <f t="shared" si="126"/>
        <v>14450422</v>
      </c>
      <c r="B398">
        <v>14</v>
      </c>
      <c r="C398">
        <v>450</v>
      </c>
      <c r="D398">
        <v>2</v>
      </c>
      <c r="E398">
        <v>42</v>
      </c>
      <c r="F398" s="138">
        <f t="shared" si="146"/>
        <v>20</v>
      </c>
      <c r="G398">
        <v>0</v>
      </c>
      <c r="H398">
        <v>0</v>
      </c>
      <c r="I398">
        <v>0</v>
      </c>
      <c r="J398" s="94">
        <v>0</v>
      </c>
      <c r="K398" s="95">
        <v>3325</v>
      </c>
      <c r="L398" s="86">
        <v>0</v>
      </c>
      <c r="M398" s="86">
        <v>0</v>
      </c>
      <c r="N398" s="86">
        <v>0</v>
      </c>
      <c r="O398">
        <v>1.3620000000000001</v>
      </c>
      <c r="P398">
        <v>1.1000000000000001</v>
      </c>
      <c r="Q398">
        <v>1.1000000000000001</v>
      </c>
      <c r="R398">
        <v>1.1000000000000001</v>
      </c>
      <c r="S398">
        <f t="shared" si="122"/>
        <v>496</v>
      </c>
      <c r="T398">
        <f t="shared" si="123"/>
        <v>0</v>
      </c>
      <c r="U398">
        <f t="shared" si="124"/>
        <v>0</v>
      </c>
      <c r="V398">
        <f t="shared" si="121"/>
        <v>0</v>
      </c>
      <c r="W398">
        <f t="shared" si="143"/>
        <v>85</v>
      </c>
      <c r="X398">
        <f t="shared" si="144"/>
        <v>0</v>
      </c>
      <c r="Y398">
        <f t="shared" si="145"/>
        <v>0</v>
      </c>
      <c r="Z398">
        <f t="shared" si="142"/>
        <v>0</v>
      </c>
      <c r="AA398">
        <f t="shared" si="147"/>
        <v>6.2834566034469406</v>
      </c>
      <c r="AB398">
        <f t="shared" si="147"/>
        <v>0</v>
      </c>
      <c r="AC398">
        <f t="shared" si="148"/>
        <v>0</v>
      </c>
      <c r="AD398" s="96">
        <f t="shared" si="149"/>
        <v>0</v>
      </c>
      <c r="AE398" s="95">
        <v>0</v>
      </c>
      <c r="AF398" s="86">
        <v>0</v>
      </c>
      <c r="AG398" s="86">
        <v>0</v>
      </c>
      <c r="AH398">
        <v>0.98</v>
      </c>
      <c r="AI398">
        <v>0.98</v>
      </c>
      <c r="AJ398">
        <v>0.98</v>
      </c>
      <c r="AK398">
        <f t="shared" si="127"/>
        <v>0</v>
      </c>
      <c r="AL398">
        <f t="shared" si="128"/>
        <v>0</v>
      </c>
      <c r="AM398">
        <f t="shared" si="129"/>
        <v>0</v>
      </c>
      <c r="AN398">
        <f t="shared" si="130"/>
        <v>0</v>
      </c>
      <c r="AO398">
        <f t="shared" si="131"/>
        <v>0</v>
      </c>
      <c r="AP398">
        <f t="shared" si="132"/>
        <v>0</v>
      </c>
      <c r="AQ398" s="97">
        <f>(AK398/(IF((237.3*LN(('Mini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8" s="97">
        <f>(AL398/(IF((237.3*LN(('Mini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8" s="97">
        <f>(AM398/(IF((237.3*LN(('Mini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8">
        <f t="shared" si="151"/>
        <v>0</v>
      </c>
      <c r="AU398">
        <v>0</v>
      </c>
      <c r="AV398" s="96">
        <v>0</v>
      </c>
      <c r="AW398" s="139">
        <f t="shared" si="150"/>
        <v>6</v>
      </c>
      <c r="AX398" s="129">
        <v>0</v>
      </c>
      <c r="AY398" s="129">
        <v>0</v>
      </c>
      <c r="AZ398" s="129">
        <v>0</v>
      </c>
      <c r="BA398" s="86"/>
      <c r="BB398" s="86">
        <v>0</v>
      </c>
      <c r="BC398">
        <v>0</v>
      </c>
      <c r="BD398">
        <v>0</v>
      </c>
      <c r="BE398">
        <v>0</v>
      </c>
      <c r="BG398">
        <v>0</v>
      </c>
      <c r="BH398">
        <v>0</v>
      </c>
      <c r="BI398">
        <v>0</v>
      </c>
      <c r="BJ398">
        <v>0</v>
      </c>
      <c r="BM398">
        <f t="shared" si="152"/>
        <v>1.6730950035507E-3</v>
      </c>
      <c r="BN398">
        <f t="shared" si="153"/>
        <v>3.2929523945446001E-4</v>
      </c>
      <c r="BO398">
        <f t="shared" si="154"/>
        <v>1.3691788367472</v>
      </c>
      <c r="BP398">
        <f t="shared" si="155"/>
        <v>2</v>
      </c>
    </row>
    <row r="399" spans="1:68" x14ac:dyDescent="0.25">
      <c r="A399" t="str">
        <f t="shared" si="126"/>
        <v>14470142</v>
      </c>
      <c r="B399">
        <v>14</v>
      </c>
      <c r="C399">
        <v>470</v>
      </c>
      <c r="D399">
        <v>2</v>
      </c>
      <c r="E399">
        <v>14</v>
      </c>
      <c r="F399" s="138">
        <f t="shared" si="146"/>
        <v>5</v>
      </c>
      <c r="G399">
        <v>0</v>
      </c>
      <c r="H399">
        <v>0</v>
      </c>
      <c r="I399">
        <v>0</v>
      </c>
      <c r="J399" s="94">
        <v>0</v>
      </c>
      <c r="K399" s="95">
        <v>1091</v>
      </c>
      <c r="L399" s="86">
        <v>0</v>
      </c>
      <c r="M399" s="86">
        <v>0</v>
      </c>
      <c r="N399" s="86">
        <v>0</v>
      </c>
      <c r="O399">
        <v>1.3620000000000001</v>
      </c>
      <c r="P399">
        <v>1.1000000000000001</v>
      </c>
      <c r="Q399">
        <v>1.1000000000000001</v>
      </c>
      <c r="R399">
        <v>1.1000000000000001</v>
      </c>
      <c r="S399">
        <f t="shared" si="122"/>
        <v>163</v>
      </c>
      <c r="T399">
        <f t="shared" si="123"/>
        <v>0</v>
      </c>
      <c r="U399">
        <f t="shared" si="124"/>
        <v>0</v>
      </c>
      <c r="V399">
        <f t="shared" si="121"/>
        <v>0</v>
      </c>
      <c r="W399">
        <f t="shared" si="143"/>
        <v>28</v>
      </c>
      <c r="X399">
        <f t="shared" si="144"/>
        <v>0</v>
      </c>
      <c r="Y399">
        <f t="shared" si="145"/>
        <v>0</v>
      </c>
      <c r="Z399">
        <f t="shared" si="142"/>
        <v>0</v>
      </c>
      <c r="AA399">
        <f t="shared" si="147"/>
        <v>3.035345802217571</v>
      </c>
      <c r="AB399">
        <f t="shared" si="147"/>
        <v>0</v>
      </c>
      <c r="AC399">
        <f t="shared" si="148"/>
        <v>0</v>
      </c>
      <c r="AD399" s="96">
        <f t="shared" si="149"/>
        <v>0</v>
      </c>
      <c r="AE399" s="95">
        <v>0</v>
      </c>
      <c r="AF399" s="86">
        <v>0</v>
      </c>
      <c r="AG399" s="86">
        <v>0</v>
      </c>
      <c r="AH399">
        <v>0.98</v>
      </c>
      <c r="AI399">
        <v>0.98</v>
      </c>
      <c r="AJ399">
        <v>0.98</v>
      </c>
      <c r="AK399">
        <f t="shared" si="127"/>
        <v>0</v>
      </c>
      <c r="AL399">
        <f t="shared" si="128"/>
        <v>0</v>
      </c>
      <c r="AM399">
        <f t="shared" si="129"/>
        <v>0</v>
      </c>
      <c r="AN399">
        <f t="shared" si="130"/>
        <v>0</v>
      </c>
      <c r="AO399">
        <f t="shared" si="131"/>
        <v>0</v>
      </c>
      <c r="AP399">
        <f t="shared" si="132"/>
        <v>0</v>
      </c>
      <c r="AQ399" s="97">
        <f>(AK399/(IF((237.3*LN(('Mini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399" s="97">
        <f>(AL399/(IF((237.3*LN(('Mini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399" s="97">
        <f>(AM399/(IF((237.3*LN(('Mini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399">
        <f t="shared" si="151"/>
        <v>0</v>
      </c>
      <c r="AU399">
        <v>0</v>
      </c>
      <c r="AV399" s="96">
        <v>0</v>
      </c>
      <c r="AW399" s="139">
        <f t="shared" si="150"/>
        <v>1.5666666666666669</v>
      </c>
      <c r="AX399" s="129">
        <v>0</v>
      </c>
      <c r="AY399" s="129">
        <v>0</v>
      </c>
      <c r="AZ399" s="129">
        <v>0</v>
      </c>
      <c r="BA399" s="86"/>
      <c r="BB399" s="86">
        <v>0</v>
      </c>
      <c r="BC399">
        <v>0</v>
      </c>
      <c r="BD399">
        <v>0</v>
      </c>
      <c r="BE399">
        <v>0</v>
      </c>
      <c r="BG399">
        <v>0</v>
      </c>
      <c r="BH399">
        <v>0</v>
      </c>
      <c r="BI399">
        <v>0</v>
      </c>
      <c r="BJ399">
        <v>0</v>
      </c>
      <c r="BM399">
        <f t="shared" si="152"/>
        <v>8.0534470601597002E-4</v>
      </c>
      <c r="BN399">
        <f t="shared" si="153"/>
        <v>3.9795050474943999E-4</v>
      </c>
      <c r="BO399">
        <f t="shared" si="154"/>
        <v>1.8138647155180001</v>
      </c>
      <c r="BP399">
        <f t="shared" si="155"/>
        <v>2</v>
      </c>
    </row>
    <row r="400" spans="1:68" x14ac:dyDescent="0.25">
      <c r="A400" t="str">
        <f t="shared" si="126"/>
        <v>14470262</v>
      </c>
      <c r="B400">
        <v>14</v>
      </c>
      <c r="C400">
        <v>470</v>
      </c>
      <c r="D400">
        <v>2</v>
      </c>
      <c r="E400">
        <v>26</v>
      </c>
      <c r="F400" s="138">
        <f t="shared" si="146"/>
        <v>10</v>
      </c>
      <c r="G400">
        <v>0</v>
      </c>
      <c r="H400">
        <v>0</v>
      </c>
      <c r="I400">
        <v>0</v>
      </c>
      <c r="J400" s="94">
        <v>0</v>
      </c>
      <c r="K400" s="95">
        <v>1895</v>
      </c>
      <c r="L400" s="86">
        <v>0</v>
      </c>
      <c r="M400" s="86">
        <v>0</v>
      </c>
      <c r="N400" s="86">
        <v>0</v>
      </c>
      <c r="O400">
        <v>1.3620000000000001</v>
      </c>
      <c r="P400">
        <v>1.1000000000000001</v>
      </c>
      <c r="Q400">
        <v>1.1000000000000001</v>
      </c>
      <c r="R400">
        <v>1.1000000000000001</v>
      </c>
      <c r="S400">
        <f t="shared" si="122"/>
        <v>283</v>
      </c>
      <c r="T400">
        <f t="shared" si="123"/>
        <v>0</v>
      </c>
      <c r="U400">
        <f t="shared" si="124"/>
        <v>0</v>
      </c>
      <c r="V400">
        <f t="shared" si="121"/>
        <v>0</v>
      </c>
      <c r="W400">
        <f t="shared" si="143"/>
        <v>49</v>
      </c>
      <c r="X400">
        <f t="shared" si="144"/>
        <v>0</v>
      </c>
      <c r="Y400">
        <f t="shared" si="145"/>
        <v>0</v>
      </c>
      <c r="Z400">
        <f t="shared" si="142"/>
        <v>0</v>
      </c>
      <c r="AA400">
        <f t="shared" si="147"/>
        <v>4.2297670777325251</v>
      </c>
      <c r="AB400">
        <f t="shared" si="147"/>
        <v>0</v>
      </c>
      <c r="AC400">
        <f t="shared" si="148"/>
        <v>0</v>
      </c>
      <c r="AD400" s="96">
        <f t="shared" si="149"/>
        <v>0</v>
      </c>
      <c r="AE400" s="95">
        <v>0</v>
      </c>
      <c r="AF400" s="86">
        <v>0</v>
      </c>
      <c r="AG400" s="86">
        <v>0</v>
      </c>
      <c r="AH400">
        <v>0.98</v>
      </c>
      <c r="AI400">
        <v>0.98</v>
      </c>
      <c r="AJ400">
        <v>0.98</v>
      </c>
      <c r="AK400">
        <f t="shared" si="127"/>
        <v>0</v>
      </c>
      <c r="AL400">
        <f t="shared" si="128"/>
        <v>0</v>
      </c>
      <c r="AM400">
        <f t="shared" si="129"/>
        <v>0</v>
      </c>
      <c r="AN400">
        <f t="shared" si="130"/>
        <v>0</v>
      </c>
      <c r="AO400">
        <f t="shared" si="131"/>
        <v>0</v>
      </c>
      <c r="AP400">
        <f t="shared" si="132"/>
        <v>0</v>
      </c>
      <c r="AQ400" s="97">
        <f>(AK400/(IF((237.3*LN(('Mini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0" s="97">
        <f>(AL400/(IF((237.3*LN(('Mini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0" s="97">
        <f>(AM400/(IF((237.3*LN(('Mini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0">
        <f t="shared" si="151"/>
        <v>0</v>
      </c>
      <c r="AU400">
        <v>0</v>
      </c>
      <c r="AV400" s="96">
        <v>0</v>
      </c>
      <c r="AW400" s="139">
        <f t="shared" si="150"/>
        <v>3.1333333333333337</v>
      </c>
      <c r="AX400" s="129">
        <v>0</v>
      </c>
      <c r="AY400" s="129">
        <v>0</v>
      </c>
      <c r="AZ400" s="129">
        <v>0</v>
      </c>
      <c r="BA400" s="86"/>
      <c r="BB400" s="86">
        <v>0</v>
      </c>
      <c r="BC400">
        <v>0</v>
      </c>
      <c r="BD400">
        <v>0</v>
      </c>
      <c r="BE400">
        <v>0</v>
      </c>
      <c r="BG400">
        <v>0</v>
      </c>
      <c r="BH400">
        <v>0</v>
      </c>
      <c r="BI400">
        <v>0</v>
      </c>
      <c r="BJ400">
        <v>0</v>
      </c>
      <c r="BM400">
        <f t="shared" si="152"/>
        <v>1.4501879713725999E-3</v>
      </c>
      <c r="BN400">
        <f t="shared" si="153"/>
        <v>3.7831632653061002E-4</v>
      </c>
      <c r="BO400">
        <f t="shared" si="154"/>
        <v>1.4868910444209</v>
      </c>
      <c r="BP400">
        <f t="shared" si="155"/>
        <v>2</v>
      </c>
    </row>
    <row r="401" spans="1:68" x14ac:dyDescent="0.25">
      <c r="A401" t="str">
        <f t="shared" si="126"/>
        <v>14470342</v>
      </c>
      <c r="B401">
        <v>14</v>
      </c>
      <c r="C401">
        <v>470</v>
      </c>
      <c r="D401">
        <v>2</v>
      </c>
      <c r="E401">
        <v>34</v>
      </c>
      <c r="F401" s="138">
        <f t="shared" si="146"/>
        <v>15</v>
      </c>
      <c r="G401">
        <v>0</v>
      </c>
      <c r="H401">
        <v>0</v>
      </c>
      <c r="I401">
        <v>0</v>
      </c>
      <c r="J401" s="94">
        <v>0</v>
      </c>
      <c r="K401" s="95">
        <v>2584</v>
      </c>
      <c r="L401" s="86">
        <v>0</v>
      </c>
      <c r="M401" s="86">
        <v>0</v>
      </c>
      <c r="N401" s="86">
        <v>0</v>
      </c>
      <c r="O401">
        <v>1.3620000000000001</v>
      </c>
      <c r="P401">
        <v>1.1000000000000001</v>
      </c>
      <c r="Q401">
        <v>1.1000000000000001</v>
      </c>
      <c r="R401">
        <v>1.1000000000000001</v>
      </c>
      <c r="S401">
        <f t="shared" si="122"/>
        <v>386</v>
      </c>
      <c r="T401">
        <f t="shared" si="123"/>
        <v>0</v>
      </c>
      <c r="U401">
        <f t="shared" si="124"/>
        <v>0</v>
      </c>
      <c r="V401">
        <f t="shared" si="121"/>
        <v>0</v>
      </c>
      <c r="W401">
        <f t="shared" si="143"/>
        <v>66</v>
      </c>
      <c r="X401">
        <f t="shared" si="144"/>
        <v>0</v>
      </c>
      <c r="Y401">
        <f t="shared" si="145"/>
        <v>0</v>
      </c>
      <c r="Z401">
        <f t="shared" si="142"/>
        <v>0</v>
      </c>
      <c r="AA401">
        <f t="shared" si="147"/>
        <v>2.8795258915129232</v>
      </c>
      <c r="AB401">
        <f t="shared" si="147"/>
        <v>0</v>
      </c>
      <c r="AC401">
        <f t="shared" si="148"/>
        <v>0</v>
      </c>
      <c r="AD401" s="96">
        <f t="shared" si="149"/>
        <v>0</v>
      </c>
      <c r="AE401" s="95">
        <v>0</v>
      </c>
      <c r="AF401" s="86">
        <v>0</v>
      </c>
      <c r="AG401" s="86">
        <v>0</v>
      </c>
      <c r="AH401">
        <v>0.98</v>
      </c>
      <c r="AI401">
        <v>0.98</v>
      </c>
      <c r="AJ401">
        <v>0.98</v>
      </c>
      <c r="AK401">
        <f t="shared" si="127"/>
        <v>0</v>
      </c>
      <c r="AL401">
        <f t="shared" si="128"/>
        <v>0</v>
      </c>
      <c r="AM401">
        <f t="shared" si="129"/>
        <v>0</v>
      </c>
      <c r="AN401">
        <f t="shared" si="130"/>
        <v>0</v>
      </c>
      <c r="AO401">
        <f t="shared" si="131"/>
        <v>0</v>
      </c>
      <c r="AP401">
        <f t="shared" si="132"/>
        <v>0</v>
      </c>
      <c r="AQ401" s="97">
        <f>(AK401/(IF((237.3*LN(('Mini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1" s="97">
        <f>(AL401/(IF((237.3*LN(('Mini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1" s="97">
        <f>(AM401/(IF((237.3*LN(('Mini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1">
        <f t="shared" si="151"/>
        <v>0</v>
      </c>
      <c r="AU401">
        <v>0</v>
      </c>
      <c r="AV401" s="96">
        <v>0</v>
      </c>
      <c r="AW401" s="139">
        <f t="shared" si="150"/>
        <v>4.7</v>
      </c>
      <c r="AX401" s="129">
        <v>0</v>
      </c>
      <c r="AY401" s="129">
        <v>0</v>
      </c>
      <c r="AZ401" s="129">
        <v>0</v>
      </c>
      <c r="BA401" s="86"/>
      <c r="BB401" s="86">
        <v>0</v>
      </c>
      <c r="BC401">
        <v>0</v>
      </c>
      <c r="BD401">
        <v>0</v>
      </c>
      <c r="BE401">
        <v>0</v>
      </c>
      <c r="BG401">
        <v>0</v>
      </c>
      <c r="BH401">
        <v>0</v>
      </c>
      <c r="BI401">
        <v>0</v>
      </c>
      <c r="BJ401">
        <v>0</v>
      </c>
      <c r="BM401">
        <f t="shared" si="152"/>
        <v>1.9563320356262001E-4</v>
      </c>
      <c r="BN401">
        <f t="shared" si="153"/>
        <v>4.4708458846471E-4</v>
      </c>
      <c r="BO401">
        <f t="shared" si="154"/>
        <v>1.766459432507</v>
      </c>
      <c r="BP401">
        <f t="shared" si="155"/>
        <v>2</v>
      </c>
    </row>
    <row r="402" spans="1:68" x14ac:dyDescent="0.25">
      <c r="A402" t="str">
        <f t="shared" si="126"/>
        <v>14470422</v>
      </c>
      <c r="B402">
        <v>14</v>
      </c>
      <c r="C402">
        <v>470</v>
      </c>
      <c r="D402">
        <v>2</v>
      </c>
      <c r="E402">
        <v>42</v>
      </c>
      <c r="F402" s="138">
        <f t="shared" si="146"/>
        <v>20</v>
      </c>
      <c r="G402">
        <v>0</v>
      </c>
      <c r="H402">
        <v>0</v>
      </c>
      <c r="I402">
        <v>0</v>
      </c>
      <c r="J402" s="94">
        <v>0</v>
      </c>
      <c r="K402" s="95">
        <v>3483</v>
      </c>
      <c r="L402" s="86">
        <v>0</v>
      </c>
      <c r="M402" s="86">
        <v>0</v>
      </c>
      <c r="N402" s="86">
        <v>0</v>
      </c>
      <c r="O402">
        <v>1.3620000000000001</v>
      </c>
      <c r="P402">
        <v>1.1000000000000001</v>
      </c>
      <c r="Q402">
        <v>1.1000000000000001</v>
      </c>
      <c r="R402">
        <v>1.1000000000000001</v>
      </c>
      <c r="S402">
        <f t="shared" si="122"/>
        <v>520</v>
      </c>
      <c r="T402">
        <f t="shared" si="123"/>
        <v>0</v>
      </c>
      <c r="U402">
        <f t="shared" si="124"/>
        <v>0</v>
      </c>
      <c r="V402">
        <f t="shared" si="121"/>
        <v>0</v>
      </c>
      <c r="W402">
        <f t="shared" si="143"/>
        <v>89</v>
      </c>
      <c r="X402">
        <f t="shared" si="144"/>
        <v>0</v>
      </c>
      <c r="Y402">
        <f t="shared" si="145"/>
        <v>0</v>
      </c>
      <c r="Z402">
        <f t="shared" si="142"/>
        <v>0</v>
      </c>
      <c r="AA402">
        <f t="shared" si="147"/>
        <v>6.9986302929757969</v>
      </c>
      <c r="AB402">
        <f t="shared" si="147"/>
        <v>0</v>
      </c>
      <c r="AC402">
        <f t="shared" si="148"/>
        <v>0</v>
      </c>
      <c r="AD402" s="96">
        <f t="shared" si="149"/>
        <v>0</v>
      </c>
      <c r="AE402" s="95">
        <v>0</v>
      </c>
      <c r="AF402" s="86">
        <v>0</v>
      </c>
      <c r="AG402" s="86">
        <v>0</v>
      </c>
      <c r="AH402">
        <v>0.98</v>
      </c>
      <c r="AI402">
        <v>0.98</v>
      </c>
      <c r="AJ402">
        <v>0.98</v>
      </c>
      <c r="AK402">
        <f t="shared" si="127"/>
        <v>0</v>
      </c>
      <c r="AL402">
        <f t="shared" si="128"/>
        <v>0</v>
      </c>
      <c r="AM402">
        <f t="shared" si="129"/>
        <v>0</v>
      </c>
      <c r="AN402">
        <f t="shared" si="130"/>
        <v>0</v>
      </c>
      <c r="AO402">
        <f t="shared" si="131"/>
        <v>0</v>
      </c>
      <c r="AP402">
        <f t="shared" si="132"/>
        <v>0</v>
      </c>
      <c r="AQ402" s="97">
        <f>(AK402/(IF((237.3*LN(('Mini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2" s="97">
        <f>(AL402/(IF((237.3*LN(('Mini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2" s="97">
        <f>(AM402/(IF((237.3*LN(('Mini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2">
        <f t="shared" si="151"/>
        <v>0</v>
      </c>
      <c r="AU402">
        <v>0</v>
      </c>
      <c r="AV402" s="96">
        <v>0</v>
      </c>
      <c r="AW402" s="139">
        <f t="shared" si="150"/>
        <v>6.2666666666666675</v>
      </c>
      <c r="AX402" s="129">
        <v>0</v>
      </c>
      <c r="AY402" s="129">
        <v>0</v>
      </c>
      <c r="AZ402" s="129">
        <v>0</v>
      </c>
      <c r="BA402" s="86"/>
      <c r="BB402" s="86">
        <v>0</v>
      </c>
      <c r="BC402">
        <v>0</v>
      </c>
      <c r="BD402">
        <v>0</v>
      </c>
      <c r="BE402">
        <v>0</v>
      </c>
      <c r="BG402">
        <v>0</v>
      </c>
      <c r="BH402">
        <v>0</v>
      </c>
      <c r="BI402">
        <v>0</v>
      </c>
      <c r="BJ402">
        <v>0</v>
      </c>
      <c r="BM402">
        <f t="shared" si="152"/>
        <v>1.6730950035507E-3</v>
      </c>
      <c r="BN402">
        <f t="shared" si="153"/>
        <v>3.2929523945446001E-4</v>
      </c>
      <c r="BO402">
        <f t="shared" si="154"/>
        <v>1.3691788367472</v>
      </c>
      <c r="BP402">
        <f t="shared" si="155"/>
        <v>2</v>
      </c>
    </row>
    <row r="403" spans="1:68" x14ac:dyDescent="0.25">
      <c r="A403" t="str">
        <f t="shared" si="126"/>
        <v>14490142</v>
      </c>
      <c r="B403">
        <v>14</v>
      </c>
      <c r="C403">
        <v>490</v>
      </c>
      <c r="D403">
        <v>2</v>
      </c>
      <c r="E403">
        <v>14</v>
      </c>
      <c r="F403" s="138">
        <f t="shared" si="146"/>
        <v>5</v>
      </c>
      <c r="G403">
        <v>0</v>
      </c>
      <c r="H403">
        <v>0</v>
      </c>
      <c r="I403">
        <v>0</v>
      </c>
      <c r="J403" s="94">
        <v>0</v>
      </c>
      <c r="K403" s="95">
        <v>1141</v>
      </c>
      <c r="L403" s="86">
        <v>0</v>
      </c>
      <c r="M403" s="86">
        <v>0</v>
      </c>
      <c r="N403" s="86">
        <v>0</v>
      </c>
      <c r="O403">
        <v>1.3620000000000001</v>
      </c>
      <c r="P403">
        <v>1.1000000000000001</v>
      </c>
      <c r="Q403">
        <v>1.1000000000000001</v>
      </c>
      <c r="R403">
        <v>1.1000000000000001</v>
      </c>
      <c r="S403">
        <f t="shared" si="122"/>
        <v>170</v>
      </c>
      <c r="T403">
        <f t="shared" si="123"/>
        <v>0</v>
      </c>
      <c r="U403">
        <f t="shared" si="124"/>
        <v>0</v>
      </c>
      <c r="V403">
        <f t="shared" si="121"/>
        <v>0</v>
      </c>
      <c r="W403">
        <f t="shared" si="143"/>
        <v>29</v>
      </c>
      <c r="X403">
        <f t="shared" si="144"/>
        <v>0</v>
      </c>
      <c r="Y403">
        <f t="shared" si="145"/>
        <v>0</v>
      </c>
      <c r="Z403">
        <f t="shared" si="142"/>
        <v>0</v>
      </c>
      <c r="AA403">
        <f t="shared" si="147"/>
        <v>3.3767110021486024</v>
      </c>
      <c r="AB403">
        <f t="shared" si="147"/>
        <v>0</v>
      </c>
      <c r="AC403">
        <f t="shared" si="148"/>
        <v>0</v>
      </c>
      <c r="AD403" s="96">
        <f t="shared" si="149"/>
        <v>0</v>
      </c>
      <c r="AE403" s="95">
        <v>0</v>
      </c>
      <c r="AF403" s="86">
        <v>0</v>
      </c>
      <c r="AG403" s="86">
        <v>0</v>
      </c>
      <c r="AH403">
        <v>0.98</v>
      </c>
      <c r="AI403">
        <v>0.98</v>
      </c>
      <c r="AJ403">
        <v>0.98</v>
      </c>
      <c r="AK403">
        <f t="shared" si="127"/>
        <v>0</v>
      </c>
      <c r="AL403">
        <f t="shared" si="128"/>
        <v>0</v>
      </c>
      <c r="AM403">
        <f t="shared" si="129"/>
        <v>0</v>
      </c>
      <c r="AN403">
        <f t="shared" si="130"/>
        <v>0</v>
      </c>
      <c r="AO403">
        <f t="shared" si="131"/>
        <v>0</v>
      </c>
      <c r="AP403">
        <f t="shared" si="132"/>
        <v>0</v>
      </c>
      <c r="AQ403" s="97">
        <f>(AK403/(IF((237.3*LN(('Mini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3" s="97">
        <f>(AL403/(IF((237.3*LN(('Mini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3" s="97">
        <f>(AM403/(IF((237.3*LN(('Mini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3">
        <f t="shared" si="151"/>
        <v>0</v>
      </c>
      <c r="AU403">
        <v>0</v>
      </c>
      <c r="AV403" s="96">
        <v>0</v>
      </c>
      <c r="AW403" s="139">
        <f t="shared" si="150"/>
        <v>1.6333333333333335</v>
      </c>
      <c r="AX403" s="129">
        <v>0</v>
      </c>
      <c r="AY403" s="129">
        <v>0</v>
      </c>
      <c r="AZ403" s="129">
        <v>0</v>
      </c>
      <c r="BA403" s="86"/>
      <c r="BB403" s="86">
        <v>0</v>
      </c>
      <c r="BC403">
        <v>0</v>
      </c>
      <c r="BD403">
        <v>0</v>
      </c>
      <c r="BE403">
        <v>0</v>
      </c>
      <c r="BG403">
        <v>0</v>
      </c>
      <c r="BH403">
        <v>0</v>
      </c>
      <c r="BI403">
        <v>0</v>
      </c>
      <c r="BJ403">
        <v>0</v>
      </c>
      <c r="BM403">
        <f t="shared" si="152"/>
        <v>8.0534470601597002E-4</v>
      </c>
      <c r="BN403">
        <f t="shared" si="153"/>
        <v>3.9795050474943999E-4</v>
      </c>
      <c r="BO403">
        <f t="shared" si="154"/>
        <v>1.8138647155180001</v>
      </c>
      <c r="BP403">
        <f t="shared" si="155"/>
        <v>2</v>
      </c>
    </row>
    <row r="404" spans="1:68" x14ac:dyDescent="0.25">
      <c r="A404" t="str">
        <f t="shared" si="126"/>
        <v>14490262</v>
      </c>
      <c r="B404">
        <v>14</v>
      </c>
      <c r="C404">
        <v>490</v>
      </c>
      <c r="D404">
        <v>2</v>
      </c>
      <c r="E404">
        <v>26</v>
      </c>
      <c r="F404" s="138">
        <f t="shared" si="146"/>
        <v>10</v>
      </c>
      <c r="G404">
        <v>0</v>
      </c>
      <c r="H404">
        <v>0</v>
      </c>
      <c r="I404">
        <v>0</v>
      </c>
      <c r="J404" s="94">
        <v>0</v>
      </c>
      <c r="K404" s="95">
        <v>1980</v>
      </c>
      <c r="L404" s="86">
        <v>0</v>
      </c>
      <c r="M404" s="86">
        <v>0</v>
      </c>
      <c r="N404" s="86">
        <v>0</v>
      </c>
      <c r="O404">
        <v>1.3620000000000001</v>
      </c>
      <c r="P404">
        <v>1.1000000000000001</v>
      </c>
      <c r="Q404">
        <v>1.1000000000000001</v>
      </c>
      <c r="R404">
        <v>1.1000000000000001</v>
      </c>
      <c r="S404">
        <f t="shared" si="122"/>
        <v>296</v>
      </c>
      <c r="T404">
        <f t="shared" si="123"/>
        <v>0</v>
      </c>
      <c r="U404">
        <f t="shared" si="124"/>
        <v>0</v>
      </c>
      <c r="V404">
        <f t="shared" si="121"/>
        <v>0</v>
      </c>
      <c r="W404">
        <f t="shared" si="143"/>
        <v>51</v>
      </c>
      <c r="X404">
        <f t="shared" si="144"/>
        <v>0</v>
      </c>
      <c r="Y404">
        <f t="shared" si="145"/>
        <v>0</v>
      </c>
      <c r="Z404">
        <f t="shared" si="142"/>
        <v>0</v>
      </c>
      <c r="AA404">
        <f t="shared" si="147"/>
        <v>4.6858425704906734</v>
      </c>
      <c r="AB404">
        <f t="shared" si="147"/>
        <v>0</v>
      </c>
      <c r="AC404">
        <f t="shared" si="148"/>
        <v>0</v>
      </c>
      <c r="AD404" s="96">
        <f t="shared" si="149"/>
        <v>0</v>
      </c>
      <c r="AE404" s="95">
        <v>0</v>
      </c>
      <c r="AF404" s="86">
        <v>0</v>
      </c>
      <c r="AG404" s="86">
        <v>0</v>
      </c>
      <c r="AH404">
        <v>0.98</v>
      </c>
      <c r="AI404">
        <v>0.98</v>
      </c>
      <c r="AJ404">
        <v>0.98</v>
      </c>
      <c r="AK404">
        <f t="shared" si="127"/>
        <v>0</v>
      </c>
      <c r="AL404">
        <f t="shared" si="128"/>
        <v>0</v>
      </c>
      <c r="AM404">
        <f t="shared" si="129"/>
        <v>0</v>
      </c>
      <c r="AN404">
        <f t="shared" si="130"/>
        <v>0</v>
      </c>
      <c r="AO404">
        <f t="shared" si="131"/>
        <v>0</v>
      </c>
      <c r="AP404">
        <f t="shared" si="132"/>
        <v>0</v>
      </c>
      <c r="AQ404" s="97">
        <f>(AK404/(IF((237.3*LN(('Mini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4" s="97">
        <f>(AL404/(IF((237.3*LN(('Mini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4" s="97">
        <f>(AM404/(IF((237.3*LN(('Mini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4">
        <f t="shared" si="151"/>
        <v>0</v>
      </c>
      <c r="AU404">
        <v>0</v>
      </c>
      <c r="AV404" s="96">
        <v>0</v>
      </c>
      <c r="AW404" s="139">
        <f t="shared" si="150"/>
        <v>3.2666666666666671</v>
      </c>
      <c r="AX404" s="129">
        <v>0</v>
      </c>
      <c r="AY404" s="129">
        <v>0</v>
      </c>
      <c r="AZ404" s="129">
        <v>0</v>
      </c>
      <c r="BA404" s="86"/>
      <c r="BB404" s="86">
        <v>0</v>
      </c>
      <c r="BC404">
        <v>0</v>
      </c>
      <c r="BD404">
        <v>0</v>
      </c>
      <c r="BE404">
        <v>0</v>
      </c>
      <c r="BG404">
        <v>0</v>
      </c>
      <c r="BH404">
        <v>0</v>
      </c>
      <c r="BI404">
        <v>0</v>
      </c>
      <c r="BJ404">
        <v>0</v>
      </c>
      <c r="BM404">
        <f t="shared" si="152"/>
        <v>1.4501879713725999E-3</v>
      </c>
      <c r="BN404">
        <f t="shared" si="153"/>
        <v>3.7831632653061002E-4</v>
      </c>
      <c r="BO404">
        <f t="shared" si="154"/>
        <v>1.4868910444209</v>
      </c>
      <c r="BP404">
        <f t="shared" si="155"/>
        <v>2</v>
      </c>
    </row>
    <row r="405" spans="1:68" x14ac:dyDescent="0.25">
      <c r="A405" t="str">
        <f t="shared" si="126"/>
        <v>14490342</v>
      </c>
      <c r="B405">
        <v>14</v>
      </c>
      <c r="C405">
        <v>490</v>
      </c>
      <c r="D405">
        <v>2</v>
      </c>
      <c r="E405">
        <v>34</v>
      </c>
      <c r="F405" s="138">
        <f t="shared" si="146"/>
        <v>15</v>
      </c>
      <c r="G405">
        <v>0</v>
      </c>
      <c r="H405">
        <v>0</v>
      </c>
      <c r="I405">
        <v>0</v>
      </c>
      <c r="J405" s="94">
        <v>0</v>
      </c>
      <c r="K405" s="95">
        <v>2702</v>
      </c>
      <c r="L405" s="86">
        <v>0</v>
      </c>
      <c r="M405" s="86">
        <v>0</v>
      </c>
      <c r="N405" s="86">
        <v>0</v>
      </c>
      <c r="O405">
        <v>1.3620000000000001</v>
      </c>
      <c r="P405">
        <v>1.1000000000000001</v>
      </c>
      <c r="Q405">
        <v>1.1000000000000001</v>
      </c>
      <c r="R405">
        <v>1.1000000000000001</v>
      </c>
      <c r="S405">
        <f t="shared" si="122"/>
        <v>403</v>
      </c>
      <c r="T405">
        <f t="shared" si="123"/>
        <v>0</v>
      </c>
      <c r="U405">
        <f t="shared" si="124"/>
        <v>0</v>
      </c>
      <c r="V405">
        <f t="shared" si="121"/>
        <v>0</v>
      </c>
      <c r="W405">
        <f t="shared" si="143"/>
        <v>69</v>
      </c>
      <c r="X405">
        <f t="shared" si="144"/>
        <v>0</v>
      </c>
      <c r="Y405">
        <f t="shared" si="145"/>
        <v>0</v>
      </c>
      <c r="Z405">
        <f t="shared" si="142"/>
        <v>0</v>
      </c>
      <c r="AA405">
        <f t="shared" si="147"/>
        <v>3.2507877151852229</v>
      </c>
      <c r="AB405">
        <f t="shared" si="147"/>
        <v>0</v>
      </c>
      <c r="AC405">
        <f t="shared" si="148"/>
        <v>0</v>
      </c>
      <c r="AD405" s="96">
        <f t="shared" si="149"/>
        <v>0</v>
      </c>
      <c r="AE405" s="95">
        <v>0</v>
      </c>
      <c r="AF405" s="86">
        <v>0</v>
      </c>
      <c r="AG405" s="86">
        <v>0</v>
      </c>
      <c r="AH405">
        <v>0.98</v>
      </c>
      <c r="AI405">
        <v>0.98</v>
      </c>
      <c r="AJ405">
        <v>0.98</v>
      </c>
      <c r="AK405">
        <f t="shared" si="127"/>
        <v>0</v>
      </c>
      <c r="AL405">
        <f t="shared" si="128"/>
        <v>0</v>
      </c>
      <c r="AM405">
        <f t="shared" si="129"/>
        <v>0</v>
      </c>
      <c r="AN405">
        <f t="shared" si="130"/>
        <v>0</v>
      </c>
      <c r="AO405">
        <f t="shared" si="131"/>
        <v>0</v>
      </c>
      <c r="AP405">
        <f t="shared" si="132"/>
        <v>0</v>
      </c>
      <c r="AQ405" s="97">
        <f>(AK405/(IF((237.3*LN(('Mini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5" s="97">
        <f>(AL405/(IF((237.3*LN(('Mini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5" s="97">
        <f>(AM405/(IF((237.3*LN(('Mini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5">
        <f t="shared" si="151"/>
        <v>0</v>
      </c>
      <c r="AU405">
        <v>0</v>
      </c>
      <c r="AV405" s="96">
        <v>0</v>
      </c>
      <c r="AW405" s="139">
        <f t="shared" si="150"/>
        <v>4.9000000000000004</v>
      </c>
      <c r="AX405" s="129">
        <v>0</v>
      </c>
      <c r="AY405" s="129">
        <v>0</v>
      </c>
      <c r="AZ405" s="129">
        <v>0</v>
      </c>
      <c r="BA405" s="86"/>
      <c r="BB405" s="86">
        <v>0</v>
      </c>
      <c r="BC405">
        <v>0</v>
      </c>
      <c r="BD405">
        <v>0</v>
      </c>
      <c r="BE405">
        <v>0</v>
      </c>
      <c r="BG405">
        <v>0</v>
      </c>
      <c r="BH405">
        <v>0</v>
      </c>
      <c r="BI405">
        <v>0</v>
      </c>
      <c r="BJ405">
        <v>0</v>
      </c>
      <c r="BM405">
        <f t="shared" si="152"/>
        <v>1.9563320356262001E-4</v>
      </c>
      <c r="BN405">
        <f t="shared" si="153"/>
        <v>4.4708458846471E-4</v>
      </c>
      <c r="BO405">
        <f t="shared" si="154"/>
        <v>1.766459432507</v>
      </c>
      <c r="BP405">
        <f t="shared" si="155"/>
        <v>2</v>
      </c>
    </row>
    <row r="406" spans="1:68" x14ac:dyDescent="0.25">
      <c r="A406" t="str">
        <f t="shared" si="126"/>
        <v>14490422</v>
      </c>
      <c r="B406">
        <v>14</v>
      </c>
      <c r="C406">
        <v>490</v>
      </c>
      <c r="D406">
        <v>2</v>
      </c>
      <c r="E406">
        <v>42</v>
      </c>
      <c r="F406" s="138">
        <f t="shared" si="146"/>
        <v>20</v>
      </c>
      <c r="G406">
        <v>0</v>
      </c>
      <c r="H406">
        <v>0</v>
      </c>
      <c r="I406">
        <v>0</v>
      </c>
      <c r="J406" s="94">
        <v>0</v>
      </c>
      <c r="K406" s="95">
        <v>3642</v>
      </c>
      <c r="L406" s="86">
        <v>0</v>
      </c>
      <c r="M406" s="86">
        <v>0</v>
      </c>
      <c r="N406" s="86">
        <v>0</v>
      </c>
      <c r="O406">
        <v>1.3620000000000001</v>
      </c>
      <c r="P406">
        <v>1.1000000000000001</v>
      </c>
      <c r="Q406">
        <v>1.1000000000000001</v>
      </c>
      <c r="R406">
        <v>1.1000000000000001</v>
      </c>
      <c r="S406">
        <f t="shared" si="122"/>
        <v>544</v>
      </c>
      <c r="T406">
        <f t="shared" si="123"/>
        <v>0</v>
      </c>
      <c r="U406">
        <f t="shared" si="124"/>
        <v>0</v>
      </c>
      <c r="V406">
        <f t="shared" si="121"/>
        <v>0</v>
      </c>
      <c r="W406">
        <f t="shared" si="143"/>
        <v>94</v>
      </c>
      <c r="X406">
        <f t="shared" si="144"/>
        <v>0</v>
      </c>
      <c r="Y406">
        <f t="shared" si="145"/>
        <v>0</v>
      </c>
      <c r="Z406">
        <f t="shared" si="142"/>
        <v>0</v>
      </c>
      <c r="AA406">
        <f t="shared" si="147"/>
        <v>7.8733424686252214</v>
      </c>
      <c r="AB406">
        <f t="shared" si="147"/>
        <v>0</v>
      </c>
      <c r="AC406">
        <f t="shared" si="148"/>
        <v>0</v>
      </c>
      <c r="AD406" s="96">
        <f t="shared" si="149"/>
        <v>0</v>
      </c>
      <c r="AE406" s="95">
        <v>0</v>
      </c>
      <c r="AF406" s="86">
        <v>0</v>
      </c>
      <c r="AG406" s="86">
        <v>0</v>
      </c>
      <c r="AH406">
        <v>0.98</v>
      </c>
      <c r="AI406">
        <v>0.98</v>
      </c>
      <c r="AJ406">
        <v>0.98</v>
      </c>
      <c r="AK406">
        <f t="shared" si="127"/>
        <v>0</v>
      </c>
      <c r="AL406">
        <f t="shared" si="128"/>
        <v>0</v>
      </c>
      <c r="AM406">
        <f t="shared" si="129"/>
        <v>0</v>
      </c>
      <c r="AN406">
        <f t="shared" si="130"/>
        <v>0</v>
      </c>
      <c r="AO406">
        <f t="shared" si="131"/>
        <v>0</v>
      </c>
      <c r="AP406">
        <f t="shared" si="132"/>
        <v>0</v>
      </c>
      <c r="AQ406" s="97">
        <f>(AK406/(IF((237.3*LN(('Mini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6" s="97">
        <f>(AL406/(IF((237.3*LN(('Mini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6" s="97">
        <f>(AM406/(IF((237.3*LN(('Mini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6">
        <f t="shared" si="151"/>
        <v>0</v>
      </c>
      <c r="AU406">
        <v>0</v>
      </c>
      <c r="AV406" s="96">
        <v>0</v>
      </c>
      <c r="AW406" s="139">
        <f t="shared" si="150"/>
        <v>6.5333333333333341</v>
      </c>
      <c r="AX406" s="129">
        <v>0</v>
      </c>
      <c r="AY406" s="129">
        <v>0</v>
      </c>
      <c r="AZ406" s="129">
        <v>0</v>
      </c>
      <c r="BA406" s="86"/>
      <c r="BB406" s="86">
        <v>0</v>
      </c>
      <c r="BC406">
        <v>0</v>
      </c>
      <c r="BD406">
        <v>0</v>
      </c>
      <c r="BE406">
        <v>0</v>
      </c>
      <c r="BG406">
        <v>0</v>
      </c>
      <c r="BH406">
        <v>0</v>
      </c>
      <c r="BI406">
        <v>0</v>
      </c>
      <c r="BJ406">
        <v>0</v>
      </c>
      <c r="BM406">
        <f t="shared" si="152"/>
        <v>1.6730950035507E-3</v>
      </c>
      <c r="BN406">
        <f t="shared" si="153"/>
        <v>3.2929523945446001E-4</v>
      </c>
      <c r="BO406">
        <f t="shared" si="154"/>
        <v>1.3691788367472</v>
      </c>
      <c r="BP406">
        <f t="shared" si="155"/>
        <v>2</v>
      </c>
    </row>
    <row r="407" spans="1:68" x14ac:dyDescent="0.25">
      <c r="A407" t="str">
        <f t="shared" si="126"/>
        <v>1970262</v>
      </c>
      <c r="B407">
        <v>19</v>
      </c>
      <c r="C407">
        <v>70</v>
      </c>
      <c r="D407">
        <v>2</v>
      </c>
      <c r="E407">
        <v>26</v>
      </c>
      <c r="F407" s="138">
        <f>IF($E407=26,10,IF($E407=34,15,IF($E407=42,20,)))</f>
        <v>10</v>
      </c>
      <c r="G407">
        <v>0</v>
      </c>
      <c r="H407">
        <v>0</v>
      </c>
      <c r="I407">
        <v>0</v>
      </c>
      <c r="J407" s="94">
        <v>0</v>
      </c>
      <c r="K407" s="95">
        <v>196</v>
      </c>
      <c r="L407" s="86">
        <v>0</v>
      </c>
      <c r="M407" s="86">
        <v>0</v>
      </c>
      <c r="N407" s="86">
        <v>0</v>
      </c>
      <c r="O407">
        <v>1.3620000000000001</v>
      </c>
      <c r="P407">
        <v>1.1000000000000001</v>
      </c>
      <c r="Q407">
        <v>1.1000000000000001</v>
      </c>
      <c r="R407">
        <v>1.1000000000000001</v>
      </c>
      <c r="S407">
        <f t="shared" si="122"/>
        <v>29</v>
      </c>
      <c r="T407">
        <f t="shared" si="123"/>
        <v>0</v>
      </c>
      <c r="U407">
        <f t="shared" si="124"/>
        <v>0</v>
      </c>
      <c r="V407">
        <f t="shared" si="121"/>
        <v>0</v>
      </c>
      <c r="W407">
        <f t="shared" si="143"/>
        <v>5</v>
      </c>
      <c r="X407">
        <f t="shared" si="144"/>
        <v>0</v>
      </c>
      <c r="Y407">
        <f t="shared" si="145"/>
        <v>0</v>
      </c>
      <c r="Z407">
        <f t="shared" si="142"/>
        <v>0</v>
      </c>
      <c r="AA407">
        <f t="shared" si="147"/>
        <v>1.7392739210067683E-2</v>
      </c>
      <c r="AB407">
        <f t="shared" si="147"/>
        <v>0</v>
      </c>
      <c r="AC407">
        <f t="shared" si="148"/>
        <v>0</v>
      </c>
      <c r="AD407" s="96">
        <f t="shared" si="149"/>
        <v>0</v>
      </c>
      <c r="AE407" s="95">
        <v>0</v>
      </c>
      <c r="AF407" s="86">
        <v>0</v>
      </c>
      <c r="AG407" s="86">
        <v>0</v>
      </c>
      <c r="AH407">
        <v>0.98</v>
      </c>
      <c r="AI407">
        <v>0.98</v>
      </c>
      <c r="AJ407">
        <v>0.98</v>
      </c>
      <c r="AK407">
        <f t="shared" si="127"/>
        <v>0</v>
      </c>
      <c r="AL407">
        <f t="shared" si="128"/>
        <v>0</v>
      </c>
      <c r="AM407">
        <f t="shared" si="129"/>
        <v>0</v>
      </c>
      <c r="AN407">
        <f t="shared" si="130"/>
        <v>0</v>
      </c>
      <c r="AO407">
        <f t="shared" si="131"/>
        <v>0</v>
      </c>
      <c r="AP407">
        <f t="shared" si="132"/>
        <v>0</v>
      </c>
      <c r="AQ407" s="97">
        <f>(AK407/(IF((237.3*LN(('Mini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7" s="97">
        <f>(AL407/(IF((237.3*LN(('Mini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7" s="97">
        <f>(AM407/(IF((237.3*LN(('Mini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7">
        <f t="shared" si="151"/>
        <v>0</v>
      </c>
      <c r="AU407">
        <v>0</v>
      </c>
      <c r="AV407" s="96">
        <v>0</v>
      </c>
      <c r="AW407" s="139">
        <f t="shared" si="150"/>
        <v>0.46666666666666667</v>
      </c>
      <c r="AX407" s="129">
        <v>0</v>
      </c>
      <c r="AY407" s="129">
        <v>0</v>
      </c>
      <c r="AZ407" s="129">
        <v>0</v>
      </c>
      <c r="BA407" s="86"/>
      <c r="BB407" s="86">
        <v>0</v>
      </c>
      <c r="BC407">
        <v>0</v>
      </c>
      <c r="BD407">
        <v>0</v>
      </c>
      <c r="BE407">
        <v>0</v>
      </c>
      <c r="BG407">
        <v>0</v>
      </c>
      <c r="BH407">
        <v>0</v>
      </c>
      <c r="BI407">
        <v>0</v>
      </c>
      <c r="BJ407">
        <v>0</v>
      </c>
      <c r="BM407">
        <f t="shared" si="152"/>
        <v>1.4501879713725999E-3</v>
      </c>
      <c r="BN407">
        <f t="shared" si="153"/>
        <v>3.7831632653061002E-4</v>
      </c>
      <c r="BO407">
        <f t="shared" si="154"/>
        <v>1.4868910444209</v>
      </c>
      <c r="BP407">
        <f t="shared" si="155"/>
        <v>2</v>
      </c>
    </row>
    <row r="408" spans="1:68" x14ac:dyDescent="0.25">
      <c r="A408" t="str">
        <f t="shared" si="126"/>
        <v>1970342</v>
      </c>
      <c r="B408">
        <v>19</v>
      </c>
      <c r="C408">
        <v>70</v>
      </c>
      <c r="D408">
        <v>2</v>
      </c>
      <c r="E408">
        <v>34</v>
      </c>
      <c r="F408" s="138">
        <f t="shared" ref="F408:F471" si="156">IF($E408=26,10,IF($E408=34,15,IF($E408=42,20,)))</f>
        <v>15</v>
      </c>
      <c r="G408">
        <v>0</v>
      </c>
      <c r="H408">
        <v>0</v>
      </c>
      <c r="I408">
        <v>0</v>
      </c>
      <c r="J408" s="94">
        <v>0</v>
      </c>
      <c r="K408" s="95">
        <v>265</v>
      </c>
      <c r="L408" s="86">
        <v>0</v>
      </c>
      <c r="M408" s="86">
        <v>0</v>
      </c>
      <c r="N408" s="86">
        <v>0</v>
      </c>
      <c r="O408">
        <v>1.3620000000000001</v>
      </c>
      <c r="P408">
        <v>1.1000000000000001</v>
      </c>
      <c r="Q408">
        <v>1.1000000000000001</v>
      </c>
      <c r="R408">
        <v>1.1000000000000001</v>
      </c>
      <c r="S408">
        <f t="shared" si="122"/>
        <v>40</v>
      </c>
      <c r="T408">
        <f t="shared" si="123"/>
        <v>0</v>
      </c>
      <c r="U408">
        <f t="shared" si="124"/>
        <v>0</v>
      </c>
      <c r="V408">
        <f t="shared" si="121"/>
        <v>0</v>
      </c>
      <c r="W408">
        <f t="shared" si="143"/>
        <v>7</v>
      </c>
      <c r="X408">
        <f t="shared" si="144"/>
        <v>0</v>
      </c>
      <c r="Y408">
        <f t="shared" si="145"/>
        <v>0</v>
      </c>
      <c r="Z408">
        <f t="shared" si="142"/>
        <v>0</v>
      </c>
      <c r="AA408">
        <f t="shared" si="147"/>
        <v>6.8460840471722328E-3</v>
      </c>
      <c r="AB408">
        <f t="shared" si="147"/>
        <v>0</v>
      </c>
      <c r="AC408">
        <f t="shared" si="148"/>
        <v>0</v>
      </c>
      <c r="AD408" s="96">
        <f t="shared" si="149"/>
        <v>0</v>
      </c>
      <c r="AE408" s="95">
        <v>0</v>
      </c>
      <c r="AF408" s="86">
        <v>0</v>
      </c>
      <c r="AG408" s="86">
        <v>0</v>
      </c>
      <c r="AH408">
        <v>0.98</v>
      </c>
      <c r="AI408">
        <v>0.98</v>
      </c>
      <c r="AJ408">
        <v>0.98</v>
      </c>
      <c r="AK408">
        <f t="shared" si="127"/>
        <v>0</v>
      </c>
      <c r="AL408">
        <f t="shared" si="128"/>
        <v>0</v>
      </c>
      <c r="AM408">
        <f t="shared" si="129"/>
        <v>0</v>
      </c>
      <c r="AN408">
        <f t="shared" si="130"/>
        <v>0</v>
      </c>
      <c r="AO408">
        <f t="shared" si="131"/>
        <v>0</v>
      </c>
      <c r="AP408">
        <f t="shared" si="132"/>
        <v>0</v>
      </c>
      <c r="AQ408" s="97">
        <f>(AK408/(IF((237.3*LN(('Mini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8" s="97">
        <f>(AL408/(IF((237.3*LN(('Mini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8" s="97">
        <f>(AM408/(IF((237.3*LN(('Mini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8">
        <f t="shared" si="151"/>
        <v>0</v>
      </c>
      <c r="AU408">
        <v>0</v>
      </c>
      <c r="AV408" s="96">
        <v>0</v>
      </c>
      <c r="AW408" s="139">
        <f t="shared" si="150"/>
        <v>0.70000000000000007</v>
      </c>
      <c r="AX408" s="129">
        <v>0</v>
      </c>
      <c r="AY408" s="129">
        <v>0</v>
      </c>
      <c r="AZ408" s="129">
        <v>0</v>
      </c>
      <c r="BA408" s="86"/>
      <c r="BB408" s="86">
        <v>0</v>
      </c>
      <c r="BC408">
        <v>0</v>
      </c>
      <c r="BD408">
        <v>0</v>
      </c>
      <c r="BE408">
        <v>0</v>
      </c>
      <c r="BG408">
        <v>0</v>
      </c>
      <c r="BH408">
        <v>0</v>
      </c>
      <c r="BI408">
        <v>0</v>
      </c>
      <c r="BJ408">
        <v>0</v>
      </c>
      <c r="BM408">
        <f t="shared" si="152"/>
        <v>1.9563320356262001E-4</v>
      </c>
      <c r="BN408">
        <f t="shared" si="153"/>
        <v>4.4708458846471E-4</v>
      </c>
      <c r="BO408">
        <f t="shared" si="154"/>
        <v>1.766459432507</v>
      </c>
      <c r="BP408">
        <f t="shared" si="155"/>
        <v>2</v>
      </c>
    </row>
    <row r="409" spans="1:68" x14ac:dyDescent="0.25">
      <c r="A409" t="str">
        <f t="shared" si="126"/>
        <v>1970422</v>
      </c>
      <c r="B409">
        <v>19</v>
      </c>
      <c r="C409">
        <v>70</v>
      </c>
      <c r="D409">
        <v>2</v>
      </c>
      <c r="E409">
        <v>42</v>
      </c>
      <c r="F409" s="138">
        <f t="shared" si="156"/>
        <v>20</v>
      </c>
      <c r="G409">
        <v>0</v>
      </c>
      <c r="H409">
        <v>0</v>
      </c>
      <c r="I409">
        <v>0</v>
      </c>
      <c r="J409" s="94">
        <v>0</v>
      </c>
      <c r="K409" s="95">
        <v>363</v>
      </c>
      <c r="L409" s="86">
        <v>0</v>
      </c>
      <c r="M409" s="86">
        <v>0</v>
      </c>
      <c r="N409" s="86">
        <v>0</v>
      </c>
      <c r="O409">
        <v>1.3620000000000001</v>
      </c>
      <c r="P409">
        <v>1.1000000000000001</v>
      </c>
      <c r="Q409">
        <v>1.1000000000000001</v>
      </c>
      <c r="R409">
        <v>1.1000000000000001</v>
      </c>
      <c r="S409">
        <f t="shared" si="122"/>
        <v>54</v>
      </c>
      <c r="T409">
        <f t="shared" si="123"/>
        <v>0</v>
      </c>
      <c r="U409">
        <f t="shared" si="124"/>
        <v>0</v>
      </c>
      <c r="V409">
        <f t="shared" si="121"/>
        <v>0</v>
      </c>
      <c r="W409">
        <f t="shared" si="143"/>
        <v>9</v>
      </c>
      <c r="X409">
        <f t="shared" si="144"/>
        <v>0</v>
      </c>
      <c r="Y409">
        <f t="shared" si="145"/>
        <v>0</v>
      </c>
      <c r="Z409">
        <f t="shared" si="142"/>
        <v>0</v>
      </c>
      <c r="AA409">
        <f t="shared" si="147"/>
        <v>3.7191463149410457E-2</v>
      </c>
      <c r="AB409">
        <f t="shared" si="147"/>
        <v>0</v>
      </c>
      <c r="AC409">
        <f t="shared" si="148"/>
        <v>0</v>
      </c>
      <c r="AD409" s="96">
        <f t="shared" si="149"/>
        <v>0</v>
      </c>
      <c r="AE409" s="95">
        <v>0</v>
      </c>
      <c r="AF409" s="86">
        <v>0</v>
      </c>
      <c r="AG409" s="86">
        <v>0</v>
      </c>
      <c r="AH409">
        <v>0.98</v>
      </c>
      <c r="AI409">
        <v>0.98</v>
      </c>
      <c r="AJ409">
        <v>0.98</v>
      </c>
      <c r="AK409">
        <f t="shared" si="127"/>
        <v>0</v>
      </c>
      <c r="AL409">
        <f t="shared" si="128"/>
        <v>0</v>
      </c>
      <c r="AM409">
        <f t="shared" si="129"/>
        <v>0</v>
      </c>
      <c r="AN409">
        <f t="shared" si="130"/>
        <v>0</v>
      </c>
      <c r="AO409">
        <f t="shared" si="131"/>
        <v>0</v>
      </c>
      <c r="AP409">
        <f t="shared" si="132"/>
        <v>0</v>
      </c>
      <c r="AQ409" s="97">
        <f>(AK409/(IF((237.3*LN(('Mini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09" s="97">
        <f>(AL409/(IF((237.3*LN(('Mini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09" s="97">
        <f>(AM409/(IF((237.3*LN(('Mini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09">
        <f t="shared" si="151"/>
        <v>0</v>
      </c>
      <c r="AU409">
        <v>0</v>
      </c>
      <c r="AV409" s="96">
        <v>0</v>
      </c>
      <c r="AW409" s="139">
        <f t="shared" si="150"/>
        <v>0.93333333333333335</v>
      </c>
      <c r="AX409" s="129">
        <v>0</v>
      </c>
      <c r="AY409" s="129">
        <v>0</v>
      </c>
      <c r="AZ409" s="129">
        <v>0</v>
      </c>
      <c r="BA409" s="86"/>
      <c r="BB409" s="86">
        <v>0</v>
      </c>
      <c r="BC409">
        <v>0</v>
      </c>
      <c r="BD409">
        <v>0</v>
      </c>
      <c r="BE409">
        <v>0</v>
      </c>
      <c r="BG409">
        <v>0</v>
      </c>
      <c r="BH409">
        <v>0</v>
      </c>
      <c r="BI409">
        <v>0</v>
      </c>
      <c r="BJ409">
        <v>0</v>
      </c>
      <c r="BM409">
        <f t="shared" si="152"/>
        <v>1.6730950035507E-3</v>
      </c>
      <c r="BN409">
        <f t="shared" si="153"/>
        <v>3.2929523945446001E-4</v>
      </c>
      <c r="BO409">
        <f t="shared" si="154"/>
        <v>1.3691788367472</v>
      </c>
      <c r="BP409">
        <f t="shared" si="155"/>
        <v>2</v>
      </c>
    </row>
    <row r="410" spans="1:68" x14ac:dyDescent="0.25">
      <c r="A410" t="str">
        <f t="shared" si="126"/>
        <v>1980262</v>
      </c>
      <c r="B410">
        <v>19</v>
      </c>
      <c r="C410">
        <v>80</v>
      </c>
      <c r="D410">
        <v>2</v>
      </c>
      <c r="E410">
        <v>26</v>
      </c>
      <c r="F410" s="138">
        <f t="shared" si="156"/>
        <v>10</v>
      </c>
      <c r="G410">
        <v>0</v>
      </c>
      <c r="H410">
        <v>0</v>
      </c>
      <c r="I410">
        <v>0</v>
      </c>
      <c r="J410" s="94">
        <v>0</v>
      </c>
      <c r="K410" s="95">
        <v>245</v>
      </c>
      <c r="L410" s="86">
        <v>0</v>
      </c>
      <c r="M410" s="86">
        <v>0</v>
      </c>
      <c r="N410" s="86">
        <v>0</v>
      </c>
      <c r="O410">
        <v>1.3620000000000001</v>
      </c>
      <c r="P410">
        <v>1.1000000000000001</v>
      </c>
      <c r="Q410">
        <v>1.1000000000000001</v>
      </c>
      <c r="R410">
        <v>1.1000000000000001</v>
      </c>
      <c r="S410">
        <f t="shared" si="122"/>
        <v>37</v>
      </c>
      <c r="T410">
        <f t="shared" si="123"/>
        <v>0</v>
      </c>
      <c r="U410">
        <f t="shared" si="124"/>
        <v>0</v>
      </c>
      <c r="V410">
        <f t="shared" si="121"/>
        <v>0</v>
      </c>
      <c r="W410">
        <f t="shared" si="143"/>
        <v>6</v>
      </c>
      <c r="X410">
        <f t="shared" si="144"/>
        <v>0</v>
      </c>
      <c r="Y410">
        <f t="shared" si="145"/>
        <v>0</v>
      </c>
      <c r="Z410">
        <f t="shared" si="142"/>
        <v>0</v>
      </c>
      <c r="AA410">
        <f t="shared" si="147"/>
        <v>2.6901125524058062E-2</v>
      </c>
      <c r="AB410">
        <f t="shared" si="147"/>
        <v>0</v>
      </c>
      <c r="AC410">
        <f t="shared" si="148"/>
        <v>0</v>
      </c>
      <c r="AD410" s="96">
        <f t="shared" si="149"/>
        <v>0</v>
      </c>
      <c r="AE410" s="95">
        <v>0</v>
      </c>
      <c r="AF410" s="86">
        <v>0</v>
      </c>
      <c r="AG410" s="86">
        <v>0</v>
      </c>
      <c r="AH410">
        <v>0.98</v>
      </c>
      <c r="AI410">
        <v>0.98</v>
      </c>
      <c r="AJ410">
        <v>0.98</v>
      </c>
      <c r="AK410">
        <f t="shared" si="127"/>
        <v>0</v>
      </c>
      <c r="AL410">
        <f t="shared" si="128"/>
        <v>0</v>
      </c>
      <c r="AM410">
        <f t="shared" si="129"/>
        <v>0</v>
      </c>
      <c r="AN410">
        <f t="shared" si="130"/>
        <v>0</v>
      </c>
      <c r="AO410">
        <f t="shared" si="131"/>
        <v>0</v>
      </c>
      <c r="AP410">
        <f t="shared" si="132"/>
        <v>0</v>
      </c>
      <c r="AQ410" s="97">
        <f>(AK410/(IF((237.3*LN(('Mini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0" s="97">
        <f>(AL410/(IF((237.3*LN(('Mini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0" s="97">
        <f>(AM410/(IF((237.3*LN(('Mini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0">
        <f t="shared" si="151"/>
        <v>0</v>
      </c>
      <c r="AU410">
        <v>0</v>
      </c>
      <c r="AV410" s="96">
        <v>0</v>
      </c>
      <c r="AW410" s="139">
        <f t="shared" si="150"/>
        <v>0.53333333333333333</v>
      </c>
      <c r="AX410" s="129">
        <v>0</v>
      </c>
      <c r="AY410" s="129">
        <v>0</v>
      </c>
      <c r="AZ410" s="129">
        <v>0</v>
      </c>
      <c r="BA410" s="86"/>
      <c r="BB410" s="86">
        <v>0</v>
      </c>
      <c r="BC410">
        <v>0</v>
      </c>
      <c r="BD410">
        <v>0</v>
      </c>
      <c r="BE410">
        <v>0</v>
      </c>
      <c r="BG410">
        <v>0</v>
      </c>
      <c r="BH410">
        <v>0</v>
      </c>
      <c r="BI410">
        <v>0</v>
      </c>
      <c r="BJ410">
        <v>0</v>
      </c>
      <c r="BM410">
        <f t="shared" si="152"/>
        <v>1.4501879713725999E-3</v>
      </c>
      <c r="BN410">
        <f t="shared" si="153"/>
        <v>3.7831632653061002E-4</v>
      </c>
      <c r="BO410">
        <f t="shared" si="154"/>
        <v>1.4868910444209</v>
      </c>
      <c r="BP410">
        <f t="shared" si="155"/>
        <v>2</v>
      </c>
    </row>
    <row r="411" spans="1:68" x14ac:dyDescent="0.25">
      <c r="A411" t="str">
        <f t="shared" si="126"/>
        <v>1980342</v>
      </c>
      <c r="B411">
        <v>19</v>
      </c>
      <c r="C411">
        <v>80</v>
      </c>
      <c r="D411">
        <v>2</v>
      </c>
      <c r="E411">
        <v>34</v>
      </c>
      <c r="F411" s="138">
        <f t="shared" si="156"/>
        <v>15</v>
      </c>
      <c r="G411">
        <v>0</v>
      </c>
      <c r="H411">
        <v>0</v>
      </c>
      <c r="I411">
        <v>0</v>
      </c>
      <c r="J411" s="94">
        <v>0</v>
      </c>
      <c r="K411" s="95">
        <v>332</v>
      </c>
      <c r="L411" s="86">
        <v>0</v>
      </c>
      <c r="M411" s="86">
        <v>0</v>
      </c>
      <c r="N411" s="86">
        <v>0</v>
      </c>
      <c r="O411">
        <v>1.3620000000000001</v>
      </c>
      <c r="P411">
        <v>1.1000000000000001</v>
      </c>
      <c r="Q411">
        <v>1.1000000000000001</v>
      </c>
      <c r="R411">
        <v>1.1000000000000001</v>
      </c>
      <c r="S411">
        <f t="shared" si="122"/>
        <v>50</v>
      </c>
      <c r="T411">
        <f t="shared" si="123"/>
        <v>0</v>
      </c>
      <c r="U411">
        <f t="shared" si="124"/>
        <v>0</v>
      </c>
      <c r="V411">
        <f t="shared" si="121"/>
        <v>0</v>
      </c>
      <c r="W411">
        <f t="shared" si="143"/>
        <v>9</v>
      </c>
      <c r="X411">
        <f t="shared" si="144"/>
        <v>0</v>
      </c>
      <c r="Y411">
        <f t="shared" si="145"/>
        <v>0</v>
      </c>
      <c r="Z411">
        <f t="shared" si="142"/>
        <v>0</v>
      </c>
      <c r="AA411">
        <f t="shared" si="147"/>
        <v>1.2551337866990428E-2</v>
      </c>
      <c r="AB411">
        <f t="shared" si="147"/>
        <v>0</v>
      </c>
      <c r="AC411">
        <f t="shared" si="148"/>
        <v>0</v>
      </c>
      <c r="AD411" s="96">
        <f t="shared" si="149"/>
        <v>0</v>
      </c>
      <c r="AE411" s="95">
        <v>0</v>
      </c>
      <c r="AF411" s="86">
        <v>0</v>
      </c>
      <c r="AG411" s="86">
        <v>0</v>
      </c>
      <c r="AH411">
        <v>0.98</v>
      </c>
      <c r="AI411">
        <v>0.98</v>
      </c>
      <c r="AJ411">
        <v>0.98</v>
      </c>
      <c r="AK411">
        <f t="shared" si="127"/>
        <v>0</v>
      </c>
      <c r="AL411">
        <f t="shared" si="128"/>
        <v>0</v>
      </c>
      <c r="AM411">
        <f t="shared" si="129"/>
        <v>0</v>
      </c>
      <c r="AN411">
        <f t="shared" si="130"/>
        <v>0</v>
      </c>
      <c r="AO411">
        <f t="shared" si="131"/>
        <v>0</v>
      </c>
      <c r="AP411">
        <f t="shared" si="132"/>
        <v>0</v>
      </c>
      <c r="AQ411" s="97">
        <f>(AK411/(IF((237.3*LN(('Mini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1" s="97">
        <f>(AL411/(IF((237.3*LN(('Mini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1" s="97">
        <f>(AM411/(IF((237.3*LN(('Mini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1">
        <f t="shared" si="151"/>
        <v>0</v>
      </c>
      <c r="AU411">
        <v>0</v>
      </c>
      <c r="AV411" s="96">
        <v>0</v>
      </c>
      <c r="AW411" s="139">
        <f t="shared" si="150"/>
        <v>0.8</v>
      </c>
      <c r="AX411" s="129">
        <v>0</v>
      </c>
      <c r="AY411" s="129">
        <v>0</v>
      </c>
      <c r="AZ411" s="129">
        <v>0</v>
      </c>
      <c r="BA411" s="86"/>
      <c r="BB411" s="86">
        <v>0</v>
      </c>
      <c r="BC411">
        <v>0</v>
      </c>
      <c r="BD411">
        <v>0</v>
      </c>
      <c r="BE411">
        <v>0</v>
      </c>
      <c r="BG411">
        <v>0</v>
      </c>
      <c r="BH411">
        <v>0</v>
      </c>
      <c r="BI411">
        <v>0</v>
      </c>
      <c r="BJ411">
        <v>0</v>
      </c>
      <c r="BM411">
        <f t="shared" si="152"/>
        <v>1.9563320356262001E-4</v>
      </c>
      <c r="BN411">
        <f t="shared" si="153"/>
        <v>4.4708458846471E-4</v>
      </c>
      <c r="BO411">
        <f t="shared" si="154"/>
        <v>1.766459432507</v>
      </c>
      <c r="BP411">
        <f t="shared" si="155"/>
        <v>2</v>
      </c>
    </row>
    <row r="412" spans="1:68" x14ac:dyDescent="0.25">
      <c r="A412" t="str">
        <f t="shared" ref="A412:A481" si="157">CONCATENATE(B412,C412,E412,D412)</f>
        <v>1980422</v>
      </c>
      <c r="B412">
        <v>19</v>
      </c>
      <c r="C412">
        <v>80</v>
      </c>
      <c r="D412">
        <v>2</v>
      </c>
      <c r="E412">
        <v>42</v>
      </c>
      <c r="F412" s="138">
        <f t="shared" si="156"/>
        <v>20</v>
      </c>
      <c r="G412">
        <v>0</v>
      </c>
      <c r="H412">
        <v>0</v>
      </c>
      <c r="I412">
        <v>0</v>
      </c>
      <c r="J412" s="94">
        <v>0</v>
      </c>
      <c r="K412" s="95">
        <v>455</v>
      </c>
      <c r="L412" s="86">
        <v>0</v>
      </c>
      <c r="M412" s="86">
        <v>0</v>
      </c>
      <c r="N412" s="86">
        <v>0</v>
      </c>
      <c r="O412">
        <v>1.3620000000000001</v>
      </c>
      <c r="P412">
        <v>1.1000000000000001</v>
      </c>
      <c r="Q412">
        <v>1.1000000000000001</v>
      </c>
      <c r="R412">
        <v>1.1000000000000001</v>
      </c>
      <c r="S412">
        <f t="shared" si="122"/>
        <v>68</v>
      </c>
      <c r="T412">
        <f t="shared" si="123"/>
        <v>0</v>
      </c>
      <c r="U412">
        <f t="shared" si="124"/>
        <v>0</v>
      </c>
      <c r="V412">
        <f t="shared" si="121"/>
        <v>0</v>
      </c>
      <c r="W412">
        <f t="shared" si="143"/>
        <v>12</v>
      </c>
      <c r="X412">
        <f t="shared" si="144"/>
        <v>0</v>
      </c>
      <c r="Y412">
        <f t="shared" si="145"/>
        <v>0</v>
      </c>
      <c r="Z412">
        <f t="shared" si="142"/>
        <v>0</v>
      </c>
      <c r="AA412">
        <f t="shared" si="147"/>
        <v>6.5070669164038905E-2</v>
      </c>
      <c r="AB412">
        <f t="shared" si="147"/>
        <v>0</v>
      </c>
      <c r="AC412">
        <f t="shared" si="148"/>
        <v>0</v>
      </c>
      <c r="AD412" s="96">
        <f t="shared" si="149"/>
        <v>0</v>
      </c>
      <c r="AE412" s="95">
        <v>0</v>
      </c>
      <c r="AF412" s="86">
        <v>0</v>
      </c>
      <c r="AG412" s="86">
        <v>0</v>
      </c>
      <c r="AH412">
        <v>0.98</v>
      </c>
      <c r="AI412">
        <v>0.98</v>
      </c>
      <c r="AJ412">
        <v>0.98</v>
      </c>
      <c r="AK412">
        <f t="shared" ref="AK412:AK475" si="158">ROUND(AE412*POWER((($AG$1-$AG$2)/LN(($AG$1-$AG$3)/($AG$2-$AG$3)))/((16-18)/LN((16-27)/(18-27))),AH412),0)</f>
        <v>0</v>
      </c>
      <c r="AL412">
        <f t="shared" ref="AL412:AL475" si="159">ROUND(AF412*POWER((($AG$1-$AG$2)/LN(($AG$1-$AG$3)/($AG$2-$AG$3)))/((16-18)/LN((16-27)/(18-27))),AI412),0)</f>
        <v>0</v>
      </c>
      <c r="AM412">
        <f t="shared" ref="AM412:AM475" si="160">ROUND(AG412*POWER((($AG$1-$AG$2)/LN(($AG$1-$AG$3)/($AG$2-$AG$3)))/((16-18)/LN((16-27)/(18-27))),AJ412),0)</f>
        <v>0</v>
      </c>
      <c r="AN412">
        <f t="shared" ref="AN412:AN475" si="161">ROUND(AK412*3600/(4186*ABS($AG$1-$AG$2)),0)</f>
        <v>0</v>
      </c>
      <c r="AO412">
        <f t="shared" ref="AO412:AO475" si="162">ROUND(AL412*3600/(4186*ABS($AG$1-$AG$2)),0)</f>
        <v>0</v>
      </c>
      <c r="AP412">
        <f t="shared" ref="AP412:AP475" si="163">ROUND(AM412*3600/(4186*ABS($AG$1-$AG$2)),0)</f>
        <v>0</v>
      </c>
      <c r="AQ412" s="97">
        <f>(AK412/(IF((237.3*LN(('Mini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2" s="97">
        <f>(AL412/(IF((237.3*LN(('Mini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2" s="97">
        <f>(AM412/(IF((237.3*LN(('Mini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2">
        <f t="shared" si="151"/>
        <v>0</v>
      </c>
      <c r="AU412">
        <v>0</v>
      </c>
      <c r="AV412" s="96">
        <v>0</v>
      </c>
      <c r="AW412" s="139">
        <f t="shared" si="150"/>
        <v>1.0666666666666667</v>
      </c>
      <c r="AX412" s="129">
        <v>0</v>
      </c>
      <c r="AY412" s="129">
        <v>0</v>
      </c>
      <c r="AZ412" s="129">
        <v>0</v>
      </c>
      <c r="BA412" s="86"/>
      <c r="BB412" s="86">
        <v>0</v>
      </c>
      <c r="BC412">
        <v>0</v>
      </c>
      <c r="BD412">
        <v>0</v>
      </c>
      <c r="BE412">
        <v>0</v>
      </c>
      <c r="BG412">
        <v>0</v>
      </c>
      <c r="BH412">
        <v>0</v>
      </c>
      <c r="BI412">
        <v>0</v>
      </c>
      <c r="BJ412">
        <v>0</v>
      </c>
      <c r="BM412">
        <f t="shared" si="152"/>
        <v>1.6730950035507E-3</v>
      </c>
      <c r="BN412">
        <f t="shared" si="153"/>
        <v>3.2929523945446001E-4</v>
      </c>
      <c r="BO412">
        <f t="shared" si="154"/>
        <v>1.3691788367472</v>
      </c>
      <c r="BP412">
        <f t="shared" si="155"/>
        <v>2</v>
      </c>
    </row>
    <row r="413" spans="1:68" x14ac:dyDescent="0.25">
      <c r="A413" t="str">
        <f t="shared" si="157"/>
        <v>1990262</v>
      </c>
      <c r="B413">
        <v>19</v>
      </c>
      <c r="C413">
        <v>90</v>
      </c>
      <c r="D413">
        <v>2</v>
      </c>
      <c r="E413">
        <v>26</v>
      </c>
      <c r="F413" s="138">
        <f t="shared" si="156"/>
        <v>10</v>
      </c>
      <c r="G413">
        <v>0</v>
      </c>
      <c r="H413">
        <v>0</v>
      </c>
      <c r="I413">
        <v>0</v>
      </c>
      <c r="J413" s="94">
        <v>0</v>
      </c>
      <c r="K413" s="95">
        <v>293</v>
      </c>
      <c r="L413" s="86">
        <v>0</v>
      </c>
      <c r="M413" s="86">
        <v>0</v>
      </c>
      <c r="N413" s="86">
        <v>0</v>
      </c>
      <c r="O413">
        <v>1.3620000000000001</v>
      </c>
      <c r="P413">
        <v>1.1000000000000001</v>
      </c>
      <c r="Q413">
        <v>1.1000000000000001</v>
      </c>
      <c r="R413">
        <v>1.1000000000000001</v>
      </c>
      <c r="S413">
        <f t="shared" si="122"/>
        <v>44</v>
      </c>
      <c r="T413">
        <f t="shared" si="123"/>
        <v>0</v>
      </c>
      <c r="U413">
        <f t="shared" si="124"/>
        <v>0</v>
      </c>
      <c r="V413">
        <f t="shared" si="121"/>
        <v>0</v>
      </c>
      <c r="W413">
        <f t="shared" si="143"/>
        <v>8</v>
      </c>
      <c r="X413">
        <f t="shared" si="144"/>
        <v>0</v>
      </c>
      <c r="Y413">
        <f t="shared" si="145"/>
        <v>0</v>
      </c>
      <c r="Z413">
        <f t="shared" si="142"/>
        <v>0</v>
      </c>
      <c r="AA413">
        <f t="shared" si="147"/>
        <v>4.7552251121775482E-2</v>
      </c>
      <c r="AB413">
        <f t="shared" si="147"/>
        <v>0</v>
      </c>
      <c r="AC413">
        <f t="shared" si="148"/>
        <v>0</v>
      </c>
      <c r="AD413" s="96">
        <f t="shared" si="149"/>
        <v>0</v>
      </c>
      <c r="AE413" s="95">
        <v>0</v>
      </c>
      <c r="AF413" s="86">
        <v>0</v>
      </c>
      <c r="AG413" s="86">
        <v>0</v>
      </c>
      <c r="AH413">
        <v>0.98</v>
      </c>
      <c r="AI413">
        <v>0.98</v>
      </c>
      <c r="AJ413">
        <v>0.98</v>
      </c>
      <c r="AK413">
        <f t="shared" si="158"/>
        <v>0</v>
      </c>
      <c r="AL413">
        <f t="shared" si="159"/>
        <v>0</v>
      </c>
      <c r="AM413">
        <f t="shared" si="160"/>
        <v>0</v>
      </c>
      <c r="AN413">
        <f t="shared" si="161"/>
        <v>0</v>
      </c>
      <c r="AO413">
        <f t="shared" si="162"/>
        <v>0</v>
      </c>
      <c r="AP413">
        <f t="shared" si="163"/>
        <v>0</v>
      </c>
      <c r="AQ413" s="97">
        <f>(AK413/(IF((237.3*LN(('Mini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3" s="97">
        <f>(AL413/(IF((237.3*LN(('Mini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3" s="97">
        <f>(AM413/(IF((237.3*LN(('Mini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3">
        <f t="shared" si="151"/>
        <v>0</v>
      </c>
      <c r="AU413">
        <v>0</v>
      </c>
      <c r="AV413" s="96">
        <v>0</v>
      </c>
      <c r="AW413" s="139">
        <f t="shared" si="150"/>
        <v>0.60000000000000009</v>
      </c>
      <c r="AX413" s="129">
        <v>0</v>
      </c>
      <c r="AY413" s="129">
        <v>0</v>
      </c>
      <c r="AZ413" s="129">
        <v>0</v>
      </c>
      <c r="BA413" s="86"/>
      <c r="BB413" s="86">
        <v>0</v>
      </c>
      <c r="BC413">
        <v>0</v>
      </c>
      <c r="BD413">
        <v>0</v>
      </c>
      <c r="BE413">
        <v>0</v>
      </c>
      <c r="BG413">
        <v>0</v>
      </c>
      <c r="BH413">
        <v>0</v>
      </c>
      <c r="BI413">
        <v>0</v>
      </c>
      <c r="BJ413">
        <v>0</v>
      </c>
      <c r="BM413">
        <f t="shared" si="152"/>
        <v>1.4501879713725999E-3</v>
      </c>
      <c r="BN413">
        <f t="shared" si="153"/>
        <v>3.7831632653061002E-4</v>
      </c>
      <c r="BO413">
        <f t="shared" si="154"/>
        <v>1.4868910444209</v>
      </c>
      <c r="BP413">
        <f t="shared" si="155"/>
        <v>2</v>
      </c>
    </row>
    <row r="414" spans="1:68" x14ac:dyDescent="0.25">
      <c r="A414" t="str">
        <f t="shared" si="157"/>
        <v>1990342</v>
      </c>
      <c r="B414">
        <v>19</v>
      </c>
      <c r="C414">
        <v>90</v>
      </c>
      <c r="D414">
        <v>2</v>
      </c>
      <c r="E414">
        <v>34</v>
      </c>
      <c r="F414" s="138">
        <f t="shared" si="156"/>
        <v>15</v>
      </c>
      <c r="G414">
        <v>0</v>
      </c>
      <c r="H414">
        <v>0</v>
      </c>
      <c r="I414">
        <v>0</v>
      </c>
      <c r="J414" s="94">
        <v>0</v>
      </c>
      <c r="K414" s="95">
        <v>397</v>
      </c>
      <c r="L414" s="86">
        <v>0</v>
      </c>
      <c r="M414" s="86">
        <v>0</v>
      </c>
      <c r="N414" s="86">
        <v>0</v>
      </c>
      <c r="O414">
        <v>1.3620000000000001</v>
      </c>
      <c r="P414">
        <v>1.1000000000000001</v>
      </c>
      <c r="Q414">
        <v>1.1000000000000001</v>
      </c>
      <c r="R414">
        <v>1.1000000000000001</v>
      </c>
      <c r="S414">
        <f t="shared" si="122"/>
        <v>59</v>
      </c>
      <c r="T414">
        <f t="shared" si="123"/>
        <v>0</v>
      </c>
      <c r="U414">
        <f t="shared" si="124"/>
        <v>0</v>
      </c>
      <c r="V414">
        <f t="shared" si="121"/>
        <v>0</v>
      </c>
      <c r="W414">
        <f t="shared" si="143"/>
        <v>10</v>
      </c>
      <c r="X414">
        <f t="shared" si="144"/>
        <v>0</v>
      </c>
      <c r="Y414">
        <f t="shared" si="145"/>
        <v>0</v>
      </c>
      <c r="Z414">
        <f t="shared" si="142"/>
        <v>0</v>
      </c>
      <c r="AA414">
        <f t="shared" si="147"/>
        <v>1.7369035936126105E-2</v>
      </c>
      <c r="AB414">
        <f t="shared" si="147"/>
        <v>0</v>
      </c>
      <c r="AC414">
        <f t="shared" si="148"/>
        <v>0</v>
      </c>
      <c r="AD414" s="96">
        <f t="shared" si="149"/>
        <v>0</v>
      </c>
      <c r="AE414" s="95">
        <v>0</v>
      </c>
      <c r="AF414" s="86">
        <v>0</v>
      </c>
      <c r="AG414" s="86">
        <v>0</v>
      </c>
      <c r="AH414">
        <v>0.98</v>
      </c>
      <c r="AI414">
        <v>0.98</v>
      </c>
      <c r="AJ414">
        <v>0.98</v>
      </c>
      <c r="AK414">
        <f t="shared" si="158"/>
        <v>0</v>
      </c>
      <c r="AL414">
        <f t="shared" si="159"/>
        <v>0</v>
      </c>
      <c r="AM414">
        <f t="shared" si="160"/>
        <v>0</v>
      </c>
      <c r="AN414">
        <f t="shared" si="161"/>
        <v>0</v>
      </c>
      <c r="AO414">
        <f t="shared" si="162"/>
        <v>0</v>
      </c>
      <c r="AP414">
        <f t="shared" si="163"/>
        <v>0</v>
      </c>
      <c r="AQ414" s="97">
        <f>(AK414/(IF((237.3*LN(('Mini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4" s="97">
        <f>(AL414/(IF((237.3*LN(('Mini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4" s="97">
        <f>(AM414/(IF((237.3*LN(('Mini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4">
        <f t="shared" si="151"/>
        <v>0</v>
      </c>
      <c r="AU414">
        <v>0</v>
      </c>
      <c r="AV414" s="96">
        <v>0</v>
      </c>
      <c r="AW414" s="139">
        <f t="shared" si="150"/>
        <v>0.9</v>
      </c>
      <c r="AX414" s="129">
        <v>0</v>
      </c>
      <c r="AY414" s="129">
        <v>0</v>
      </c>
      <c r="AZ414" s="129">
        <v>0</v>
      </c>
      <c r="BA414" s="86"/>
      <c r="BB414" s="86">
        <v>0</v>
      </c>
      <c r="BC414">
        <v>0</v>
      </c>
      <c r="BD414">
        <v>0</v>
      </c>
      <c r="BE414">
        <v>0</v>
      </c>
      <c r="BG414">
        <v>0</v>
      </c>
      <c r="BH414">
        <v>0</v>
      </c>
      <c r="BI414">
        <v>0</v>
      </c>
      <c r="BJ414">
        <v>0</v>
      </c>
      <c r="BM414">
        <f t="shared" si="152"/>
        <v>1.9563320356262001E-4</v>
      </c>
      <c r="BN414">
        <f t="shared" si="153"/>
        <v>4.4708458846471E-4</v>
      </c>
      <c r="BO414">
        <f t="shared" si="154"/>
        <v>1.766459432507</v>
      </c>
      <c r="BP414">
        <f t="shared" si="155"/>
        <v>2</v>
      </c>
    </row>
    <row r="415" spans="1:68" x14ac:dyDescent="0.25">
      <c r="A415" t="str">
        <f t="shared" si="157"/>
        <v>1990422</v>
      </c>
      <c r="B415">
        <v>19</v>
      </c>
      <c r="C415">
        <v>90</v>
      </c>
      <c r="D415">
        <v>2</v>
      </c>
      <c r="E415">
        <v>42</v>
      </c>
      <c r="F415" s="138">
        <f t="shared" si="156"/>
        <v>20</v>
      </c>
      <c r="G415">
        <v>0</v>
      </c>
      <c r="H415">
        <v>0</v>
      </c>
      <c r="I415">
        <v>0</v>
      </c>
      <c r="J415" s="94">
        <v>0</v>
      </c>
      <c r="K415" s="95">
        <v>546</v>
      </c>
      <c r="L415" s="86">
        <v>0</v>
      </c>
      <c r="M415" s="86">
        <v>0</v>
      </c>
      <c r="N415" s="86">
        <v>0</v>
      </c>
      <c r="O415">
        <v>1.3620000000000001</v>
      </c>
      <c r="P415">
        <v>1.1000000000000001</v>
      </c>
      <c r="Q415">
        <v>1.1000000000000001</v>
      </c>
      <c r="R415">
        <v>1.1000000000000001</v>
      </c>
      <c r="S415">
        <f t="shared" si="122"/>
        <v>81</v>
      </c>
      <c r="T415">
        <f t="shared" si="123"/>
        <v>0</v>
      </c>
      <c r="U415">
        <f t="shared" si="124"/>
        <v>0</v>
      </c>
      <c r="V415">
        <f t="shared" si="121"/>
        <v>0</v>
      </c>
      <c r="W415">
        <f t="shared" si="143"/>
        <v>14</v>
      </c>
      <c r="X415">
        <f t="shared" si="144"/>
        <v>0</v>
      </c>
      <c r="Y415">
        <f t="shared" si="145"/>
        <v>0</v>
      </c>
      <c r="Z415">
        <f t="shared" si="142"/>
        <v>0</v>
      </c>
      <c r="AA415">
        <f t="shared" si="147"/>
        <v>9.2582719095873955E-2</v>
      </c>
      <c r="AB415">
        <f t="shared" si="147"/>
        <v>0</v>
      </c>
      <c r="AC415">
        <f t="shared" si="148"/>
        <v>0</v>
      </c>
      <c r="AD415" s="96">
        <f t="shared" si="149"/>
        <v>0</v>
      </c>
      <c r="AE415" s="95">
        <v>0</v>
      </c>
      <c r="AF415" s="86">
        <v>0</v>
      </c>
      <c r="AG415" s="86">
        <v>0</v>
      </c>
      <c r="AH415">
        <v>0.98</v>
      </c>
      <c r="AI415">
        <v>0.98</v>
      </c>
      <c r="AJ415">
        <v>0.98</v>
      </c>
      <c r="AK415">
        <f t="shared" si="158"/>
        <v>0</v>
      </c>
      <c r="AL415">
        <f t="shared" si="159"/>
        <v>0</v>
      </c>
      <c r="AM415">
        <f t="shared" si="160"/>
        <v>0</v>
      </c>
      <c r="AN415">
        <f t="shared" si="161"/>
        <v>0</v>
      </c>
      <c r="AO415">
        <f t="shared" si="162"/>
        <v>0</v>
      </c>
      <c r="AP415">
        <f t="shared" si="163"/>
        <v>0</v>
      </c>
      <c r="AQ415" s="97">
        <f>(AK415/(IF((237.3*LN(('Mini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5" s="97">
        <f>(AL415/(IF((237.3*LN(('Mini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5" s="97">
        <f>(AM415/(IF((237.3*LN(('Mini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5">
        <f t="shared" si="151"/>
        <v>0</v>
      </c>
      <c r="AU415">
        <v>0</v>
      </c>
      <c r="AV415" s="96">
        <v>0</v>
      </c>
      <c r="AW415" s="139">
        <f t="shared" si="150"/>
        <v>1.2000000000000002</v>
      </c>
      <c r="AX415" s="129">
        <v>0</v>
      </c>
      <c r="AY415" s="129">
        <v>0</v>
      </c>
      <c r="AZ415" s="129">
        <v>0</v>
      </c>
      <c r="BA415" s="86"/>
      <c r="BB415" s="86">
        <v>0</v>
      </c>
      <c r="BC415">
        <v>0</v>
      </c>
      <c r="BD415">
        <v>0</v>
      </c>
      <c r="BE415">
        <v>0</v>
      </c>
      <c r="BG415">
        <v>0</v>
      </c>
      <c r="BH415">
        <v>0</v>
      </c>
      <c r="BI415">
        <v>0</v>
      </c>
      <c r="BJ415">
        <v>0</v>
      </c>
      <c r="BM415">
        <f t="shared" si="152"/>
        <v>1.6730950035507E-3</v>
      </c>
      <c r="BN415">
        <f t="shared" si="153"/>
        <v>3.2929523945446001E-4</v>
      </c>
      <c r="BO415">
        <f t="shared" si="154"/>
        <v>1.3691788367472</v>
      </c>
      <c r="BP415">
        <f t="shared" si="155"/>
        <v>2</v>
      </c>
    </row>
    <row r="416" spans="1:68" x14ac:dyDescent="0.25">
      <c r="A416" t="str">
        <f t="shared" si="157"/>
        <v>19100262</v>
      </c>
      <c r="B416">
        <v>19</v>
      </c>
      <c r="C416">
        <v>100</v>
      </c>
      <c r="D416">
        <v>2</v>
      </c>
      <c r="E416">
        <v>26</v>
      </c>
      <c r="F416" s="138">
        <f t="shared" si="156"/>
        <v>10</v>
      </c>
      <c r="G416">
        <v>0</v>
      </c>
      <c r="H416">
        <v>0</v>
      </c>
      <c r="I416">
        <v>0</v>
      </c>
      <c r="J416" s="94">
        <v>0</v>
      </c>
      <c r="K416" s="95">
        <v>342</v>
      </c>
      <c r="L416" s="86">
        <v>0</v>
      </c>
      <c r="M416" s="86">
        <v>0</v>
      </c>
      <c r="N416" s="86">
        <v>0</v>
      </c>
      <c r="O416">
        <v>1.3620000000000001</v>
      </c>
      <c r="P416">
        <v>1.1000000000000001</v>
      </c>
      <c r="Q416">
        <v>1.1000000000000001</v>
      </c>
      <c r="R416">
        <v>1.1000000000000001</v>
      </c>
      <c r="S416">
        <f t="shared" si="122"/>
        <v>51</v>
      </c>
      <c r="T416">
        <f t="shared" si="123"/>
        <v>0</v>
      </c>
      <c r="U416">
        <f t="shared" si="124"/>
        <v>0</v>
      </c>
      <c r="V416">
        <f t="shared" si="121"/>
        <v>0</v>
      </c>
      <c r="W416">
        <f t="shared" si="143"/>
        <v>9</v>
      </c>
      <c r="X416">
        <f t="shared" si="144"/>
        <v>0</v>
      </c>
      <c r="Y416">
        <f t="shared" si="145"/>
        <v>0</v>
      </c>
      <c r="Z416">
        <f t="shared" si="142"/>
        <v>0</v>
      </c>
      <c r="AA416">
        <f t="shared" si="147"/>
        <v>6.4127945911350376E-2</v>
      </c>
      <c r="AB416">
        <f t="shared" si="147"/>
        <v>0</v>
      </c>
      <c r="AC416">
        <f t="shared" si="148"/>
        <v>0</v>
      </c>
      <c r="AD416" s="96">
        <f t="shared" si="149"/>
        <v>0</v>
      </c>
      <c r="AE416" s="95">
        <v>0</v>
      </c>
      <c r="AF416" s="86">
        <v>0</v>
      </c>
      <c r="AG416" s="86">
        <v>0</v>
      </c>
      <c r="AH416">
        <v>0.98</v>
      </c>
      <c r="AI416">
        <v>0.98</v>
      </c>
      <c r="AJ416">
        <v>0.98</v>
      </c>
      <c r="AK416">
        <f t="shared" si="158"/>
        <v>0</v>
      </c>
      <c r="AL416">
        <f t="shared" si="159"/>
        <v>0</v>
      </c>
      <c r="AM416">
        <f t="shared" si="160"/>
        <v>0</v>
      </c>
      <c r="AN416">
        <f t="shared" si="161"/>
        <v>0</v>
      </c>
      <c r="AO416">
        <f t="shared" si="162"/>
        <v>0</v>
      </c>
      <c r="AP416">
        <f t="shared" si="163"/>
        <v>0</v>
      </c>
      <c r="AQ416" s="97">
        <f>(AK416/(IF((237.3*LN(('Mini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6" s="97">
        <f>(AL416/(IF((237.3*LN(('Mini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6" s="97">
        <f>(AM416/(IF((237.3*LN(('Mini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6">
        <f t="shared" si="151"/>
        <v>0</v>
      </c>
      <c r="AU416">
        <v>0</v>
      </c>
      <c r="AV416" s="96">
        <v>0</v>
      </c>
      <c r="AW416" s="139">
        <f t="shared" si="150"/>
        <v>0.66666666666666674</v>
      </c>
      <c r="AX416" s="129">
        <v>0</v>
      </c>
      <c r="AY416" s="129">
        <v>0</v>
      </c>
      <c r="AZ416" s="129">
        <v>0</v>
      </c>
      <c r="BA416" s="86"/>
      <c r="BB416" s="86">
        <v>0</v>
      </c>
      <c r="BC416">
        <v>0</v>
      </c>
      <c r="BD416">
        <v>0</v>
      </c>
      <c r="BE416">
        <v>0</v>
      </c>
      <c r="BG416">
        <v>0</v>
      </c>
      <c r="BH416">
        <v>0</v>
      </c>
      <c r="BI416">
        <v>0</v>
      </c>
      <c r="BJ416">
        <v>0</v>
      </c>
      <c r="BM416">
        <f t="shared" si="152"/>
        <v>1.4501879713725999E-3</v>
      </c>
      <c r="BN416">
        <f t="shared" si="153"/>
        <v>3.7831632653061002E-4</v>
      </c>
      <c r="BO416">
        <f t="shared" si="154"/>
        <v>1.4868910444209</v>
      </c>
      <c r="BP416">
        <f t="shared" si="155"/>
        <v>2</v>
      </c>
    </row>
    <row r="417" spans="1:68" x14ac:dyDescent="0.25">
      <c r="A417" t="str">
        <f t="shared" si="157"/>
        <v>19100342</v>
      </c>
      <c r="B417">
        <v>19</v>
      </c>
      <c r="C417">
        <v>100</v>
      </c>
      <c r="D417">
        <v>2</v>
      </c>
      <c r="E417">
        <v>34</v>
      </c>
      <c r="F417" s="138">
        <f t="shared" si="156"/>
        <v>15</v>
      </c>
      <c r="G417">
        <v>0</v>
      </c>
      <c r="H417">
        <v>0</v>
      </c>
      <c r="I417">
        <v>0</v>
      </c>
      <c r="J417" s="94">
        <v>0</v>
      </c>
      <c r="K417" s="95">
        <v>463</v>
      </c>
      <c r="L417" s="86">
        <v>0</v>
      </c>
      <c r="M417" s="86">
        <v>0</v>
      </c>
      <c r="N417" s="86">
        <v>0</v>
      </c>
      <c r="O417">
        <v>1.3620000000000001</v>
      </c>
      <c r="P417">
        <v>1.1000000000000001</v>
      </c>
      <c r="Q417">
        <v>1.1000000000000001</v>
      </c>
      <c r="R417">
        <v>1.1000000000000001</v>
      </c>
      <c r="S417">
        <f t="shared" si="122"/>
        <v>69</v>
      </c>
      <c r="T417">
        <f t="shared" si="123"/>
        <v>0</v>
      </c>
      <c r="U417">
        <f t="shared" si="124"/>
        <v>0</v>
      </c>
      <c r="V417">
        <f t="shared" si="121"/>
        <v>0</v>
      </c>
      <c r="W417">
        <f t="shared" si="143"/>
        <v>12</v>
      </c>
      <c r="X417">
        <f t="shared" si="144"/>
        <v>0</v>
      </c>
      <c r="Y417">
        <f t="shared" si="145"/>
        <v>0</v>
      </c>
      <c r="Z417">
        <f t="shared" si="142"/>
        <v>0</v>
      </c>
      <c r="AA417">
        <f t="shared" si="147"/>
        <v>2.7085592467873506E-2</v>
      </c>
      <c r="AB417">
        <f t="shared" si="147"/>
        <v>0</v>
      </c>
      <c r="AC417">
        <f t="shared" si="148"/>
        <v>0</v>
      </c>
      <c r="AD417" s="96">
        <f t="shared" si="149"/>
        <v>0</v>
      </c>
      <c r="AE417" s="95">
        <v>0</v>
      </c>
      <c r="AF417" s="86">
        <v>0</v>
      </c>
      <c r="AG417" s="86">
        <v>0</v>
      </c>
      <c r="AH417">
        <v>0.98</v>
      </c>
      <c r="AI417">
        <v>0.98</v>
      </c>
      <c r="AJ417">
        <v>0.98</v>
      </c>
      <c r="AK417">
        <f t="shared" si="158"/>
        <v>0</v>
      </c>
      <c r="AL417">
        <f t="shared" si="159"/>
        <v>0</v>
      </c>
      <c r="AM417">
        <f t="shared" si="160"/>
        <v>0</v>
      </c>
      <c r="AN417">
        <f t="shared" si="161"/>
        <v>0</v>
      </c>
      <c r="AO417">
        <f t="shared" si="162"/>
        <v>0</v>
      </c>
      <c r="AP417">
        <f t="shared" si="163"/>
        <v>0</v>
      </c>
      <c r="AQ417" s="97">
        <f>(AK417/(IF((237.3*LN(('Mini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7" s="97">
        <f>(AL417/(IF((237.3*LN(('Mini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7" s="97">
        <f>(AM417/(IF((237.3*LN(('Mini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7">
        <f t="shared" si="151"/>
        <v>0</v>
      </c>
      <c r="AU417">
        <v>0</v>
      </c>
      <c r="AV417" s="96">
        <v>0</v>
      </c>
      <c r="AW417" s="139">
        <f t="shared" si="150"/>
        <v>1</v>
      </c>
      <c r="AX417" s="129">
        <v>0</v>
      </c>
      <c r="AY417" s="129">
        <v>0</v>
      </c>
      <c r="AZ417" s="129">
        <v>0</v>
      </c>
      <c r="BA417" s="86"/>
      <c r="BB417" s="86">
        <v>0</v>
      </c>
      <c r="BC417">
        <v>0</v>
      </c>
      <c r="BD417">
        <v>0</v>
      </c>
      <c r="BE417">
        <v>0</v>
      </c>
      <c r="BG417">
        <v>0</v>
      </c>
      <c r="BH417">
        <v>0</v>
      </c>
      <c r="BI417">
        <v>0</v>
      </c>
      <c r="BJ417">
        <v>0</v>
      </c>
      <c r="BM417">
        <f t="shared" si="152"/>
        <v>1.9563320356262001E-4</v>
      </c>
      <c r="BN417">
        <f t="shared" si="153"/>
        <v>4.4708458846471E-4</v>
      </c>
      <c r="BO417">
        <f t="shared" si="154"/>
        <v>1.766459432507</v>
      </c>
      <c r="BP417">
        <f t="shared" si="155"/>
        <v>2</v>
      </c>
    </row>
    <row r="418" spans="1:68" x14ac:dyDescent="0.25">
      <c r="A418" t="str">
        <f t="shared" si="157"/>
        <v>19100422</v>
      </c>
      <c r="B418">
        <v>19</v>
      </c>
      <c r="C418">
        <v>100</v>
      </c>
      <c r="D418">
        <v>2</v>
      </c>
      <c r="E418">
        <v>42</v>
      </c>
      <c r="F418" s="138">
        <f t="shared" si="156"/>
        <v>20</v>
      </c>
      <c r="G418">
        <v>0</v>
      </c>
      <c r="H418">
        <v>0</v>
      </c>
      <c r="I418">
        <v>0</v>
      </c>
      <c r="J418" s="94">
        <v>0</v>
      </c>
      <c r="K418" s="95">
        <v>636</v>
      </c>
      <c r="L418" s="86">
        <v>0</v>
      </c>
      <c r="M418" s="86">
        <v>0</v>
      </c>
      <c r="N418" s="86">
        <v>0</v>
      </c>
      <c r="O418">
        <v>1.3620000000000001</v>
      </c>
      <c r="P418">
        <v>1.1000000000000001</v>
      </c>
      <c r="Q418">
        <v>1.1000000000000001</v>
      </c>
      <c r="R418">
        <v>1.1000000000000001</v>
      </c>
      <c r="S418">
        <f t="shared" si="122"/>
        <v>95</v>
      </c>
      <c r="T418">
        <f t="shared" si="123"/>
        <v>0</v>
      </c>
      <c r="U418">
        <f t="shared" si="124"/>
        <v>0</v>
      </c>
      <c r="V418">
        <f t="shared" si="121"/>
        <v>0</v>
      </c>
      <c r="W418">
        <f t="shared" si="143"/>
        <v>16</v>
      </c>
      <c r="X418">
        <f t="shared" si="144"/>
        <v>0</v>
      </c>
      <c r="Y418">
        <f t="shared" si="145"/>
        <v>0</v>
      </c>
      <c r="Z418">
        <f t="shared" si="142"/>
        <v>0</v>
      </c>
      <c r="AA418">
        <f t="shared" si="147"/>
        <v>0.12582499106812614</v>
      </c>
      <c r="AB418">
        <f t="shared" si="147"/>
        <v>0</v>
      </c>
      <c r="AC418">
        <f t="shared" si="148"/>
        <v>0</v>
      </c>
      <c r="AD418" s="96">
        <f t="shared" si="149"/>
        <v>0</v>
      </c>
      <c r="AE418" s="95">
        <v>0</v>
      </c>
      <c r="AF418" s="86">
        <v>0</v>
      </c>
      <c r="AG418" s="86">
        <v>0</v>
      </c>
      <c r="AH418">
        <v>0.98</v>
      </c>
      <c r="AI418">
        <v>0.98</v>
      </c>
      <c r="AJ418">
        <v>0.98</v>
      </c>
      <c r="AK418">
        <f t="shared" si="158"/>
        <v>0</v>
      </c>
      <c r="AL418">
        <f t="shared" si="159"/>
        <v>0</v>
      </c>
      <c r="AM418">
        <f t="shared" si="160"/>
        <v>0</v>
      </c>
      <c r="AN418">
        <f t="shared" si="161"/>
        <v>0</v>
      </c>
      <c r="AO418">
        <f t="shared" si="162"/>
        <v>0</v>
      </c>
      <c r="AP418">
        <f t="shared" si="163"/>
        <v>0</v>
      </c>
      <c r="AQ418" s="97">
        <f>(AK418/(IF((237.3*LN(('Mini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8" s="97">
        <f>(AL418/(IF((237.3*LN(('Mini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8" s="97">
        <f>(AM418/(IF((237.3*LN(('Mini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8">
        <f t="shared" si="151"/>
        <v>0</v>
      </c>
      <c r="AU418">
        <v>0</v>
      </c>
      <c r="AV418" s="96">
        <v>0</v>
      </c>
      <c r="AW418" s="139">
        <f t="shared" si="150"/>
        <v>1.3333333333333335</v>
      </c>
      <c r="AX418" s="129">
        <v>0</v>
      </c>
      <c r="AY418" s="129">
        <v>0</v>
      </c>
      <c r="AZ418" s="129">
        <v>0</v>
      </c>
      <c r="BA418" s="86"/>
      <c r="BB418" s="86">
        <v>0</v>
      </c>
      <c r="BC418">
        <v>0</v>
      </c>
      <c r="BD418">
        <v>0</v>
      </c>
      <c r="BE418">
        <v>0</v>
      </c>
      <c r="BG418">
        <v>0</v>
      </c>
      <c r="BH418">
        <v>0</v>
      </c>
      <c r="BI418">
        <v>0</v>
      </c>
      <c r="BJ418">
        <v>0</v>
      </c>
      <c r="BM418">
        <f t="shared" si="152"/>
        <v>1.6730950035507E-3</v>
      </c>
      <c r="BN418">
        <f t="shared" si="153"/>
        <v>3.2929523945446001E-4</v>
      </c>
      <c r="BO418">
        <f t="shared" si="154"/>
        <v>1.3691788367472</v>
      </c>
      <c r="BP418">
        <f t="shared" si="155"/>
        <v>2</v>
      </c>
    </row>
    <row r="419" spans="1:68" x14ac:dyDescent="0.25">
      <c r="A419" t="str">
        <f t="shared" si="157"/>
        <v>19110262</v>
      </c>
      <c r="B419">
        <v>19</v>
      </c>
      <c r="C419">
        <v>110</v>
      </c>
      <c r="D419">
        <v>2</v>
      </c>
      <c r="E419">
        <v>26</v>
      </c>
      <c r="F419" s="138">
        <f t="shared" si="156"/>
        <v>10</v>
      </c>
      <c r="G419">
        <v>0</v>
      </c>
      <c r="H419">
        <v>0</v>
      </c>
      <c r="I419">
        <v>0</v>
      </c>
      <c r="J419" s="94">
        <v>0</v>
      </c>
      <c r="K419" s="95">
        <v>392</v>
      </c>
      <c r="L419" s="86">
        <v>0</v>
      </c>
      <c r="M419" s="86">
        <v>0</v>
      </c>
      <c r="N419" s="86">
        <v>0</v>
      </c>
      <c r="O419">
        <v>1.3620000000000001</v>
      </c>
      <c r="P419">
        <v>1.1000000000000001</v>
      </c>
      <c r="Q419">
        <v>1.1000000000000001</v>
      </c>
      <c r="R419">
        <v>1.1000000000000001</v>
      </c>
      <c r="S419">
        <f t="shared" si="122"/>
        <v>59</v>
      </c>
      <c r="T419">
        <f t="shared" si="123"/>
        <v>0</v>
      </c>
      <c r="U419">
        <f t="shared" si="124"/>
        <v>0</v>
      </c>
      <c r="V419">
        <f t="shared" si="121"/>
        <v>0</v>
      </c>
      <c r="W419">
        <f t="shared" si="143"/>
        <v>10</v>
      </c>
      <c r="X419">
        <f t="shared" si="144"/>
        <v>0</v>
      </c>
      <c r="Y419">
        <f t="shared" si="145"/>
        <v>0</v>
      </c>
      <c r="Z419">
        <f t="shared" si="142"/>
        <v>0</v>
      </c>
      <c r="AA419">
        <f t="shared" si="147"/>
        <v>8.3744494409112177E-2</v>
      </c>
      <c r="AB419">
        <f t="shared" si="147"/>
        <v>0</v>
      </c>
      <c r="AC419">
        <f t="shared" si="148"/>
        <v>0</v>
      </c>
      <c r="AD419" s="96">
        <f t="shared" si="149"/>
        <v>0</v>
      </c>
      <c r="AE419" s="95">
        <v>0</v>
      </c>
      <c r="AF419" s="86">
        <v>0</v>
      </c>
      <c r="AG419" s="86">
        <v>0</v>
      </c>
      <c r="AH419">
        <v>0.98</v>
      </c>
      <c r="AI419">
        <v>0.98</v>
      </c>
      <c r="AJ419">
        <v>0.98</v>
      </c>
      <c r="AK419">
        <f t="shared" si="158"/>
        <v>0</v>
      </c>
      <c r="AL419">
        <f t="shared" si="159"/>
        <v>0</v>
      </c>
      <c r="AM419">
        <f t="shared" si="160"/>
        <v>0</v>
      </c>
      <c r="AN419">
        <f t="shared" si="161"/>
        <v>0</v>
      </c>
      <c r="AO419">
        <f t="shared" si="162"/>
        <v>0</v>
      </c>
      <c r="AP419">
        <f t="shared" si="163"/>
        <v>0</v>
      </c>
      <c r="AQ419" s="97">
        <f>(AK419/(IF((237.3*LN(('Mini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19" s="97">
        <f>(AL419/(IF((237.3*LN(('Mini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19" s="97">
        <f>(AM419/(IF((237.3*LN(('Mini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19">
        <f t="shared" si="151"/>
        <v>0</v>
      </c>
      <c r="AU419">
        <v>0</v>
      </c>
      <c r="AV419" s="96">
        <v>0</v>
      </c>
      <c r="AW419" s="139">
        <f t="shared" si="150"/>
        <v>0.73333333333333339</v>
      </c>
      <c r="AX419" s="129">
        <v>0</v>
      </c>
      <c r="AY419" s="129">
        <v>0</v>
      </c>
      <c r="AZ419" s="129">
        <v>0</v>
      </c>
      <c r="BA419" s="86"/>
      <c r="BB419" s="86">
        <v>0</v>
      </c>
      <c r="BC419">
        <v>0</v>
      </c>
      <c r="BD419">
        <v>0</v>
      </c>
      <c r="BE419">
        <v>0</v>
      </c>
      <c r="BG419">
        <v>0</v>
      </c>
      <c r="BH419">
        <v>0</v>
      </c>
      <c r="BI419">
        <v>0</v>
      </c>
      <c r="BJ419">
        <v>0</v>
      </c>
      <c r="BM419">
        <f t="shared" si="152"/>
        <v>1.4501879713725999E-3</v>
      </c>
      <c r="BN419">
        <f t="shared" si="153"/>
        <v>3.7831632653061002E-4</v>
      </c>
      <c r="BO419">
        <f t="shared" si="154"/>
        <v>1.4868910444209</v>
      </c>
      <c r="BP419">
        <f t="shared" si="155"/>
        <v>2</v>
      </c>
    </row>
    <row r="420" spans="1:68" x14ac:dyDescent="0.25">
      <c r="A420" t="str">
        <f t="shared" si="157"/>
        <v>19110342</v>
      </c>
      <c r="B420">
        <v>19</v>
      </c>
      <c r="C420">
        <v>110</v>
      </c>
      <c r="D420">
        <v>2</v>
      </c>
      <c r="E420">
        <v>34</v>
      </c>
      <c r="F420" s="138">
        <f t="shared" si="156"/>
        <v>15</v>
      </c>
      <c r="G420">
        <v>0</v>
      </c>
      <c r="H420">
        <v>0</v>
      </c>
      <c r="I420">
        <v>0</v>
      </c>
      <c r="J420" s="94">
        <v>0</v>
      </c>
      <c r="K420" s="95">
        <v>530</v>
      </c>
      <c r="L420" s="86">
        <v>0</v>
      </c>
      <c r="M420" s="86">
        <v>0</v>
      </c>
      <c r="N420" s="86">
        <v>0</v>
      </c>
      <c r="O420">
        <v>1.3620000000000001</v>
      </c>
      <c r="P420">
        <v>1.1000000000000001</v>
      </c>
      <c r="Q420">
        <v>1.1000000000000001</v>
      </c>
      <c r="R420">
        <v>1.1000000000000001</v>
      </c>
      <c r="S420">
        <f t="shared" si="122"/>
        <v>79</v>
      </c>
      <c r="T420">
        <f t="shared" si="123"/>
        <v>0</v>
      </c>
      <c r="U420">
        <f t="shared" si="124"/>
        <v>0</v>
      </c>
      <c r="V420">
        <f t="shared" si="121"/>
        <v>0</v>
      </c>
      <c r="W420">
        <f t="shared" si="143"/>
        <v>14</v>
      </c>
      <c r="X420">
        <f t="shared" si="144"/>
        <v>0</v>
      </c>
      <c r="Y420">
        <f t="shared" si="145"/>
        <v>0</v>
      </c>
      <c r="Z420">
        <f t="shared" si="142"/>
        <v>0</v>
      </c>
      <c r="AA420">
        <f t="shared" si="147"/>
        <v>3.9651031502669583E-2</v>
      </c>
      <c r="AB420">
        <f t="shared" si="147"/>
        <v>0</v>
      </c>
      <c r="AC420">
        <f t="shared" si="148"/>
        <v>0</v>
      </c>
      <c r="AD420" s="96">
        <f t="shared" si="149"/>
        <v>0</v>
      </c>
      <c r="AE420" s="95">
        <v>0</v>
      </c>
      <c r="AF420" s="86">
        <v>0</v>
      </c>
      <c r="AG420" s="86">
        <v>0</v>
      </c>
      <c r="AH420">
        <v>0.98</v>
      </c>
      <c r="AI420">
        <v>0.98</v>
      </c>
      <c r="AJ420">
        <v>0.98</v>
      </c>
      <c r="AK420">
        <f t="shared" si="158"/>
        <v>0</v>
      </c>
      <c r="AL420">
        <f t="shared" si="159"/>
        <v>0</v>
      </c>
      <c r="AM420">
        <f t="shared" si="160"/>
        <v>0</v>
      </c>
      <c r="AN420">
        <f t="shared" si="161"/>
        <v>0</v>
      </c>
      <c r="AO420">
        <f t="shared" si="162"/>
        <v>0</v>
      </c>
      <c r="AP420">
        <f t="shared" si="163"/>
        <v>0</v>
      </c>
      <c r="AQ420" s="97">
        <f>(AK420/(IF((237.3*LN(('Mini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0" s="97">
        <f>(AL420/(IF((237.3*LN(('Mini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0" s="97">
        <f>(AM420/(IF((237.3*LN(('Mini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0">
        <f t="shared" si="151"/>
        <v>0</v>
      </c>
      <c r="AU420">
        <v>0</v>
      </c>
      <c r="AV420" s="96">
        <v>0</v>
      </c>
      <c r="AW420" s="139">
        <f t="shared" si="150"/>
        <v>1.1000000000000001</v>
      </c>
      <c r="AX420" s="129">
        <v>0</v>
      </c>
      <c r="AY420" s="129">
        <v>0</v>
      </c>
      <c r="AZ420" s="129">
        <v>0</v>
      </c>
      <c r="BA420" s="86"/>
      <c r="BB420" s="86">
        <v>0</v>
      </c>
      <c r="BC420">
        <v>0</v>
      </c>
      <c r="BD420">
        <v>0</v>
      </c>
      <c r="BE420">
        <v>0</v>
      </c>
      <c r="BG420">
        <v>0</v>
      </c>
      <c r="BH420">
        <v>0</v>
      </c>
      <c r="BI420">
        <v>0</v>
      </c>
      <c r="BJ420">
        <v>0</v>
      </c>
      <c r="BM420">
        <f t="shared" si="152"/>
        <v>1.9563320356262001E-4</v>
      </c>
      <c r="BN420">
        <f t="shared" si="153"/>
        <v>4.4708458846471E-4</v>
      </c>
      <c r="BO420">
        <f t="shared" si="154"/>
        <v>1.766459432507</v>
      </c>
      <c r="BP420">
        <f t="shared" si="155"/>
        <v>2</v>
      </c>
    </row>
    <row r="421" spans="1:68" x14ac:dyDescent="0.25">
      <c r="A421" t="str">
        <f t="shared" si="157"/>
        <v>19110422</v>
      </c>
      <c r="B421">
        <v>19</v>
      </c>
      <c r="C421">
        <v>110</v>
      </c>
      <c r="D421">
        <v>2</v>
      </c>
      <c r="E421">
        <v>42</v>
      </c>
      <c r="F421" s="138">
        <f t="shared" si="156"/>
        <v>20</v>
      </c>
      <c r="G421">
        <v>0</v>
      </c>
      <c r="H421">
        <v>0</v>
      </c>
      <c r="I421">
        <v>0</v>
      </c>
      <c r="J421" s="94">
        <v>0</v>
      </c>
      <c r="K421" s="95">
        <v>728</v>
      </c>
      <c r="L421" s="86">
        <v>0</v>
      </c>
      <c r="M421" s="86">
        <v>0</v>
      </c>
      <c r="N421" s="86">
        <v>0</v>
      </c>
      <c r="O421">
        <v>1.3620000000000001</v>
      </c>
      <c r="P421">
        <v>1.1000000000000001</v>
      </c>
      <c r="Q421">
        <v>1.1000000000000001</v>
      </c>
      <c r="R421">
        <v>1.1000000000000001</v>
      </c>
      <c r="S421">
        <f t="shared" si="122"/>
        <v>109</v>
      </c>
      <c r="T421">
        <f t="shared" si="123"/>
        <v>0</v>
      </c>
      <c r="U421">
        <f t="shared" si="124"/>
        <v>0</v>
      </c>
      <c r="V421">
        <f t="shared" si="121"/>
        <v>0</v>
      </c>
      <c r="W421">
        <f t="shared" si="143"/>
        <v>19</v>
      </c>
      <c r="X421">
        <f t="shared" si="144"/>
        <v>0</v>
      </c>
      <c r="Y421">
        <f t="shared" si="145"/>
        <v>0</v>
      </c>
      <c r="Z421">
        <f t="shared" si="142"/>
        <v>0</v>
      </c>
      <c r="AA421">
        <f t="shared" si="147"/>
        <v>0.17780005027220031</v>
      </c>
      <c r="AB421">
        <f t="shared" si="147"/>
        <v>0</v>
      </c>
      <c r="AC421">
        <f t="shared" si="148"/>
        <v>0</v>
      </c>
      <c r="AD421" s="96">
        <f t="shared" si="149"/>
        <v>0</v>
      </c>
      <c r="AE421" s="95">
        <v>0</v>
      </c>
      <c r="AF421" s="86">
        <v>0</v>
      </c>
      <c r="AG421" s="86">
        <v>0</v>
      </c>
      <c r="AH421">
        <v>0.98</v>
      </c>
      <c r="AI421">
        <v>0.98</v>
      </c>
      <c r="AJ421">
        <v>0.98</v>
      </c>
      <c r="AK421">
        <f t="shared" si="158"/>
        <v>0</v>
      </c>
      <c r="AL421">
        <f t="shared" si="159"/>
        <v>0</v>
      </c>
      <c r="AM421">
        <f t="shared" si="160"/>
        <v>0</v>
      </c>
      <c r="AN421">
        <f t="shared" si="161"/>
        <v>0</v>
      </c>
      <c r="AO421">
        <f t="shared" si="162"/>
        <v>0</v>
      </c>
      <c r="AP421">
        <f t="shared" si="163"/>
        <v>0</v>
      </c>
      <c r="AQ421" s="97">
        <f>(AK421/(IF((237.3*LN(('Mini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1" s="97">
        <f>(AL421/(IF((237.3*LN(('Mini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1" s="97">
        <f>(AM421/(IF((237.3*LN(('Mini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1">
        <f t="shared" si="151"/>
        <v>0</v>
      </c>
      <c r="AU421">
        <v>0</v>
      </c>
      <c r="AV421" s="96">
        <v>0</v>
      </c>
      <c r="AW421" s="139">
        <f t="shared" si="150"/>
        <v>1.4666666666666668</v>
      </c>
      <c r="AX421" s="129">
        <v>0</v>
      </c>
      <c r="AY421" s="129">
        <v>0</v>
      </c>
      <c r="AZ421" s="129">
        <v>0</v>
      </c>
      <c r="BA421" s="86"/>
      <c r="BB421" s="86">
        <v>0</v>
      </c>
      <c r="BC421">
        <v>0</v>
      </c>
      <c r="BD421">
        <v>0</v>
      </c>
      <c r="BE421">
        <v>0</v>
      </c>
      <c r="BG421">
        <v>0</v>
      </c>
      <c r="BH421">
        <v>0</v>
      </c>
      <c r="BI421">
        <v>0</v>
      </c>
      <c r="BJ421">
        <v>0</v>
      </c>
      <c r="BM421">
        <f t="shared" si="152"/>
        <v>1.6730950035507E-3</v>
      </c>
      <c r="BN421">
        <f t="shared" si="153"/>
        <v>3.2929523945446001E-4</v>
      </c>
      <c r="BO421">
        <f t="shared" si="154"/>
        <v>1.3691788367472</v>
      </c>
      <c r="BP421">
        <f t="shared" si="155"/>
        <v>2</v>
      </c>
    </row>
    <row r="422" spans="1:68" x14ac:dyDescent="0.25">
      <c r="A422" t="str">
        <f t="shared" si="157"/>
        <v>19120262</v>
      </c>
      <c r="B422">
        <v>19</v>
      </c>
      <c r="C422">
        <v>120</v>
      </c>
      <c r="D422">
        <v>2</v>
      </c>
      <c r="E422">
        <v>26</v>
      </c>
      <c r="F422" s="138">
        <f t="shared" si="156"/>
        <v>10</v>
      </c>
      <c r="G422">
        <v>0</v>
      </c>
      <c r="H422">
        <v>0</v>
      </c>
      <c r="I422">
        <v>0</v>
      </c>
      <c r="J422" s="94">
        <v>0</v>
      </c>
      <c r="K422" s="95">
        <v>440</v>
      </c>
      <c r="L422" s="86">
        <v>0</v>
      </c>
      <c r="M422" s="86">
        <v>0</v>
      </c>
      <c r="N422" s="86">
        <v>0</v>
      </c>
      <c r="O422">
        <v>1.3620000000000001</v>
      </c>
      <c r="P422">
        <v>1.1000000000000001</v>
      </c>
      <c r="Q422">
        <v>1.1000000000000001</v>
      </c>
      <c r="R422">
        <v>1.1000000000000001</v>
      </c>
      <c r="S422">
        <f t="shared" si="122"/>
        <v>66</v>
      </c>
      <c r="T422">
        <f t="shared" si="123"/>
        <v>0</v>
      </c>
      <c r="U422">
        <f t="shared" si="124"/>
        <v>0</v>
      </c>
      <c r="V422">
        <f t="shared" si="121"/>
        <v>0</v>
      </c>
      <c r="W422">
        <f t="shared" si="143"/>
        <v>11</v>
      </c>
      <c r="X422">
        <f t="shared" si="144"/>
        <v>0</v>
      </c>
      <c r="Y422">
        <f t="shared" si="145"/>
        <v>0</v>
      </c>
      <c r="Z422">
        <f t="shared" si="142"/>
        <v>0</v>
      </c>
      <c r="AA422">
        <f t="shared" si="147"/>
        <v>0.10656482113166454</v>
      </c>
      <c r="AB422">
        <f t="shared" si="147"/>
        <v>0</v>
      </c>
      <c r="AC422">
        <f t="shared" si="148"/>
        <v>0</v>
      </c>
      <c r="AD422" s="96">
        <f t="shared" si="149"/>
        <v>0</v>
      </c>
      <c r="AE422" s="95">
        <v>0</v>
      </c>
      <c r="AF422" s="86">
        <v>0</v>
      </c>
      <c r="AG422" s="86">
        <v>0</v>
      </c>
      <c r="AH422">
        <v>0.98</v>
      </c>
      <c r="AI422">
        <v>0.98</v>
      </c>
      <c r="AJ422">
        <v>0.98</v>
      </c>
      <c r="AK422">
        <f t="shared" si="158"/>
        <v>0</v>
      </c>
      <c r="AL422">
        <f t="shared" si="159"/>
        <v>0</v>
      </c>
      <c r="AM422">
        <f t="shared" si="160"/>
        <v>0</v>
      </c>
      <c r="AN422">
        <f t="shared" si="161"/>
        <v>0</v>
      </c>
      <c r="AO422">
        <f t="shared" si="162"/>
        <v>0</v>
      </c>
      <c r="AP422">
        <f t="shared" si="163"/>
        <v>0</v>
      </c>
      <c r="AQ422" s="97">
        <f>(AK422/(IF((237.3*LN(('Mini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2" s="97">
        <f>(AL422/(IF((237.3*LN(('Mini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2" s="97">
        <f>(AM422/(IF((237.3*LN(('Mini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2">
        <f t="shared" si="151"/>
        <v>0</v>
      </c>
      <c r="AU422">
        <v>0</v>
      </c>
      <c r="AV422" s="96">
        <v>0</v>
      </c>
      <c r="AW422" s="139">
        <f t="shared" si="150"/>
        <v>0.8</v>
      </c>
      <c r="AX422" s="129">
        <v>0</v>
      </c>
      <c r="AY422" s="129">
        <v>0</v>
      </c>
      <c r="AZ422" s="129">
        <v>0</v>
      </c>
      <c r="BA422" s="86"/>
      <c r="BB422" s="86">
        <v>0</v>
      </c>
      <c r="BC422">
        <v>0</v>
      </c>
      <c r="BD422">
        <v>0</v>
      </c>
      <c r="BE422">
        <v>0</v>
      </c>
      <c r="BG422">
        <v>0</v>
      </c>
      <c r="BH422">
        <v>0</v>
      </c>
      <c r="BI422">
        <v>0</v>
      </c>
      <c r="BJ422">
        <v>0</v>
      </c>
      <c r="BM422">
        <f t="shared" si="152"/>
        <v>1.4501879713725999E-3</v>
      </c>
      <c r="BN422">
        <f t="shared" si="153"/>
        <v>3.7831632653061002E-4</v>
      </c>
      <c r="BO422">
        <f t="shared" si="154"/>
        <v>1.4868910444209</v>
      </c>
      <c r="BP422">
        <f t="shared" si="155"/>
        <v>2</v>
      </c>
    </row>
    <row r="423" spans="1:68" x14ac:dyDescent="0.25">
      <c r="A423" t="str">
        <f t="shared" si="157"/>
        <v>19120342</v>
      </c>
      <c r="B423">
        <v>19</v>
      </c>
      <c r="C423">
        <v>120</v>
      </c>
      <c r="D423">
        <v>2</v>
      </c>
      <c r="E423">
        <v>34</v>
      </c>
      <c r="F423" s="138">
        <f t="shared" si="156"/>
        <v>15</v>
      </c>
      <c r="G423">
        <v>0</v>
      </c>
      <c r="H423">
        <v>0</v>
      </c>
      <c r="I423">
        <v>0</v>
      </c>
      <c r="J423" s="94">
        <v>0</v>
      </c>
      <c r="K423" s="95">
        <v>596</v>
      </c>
      <c r="L423" s="86">
        <v>0</v>
      </c>
      <c r="M423" s="86">
        <v>0</v>
      </c>
      <c r="N423" s="86">
        <v>0</v>
      </c>
      <c r="O423">
        <v>1.3620000000000001</v>
      </c>
      <c r="P423">
        <v>1.1000000000000001</v>
      </c>
      <c r="Q423">
        <v>1.1000000000000001</v>
      </c>
      <c r="R423">
        <v>1.1000000000000001</v>
      </c>
      <c r="S423">
        <f t="shared" si="122"/>
        <v>89</v>
      </c>
      <c r="T423">
        <f t="shared" si="123"/>
        <v>0</v>
      </c>
      <c r="U423">
        <f t="shared" si="124"/>
        <v>0</v>
      </c>
      <c r="V423">
        <f t="shared" si="121"/>
        <v>0</v>
      </c>
      <c r="W423">
        <f t="shared" si="143"/>
        <v>15</v>
      </c>
      <c r="X423">
        <f t="shared" si="144"/>
        <v>0</v>
      </c>
      <c r="Y423">
        <f t="shared" si="145"/>
        <v>0</v>
      </c>
      <c r="Z423">
        <f t="shared" si="142"/>
        <v>0</v>
      </c>
      <c r="AA423">
        <f t="shared" si="147"/>
        <v>4.9389688000522014E-2</v>
      </c>
      <c r="AB423">
        <f t="shared" si="147"/>
        <v>0</v>
      </c>
      <c r="AC423">
        <f t="shared" si="148"/>
        <v>0</v>
      </c>
      <c r="AD423" s="96">
        <f t="shared" si="149"/>
        <v>0</v>
      </c>
      <c r="AE423" s="95">
        <v>0</v>
      </c>
      <c r="AF423" s="86">
        <v>0</v>
      </c>
      <c r="AG423" s="86">
        <v>0</v>
      </c>
      <c r="AH423">
        <v>0.98</v>
      </c>
      <c r="AI423">
        <v>0.98</v>
      </c>
      <c r="AJ423">
        <v>0.98</v>
      </c>
      <c r="AK423">
        <f t="shared" si="158"/>
        <v>0</v>
      </c>
      <c r="AL423">
        <f t="shared" si="159"/>
        <v>0</v>
      </c>
      <c r="AM423">
        <f t="shared" si="160"/>
        <v>0</v>
      </c>
      <c r="AN423">
        <f t="shared" si="161"/>
        <v>0</v>
      </c>
      <c r="AO423">
        <f t="shared" si="162"/>
        <v>0</v>
      </c>
      <c r="AP423">
        <f t="shared" si="163"/>
        <v>0</v>
      </c>
      <c r="AQ423" s="97">
        <f>(AK423/(IF((237.3*LN(('Mini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3" s="97">
        <f>(AL423/(IF((237.3*LN(('Mini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3" s="97">
        <f>(AM423/(IF((237.3*LN(('Mini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3">
        <f t="shared" si="151"/>
        <v>0</v>
      </c>
      <c r="AU423">
        <v>0</v>
      </c>
      <c r="AV423" s="96">
        <v>0</v>
      </c>
      <c r="AW423" s="139">
        <f t="shared" si="150"/>
        <v>1.2</v>
      </c>
      <c r="AX423" s="129">
        <v>0</v>
      </c>
      <c r="AY423" s="129">
        <v>0</v>
      </c>
      <c r="AZ423" s="129">
        <v>0</v>
      </c>
      <c r="BA423" s="86"/>
      <c r="BB423" s="86">
        <v>0</v>
      </c>
      <c r="BC423">
        <v>0</v>
      </c>
      <c r="BD423">
        <v>0</v>
      </c>
      <c r="BE423">
        <v>0</v>
      </c>
      <c r="BG423">
        <v>0</v>
      </c>
      <c r="BH423">
        <v>0</v>
      </c>
      <c r="BI423">
        <v>0</v>
      </c>
      <c r="BJ423">
        <v>0</v>
      </c>
      <c r="BM423">
        <f t="shared" si="152"/>
        <v>1.9563320356262001E-4</v>
      </c>
      <c r="BN423">
        <f t="shared" si="153"/>
        <v>4.4708458846471E-4</v>
      </c>
      <c r="BO423">
        <f t="shared" si="154"/>
        <v>1.766459432507</v>
      </c>
      <c r="BP423">
        <f t="shared" si="155"/>
        <v>2</v>
      </c>
    </row>
    <row r="424" spans="1:68" x14ac:dyDescent="0.25">
      <c r="A424" t="str">
        <f t="shared" si="157"/>
        <v>19120422</v>
      </c>
      <c r="B424">
        <v>19</v>
      </c>
      <c r="C424">
        <v>120</v>
      </c>
      <c r="D424">
        <v>2</v>
      </c>
      <c r="E424">
        <v>42</v>
      </c>
      <c r="F424" s="138">
        <f t="shared" si="156"/>
        <v>20</v>
      </c>
      <c r="G424">
        <v>0</v>
      </c>
      <c r="H424">
        <v>0</v>
      </c>
      <c r="I424">
        <v>0</v>
      </c>
      <c r="J424" s="94">
        <v>0</v>
      </c>
      <c r="K424" s="95">
        <v>818</v>
      </c>
      <c r="L424" s="86">
        <v>0</v>
      </c>
      <c r="M424" s="86">
        <v>0</v>
      </c>
      <c r="N424" s="86">
        <v>0</v>
      </c>
      <c r="O424">
        <v>1.3620000000000001</v>
      </c>
      <c r="P424">
        <v>1.1000000000000001</v>
      </c>
      <c r="Q424">
        <v>1.1000000000000001</v>
      </c>
      <c r="R424">
        <v>1.1000000000000001</v>
      </c>
      <c r="S424">
        <f t="shared" si="122"/>
        <v>122</v>
      </c>
      <c r="T424">
        <f t="shared" si="123"/>
        <v>0</v>
      </c>
      <c r="U424">
        <f t="shared" si="124"/>
        <v>0</v>
      </c>
      <c r="V424">
        <f t="shared" si="121"/>
        <v>0</v>
      </c>
      <c r="W424">
        <f t="shared" si="143"/>
        <v>21</v>
      </c>
      <c r="X424">
        <f t="shared" si="144"/>
        <v>0</v>
      </c>
      <c r="Y424">
        <f t="shared" si="145"/>
        <v>0</v>
      </c>
      <c r="Z424">
        <f t="shared" si="142"/>
        <v>0</v>
      </c>
      <c r="AA424">
        <f t="shared" si="147"/>
        <v>0.22518975054830898</v>
      </c>
      <c r="AB424">
        <f t="shared" si="147"/>
        <v>0</v>
      </c>
      <c r="AC424">
        <f t="shared" si="148"/>
        <v>0</v>
      </c>
      <c r="AD424" s="96">
        <f t="shared" si="149"/>
        <v>0</v>
      </c>
      <c r="AE424" s="95">
        <v>0</v>
      </c>
      <c r="AF424" s="86">
        <v>0</v>
      </c>
      <c r="AG424" s="86">
        <v>0</v>
      </c>
      <c r="AH424">
        <v>0.98</v>
      </c>
      <c r="AI424">
        <v>0.98</v>
      </c>
      <c r="AJ424">
        <v>0.98</v>
      </c>
      <c r="AK424">
        <f t="shared" si="158"/>
        <v>0</v>
      </c>
      <c r="AL424">
        <f t="shared" si="159"/>
        <v>0</v>
      </c>
      <c r="AM424">
        <f t="shared" si="160"/>
        <v>0</v>
      </c>
      <c r="AN424">
        <f t="shared" si="161"/>
        <v>0</v>
      </c>
      <c r="AO424">
        <f t="shared" si="162"/>
        <v>0</v>
      </c>
      <c r="AP424">
        <f t="shared" si="163"/>
        <v>0</v>
      </c>
      <c r="AQ424" s="97">
        <f>(AK424/(IF((237.3*LN(('Mini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4" s="97">
        <f>(AL424/(IF((237.3*LN(('Mini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4" s="97">
        <f>(AM424/(IF((237.3*LN(('Mini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4">
        <f t="shared" si="151"/>
        <v>0</v>
      </c>
      <c r="AU424">
        <v>0</v>
      </c>
      <c r="AV424" s="96">
        <v>0</v>
      </c>
      <c r="AW424" s="139">
        <f t="shared" si="150"/>
        <v>1.6</v>
      </c>
      <c r="AX424" s="129">
        <v>0</v>
      </c>
      <c r="AY424" s="129">
        <v>0</v>
      </c>
      <c r="AZ424" s="129">
        <v>0</v>
      </c>
      <c r="BA424" s="86"/>
      <c r="BB424" s="86">
        <v>0</v>
      </c>
      <c r="BC424">
        <v>0</v>
      </c>
      <c r="BD424">
        <v>0</v>
      </c>
      <c r="BE424">
        <v>0</v>
      </c>
      <c r="BG424">
        <v>0</v>
      </c>
      <c r="BH424">
        <v>0</v>
      </c>
      <c r="BI424">
        <v>0</v>
      </c>
      <c r="BJ424">
        <v>0</v>
      </c>
      <c r="BM424">
        <f t="shared" si="152"/>
        <v>1.6730950035507E-3</v>
      </c>
      <c r="BN424">
        <f t="shared" si="153"/>
        <v>3.2929523945446001E-4</v>
      </c>
      <c r="BO424">
        <f t="shared" si="154"/>
        <v>1.3691788367472</v>
      </c>
      <c r="BP424">
        <f t="shared" si="155"/>
        <v>2</v>
      </c>
    </row>
    <row r="425" spans="1:68" x14ac:dyDescent="0.25">
      <c r="A425" t="str">
        <f t="shared" si="157"/>
        <v>19130262</v>
      </c>
      <c r="B425">
        <v>19</v>
      </c>
      <c r="C425">
        <v>130</v>
      </c>
      <c r="D425">
        <v>2</v>
      </c>
      <c r="E425">
        <v>26</v>
      </c>
      <c r="F425" s="138">
        <f t="shared" si="156"/>
        <v>10</v>
      </c>
      <c r="G425">
        <v>0</v>
      </c>
      <c r="H425">
        <v>0</v>
      </c>
      <c r="I425">
        <v>0</v>
      </c>
      <c r="J425" s="94">
        <v>0</v>
      </c>
      <c r="K425" s="95">
        <v>489</v>
      </c>
      <c r="L425" s="86">
        <v>0</v>
      </c>
      <c r="M425" s="86">
        <v>0</v>
      </c>
      <c r="N425" s="86">
        <v>0</v>
      </c>
      <c r="O425">
        <v>1.3620000000000001</v>
      </c>
      <c r="P425">
        <v>1.1000000000000001</v>
      </c>
      <c r="Q425">
        <v>1.1000000000000001</v>
      </c>
      <c r="R425">
        <v>1.1000000000000001</v>
      </c>
      <c r="S425">
        <f t="shared" si="122"/>
        <v>73</v>
      </c>
      <c r="T425">
        <f t="shared" si="123"/>
        <v>0</v>
      </c>
      <c r="U425">
        <f t="shared" si="124"/>
        <v>0</v>
      </c>
      <c r="V425">
        <f t="shared" si="121"/>
        <v>0</v>
      </c>
      <c r="W425">
        <f t="shared" si="143"/>
        <v>13</v>
      </c>
      <c r="X425">
        <f t="shared" si="144"/>
        <v>0</v>
      </c>
      <c r="Y425">
        <f t="shared" si="145"/>
        <v>0</v>
      </c>
      <c r="Z425">
        <f t="shared" si="142"/>
        <v>0</v>
      </c>
      <c r="AA425">
        <f t="shared" si="147"/>
        <v>0.14954573458542933</v>
      </c>
      <c r="AB425">
        <f t="shared" si="147"/>
        <v>0</v>
      </c>
      <c r="AC425">
        <f t="shared" si="148"/>
        <v>0</v>
      </c>
      <c r="AD425" s="96">
        <f t="shared" si="149"/>
        <v>0</v>
      </c>
      <c r="AE425" s="95">
        <v>0</v>
      </c>
      <c r="AF425" s="86">
        <v>0</v>
      </c>
      <c r="AG425" s="86">
        <v>0</v>
      </c>
      <c r="AH425">
        <v>0.98</v>
      </c>
      <c r="AI425">
        <v>0.98</v>
      </c>
      <c r="AJ425">
        <v>0.98</v>
      </c>
      <c r="AK425">
        <f t="shared" si="158"/>
        <v>0</v>
      </c>
      <c r="AL425">
        <f t="shared" si="159"/>
        <v>0</v>
      </c>
      <c r="AM425">
        <f t="shared" si="160"/>
        <v>0</v>
      </c>
      <c r="AN425">
        <f t="shared" si="161"/>
        <v>0</v>
      </c>
      <c r="AO425">
        <f t="shared" si="162"/>
        <v>0</v>
      </c>
      <c r="AP425">
        <f t="shared" si="163"/>
        <v>0</v>
      </c>
      <c r="AQ425" s="97">
        <f>(AK425/(IF((237.3*LN(('Mini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5" s="97">
        <f>(AL425/(IF((237.3*LN(('Mini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5" s="97">
        <f>(AM425/(IF((237.3*LN(('Mini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5">
        <f t="shared" si="151"/>
        <v>0</v>
      </c>
      <c r="AU425">
        <v>0</v>
      </c>
      <c r="AV425" s="96">
        <v>0</v>
      </c>
      <c r="AW425" s="139">
        <f t="shared" si="150"/>
        <v>0.8666666666666667</v>
      </c>
      <c r="AX425" s="129">
        <v>0</v>
      </c>
      <c r="AY425" s="129">
        <v>0</v>
      </c>
      <c r="AZ425" s="129">
        <v>0</v>
      </c>
      <c r="BA425" s="86"/>
      <c r="BB425" s="86">
        <v>0</v>
      </c>
      <c r="BC425">
        <v>0</v>
      </c>
      <c r="BD425">
        <v>0</v>
      </c>
      <c r="BE425">
        <v>0</v>
      </c>
      <c r="BG425">
        <v>0</v>
      </c>
      <c r="BH425">
        <v>0</v>
      </c>
      <c r="BI425">
        <v>0</v>
      </c>
      <c r="BJ425">
        <v>0</v>
      </c>
      <c r="BM425">
        <f t="shared" si="152"/>
        <v>1.4501879713725999E-3</v>
      </c>
      <c r="BN425">
        <f t="shared" si="153"/>
        <v>3.7831632653061002E-4</v>
      </c>
      <c r="BO425">
        <f t="shared" si="154"/>
        <v>1.4868910444209</v>
      </c>
      <c r="BP425">
        <f t="shared" si="155"/>
        <v>2</v>
      </c>
    </row>
    <row r="426" spans="1:68" x14ac:dyDescent="0.25">
      <c r="A426" t="str">
        <f t="shared" si="157"/>
        <v>19130342</v>
      </c>
      <c r="B426">
        <v>19</v>
      </c>
      <c r="C426">
        <v>130</v>
      </c>
      <c r="D426">
        <v>2</v>
      </c>
      <c r="E426">
        <v>34</v>
      </c>
      <c r="F426" s="138">
        <f t="shared" si="156"/>
        <v>15</v>
      </c>
      <c r="G426">
        <v>0</v>
      </c>
      <c r="H426">
        <v>0</v>
      </c>
      <c r="I426">
        <v>0</v>
      </c>
      <c r="J426" s="94">
        <v>0</v>
      </c>
      <c r="K426" s="95">
        <v>662</v>
      </c>
      <c r="L426" s="86">
        <v>0</v>
      </c>
      <c r="M426" s="86">
        <v>0</v>
      </c>
      <c r="N426" s="86">
        <v>0</v>
      </c>
      <c r="O426">
        <v>1.3620000000000001</v>
      </c>
      <c r="P426">
        <v>1.1000000000000001</v>
      </c>
      <c r="Q426">
        <v>1.1000000000000001</v>
      </c>
      <c r="R426">
        <v>1.1000000000000001</v>
      </c>
      <c r="S426">
        <f t="shared" si="122"/>
        <v>99</v>
      </c>
      <c r="T426">
        <f t="shared" si="123"/>
        <v>0</v>
      </c>
      <c r="U426">
        <f t="shared" si="124"/>
        <v>0</v>
      </c>
      <c r="V426">
        <f t="shared" si="121"/>
        <v>0</v>
      </c>
      <c r="W426">
        <f t="shared" si="143"/>
        <v>17</v>
      </c>
      <c r="X426">
        <f t="shared" si="144"/>
        <v>0</v>
      </c>
      <c r="Y426">
        <f t="shared" si="145"/>
        <v>0</v>
      </c>
      <c r="Z426">
        <f t="shared" si="142"/>
        <v>0</v>
      </c>
      <c r="AA426">
        <f t="shared" si="147"/>
        <v>6.7365185236928221E-2</v>
      </c>
      <c r="AB426">
        <f t="shared" si="147"/>
        <v>0</v>
      </c>
      <c r="AC426">
        <f t="shared" si="148"/>
        <v>0</v>
      </c>
      <c r="AD426" s="96">
        <f t="shared" si="149"/>
        <v>0</v>
      </c>
      <c r="AE426" s="95">
        <v>0</v>
      </c>
      <c r="AF426" s="86">
        <v>0</v>
      </c>
      <c r="AG426" s="86">
        <v>0</v>
      </c>
      <c r="AH426">
        <v>0.98</v>
      </c>
      <c r="AI426">
        <v>0.98</v>
      </c>
      <c r="AJ426">
        <v>0.98</v>
      </c>
      <c r="AK426">
        <f t="shared" si="158"/>
        <v>0</v>
      </c>
      <c r="AL426">
        <f t="shared" si="159"/>
        <v>0</v>
      </c>
      <c r="AM426">
        <f t="shared" si="160"/>
        <v>0</v>
      </c>
      <c r="AN426">
        <f t="shared" si="161"/>
        <v>0</v>
      </c>
      <c r="AO426">
        <f t="shared" si="162"/>
        <v>0</v>
      </c>
      <c r="AP426">
        <f t="shared" si="163"/>
        <v>0</v>
      </c>
      <c r="AQ426" s="97">
        <f>(AK426/(IF((237.3*LN(('Mini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6" s="97">
        <f>(AL426/(IF((237.3*LN(('Mini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6" s="97">
        <f>(AM426/(IF((237.3*LN(('Mini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6">
        <f t="shared" si="151"/>
        <v>0</v>
      </c>
      <c r="AU426">
        <v>0</v>
      </c>
      <c r="AV426" s="96">
        <v>0</v>
      </c>
      <c r="AW426" s="139">
        <f t="shared" si="150"/>
        <v>1.3</v>
      </c>
      <c r="AX426" s="129">
        <v>0</v>
      </c>
      <c r="AY426" s="129">
        <v>0</v>
      </c>
      <c r="AZ426" s="129">
        <v>0</v>
      </c>
      <c r="BA426" s="86"/>
      <c r="BB426" s="86">
        <v>0</v>
      </c>
      <c r="BC426">
        <v>0</v>
      </c>
      <c r="BD426">
        <v>0</v>
      </c>
      <c r="BE426">
        <v>0</v>
      </c>
      <c r="BG426">
        <v>0</v>
      </c>
      <c r="BH426">
        <v>0</v>
      </c>
      <c r="BI426">
        <v>0</v>
      </c>
      <c r="BJ426">
        <v>0</v>
      </c>
      <c r="BM426">
        <f t="shared" si="152"/>
        <v>1.9563320356262001E-4</v>
      </c>
      <c r="BN426">
        <f t="shared" si="153"/>
        <v>4.4708458846471E-4</v>
      </c>
      <c r="BO426">
        <f t="shared" si="154"/>
        <v>1.766459432507</v>
      </c>
      <c r="BP426">
        <f t="shared" si="155"/>
        <v>2</v>
      </c>
    </row>
    <row r="427" spans="1:68" x14ac:dyDescent="0.25">
      <c r="A427" t="str">
        <f t="shared" si="157"/>
        <v>19130422</v>
      </c>
      <c r="B427">
        <v>19</v>
      </c>
      <c r="C427">
        <v>130</v>
      </c>
      <c r="D427">
        <v>2</v>
      </c>
      <c r="E427">
        <v>42</v>
      </c>
      <c r="F427" s="138">
        <f t="shared" si="156"/>
        <v>20</v>
      </c>
      <c r="G427">
        <v>0</v>
      </c>
      <c r="H427">
        <v>0</v>
      </c>
      <c r="I427">
        <v>0</v>
      </c>
      <c r="J427" s="94">
        <v>0</v>
      </c>
      <c r="K427" s="95">
        <v>909</v>
      </c>
      <c r="L427" s="86">
        <v>0</v>
      </c>
      <c r="M427" s="86">
        <v>0</v>
      </c>
      <c r="N427" s="86">
        <v>0</v>
      </c>
      <c r="O427">
        <v>1.3620000000000001</v>
      </c>
      <c r="P427">
        <v>1.1000000000000001</v>
      </c>
      <c r="Q427">
        <v>1.1000000000000001</v>
      </c>
      <c r="R427">
        <v>1.1000000000000001</v>
      </c>
      <c r="S427">
        <f t="shared" si="122"/>
        <v>136</v>
      </c>
      <c r="T427">
        <f t="shared" si="123"/>
        <v>0</v>
      </c>
      <c r="U427">
        <f t="shared" si="124"/>
        <v>0</v>
      </c>
      <c r="V427">
        <f t="shared" si="121"/>
        <v>0</v>
      </c>
      <c r="W427">
        <f t="shared" si="143"/>
        <v>23</v>
      </c>
      <c r="X427">
        <f t="shared" si="144"/>
        <v>0</v>
      </c>
      <c r="Y427">
        <f t="shared" si="145"/>
        <v>0</v>
      </c>
      <c r="Z427">
        <f t="shared" si="142"/>
        <v>0</v>
      </c>
      <c r="AA427">
        <f t="shared" si="147"/>
        <v>0.2791563101998274</v>
      </c>
      <c r="AB427">
        <f t="shared" si="147"/>
        <v>0</v>
      </c>
      <c r="AC427">
        <f t="shared" si="148"/>
        <v>0</v>
      </c>
      <c r="AD427" s="96">
        <f t="shared" si="149"/>
        <v>0</v>
      </c>
      <c r="AE427" s="95">
        <v>0</v>
      </c>
      <c r="AF427" s="86">
        <v>0</v>
      </c>
      <c r="AG427" s="86">
        <v>0</v>
      </c>
      <c r="AH427">
        <v>0.98</v>
      </c>
      <c r="AI427">
        <v>0.98</v>
      </c>
      <c r="AJ427">
        <v>0.98</v>
      </c>
      <c r="AK427">
        <f t="shared" si="158"/>
        <v>0</v>
      </c>
      <c r="AL427">
        <f t="shared" si="159"/>
        <v>0</v>
      </c>
      <c r="AM427">
        <f t="shared" si="160"/>
        <v>0</v>
      </c>
      <c r="AN427">
        <f t="shared" si="161"/>
        <v>0</v>
      </c>
      <c r="AO427">
        <f t="shared" si="162"/>
        <v>0</v>
      </c>
      <c r="AP427">
        <f t="shared" si="163"/>
        <v>0</v>
      </c>
      <c r="AQ427" s="97">
        <f>(AK427/(IF((237.3*LN(('Mini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7" s="97">
        <f>(AL427/(IF((237.3*LN(('Mini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7" s="97">
        <f>(AM427/(IF((237.3*LN(('Mini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7">
        <f t="shared" si="151"/>
        <v>0</v>
      </c>
      <c r="AU427">
        <v>0</v>
      </c>
      <c r="AV427" s="96">
        <v>0</v>
      </c>
      <c r="AW427" s="139">
        <f t="shared" si="150"/>
        <v>1.7333333333333334</v>
      </c>
      <c r="AX427" s="129">
        <v>0</v>
      </c>
      <c r="AY427" s="129">
        <v>0</v>
      </c>
      <c r="AZ427" s="129">
        <v>0</v>
      </c>
      <c r="BA427" s="86"/>
      <c r="BB427" s="86">
        <v>0</v>
      </c>
      <c r="BC427">
        <v>0</v>
      </c>
      <c r="BD427">
        <v>0</v>
      </c>
      <c r="BE427">
        <v>0</v>
      </c>
      <c r="BG427">
        <v>0</v>
      </c>
      <c r="BH427">
        <v>0</v>
      </c>
      <c r="BI427">
        <v>0</v>
      </c>
      <c r="BJ427">
        <v>0</v>
      </c>
      <c r="BM427">
        <f t="shared" si="152"/>
        <v>1.6730950035507E-3</v>
      </c>
      <c r="BN427">
        <f t="shared" si="153"/>
        <v>3.2929523945446001E-4</v>
      </c>
      <c r="BO427">
        <f t="shared" si="154"/>
        <v>1.3691788367472</v>
      </c>
      <c r="BP427">
        <f t="shared" si="155"/>
        <v>2</v>
      </c>
    </row>
    <row r="428" spans="1:68" x14ac:dyDescent="0.25">
      <c r="A428" t="str">
        <f t="shared" si="157"/>
        <v>19150262</v>
      </c>
      <c r="B428">
        <v>19</v>
      </c>
      <c r="C428">
        <v>150</v>
      </c>
      <c r="D428">
        <v>2</v>
      </c>
      <c r="E428">
        <v>26</v>
      </c>
      <c r="F428" s="138">
        <f t="shared" si="156"/>
        <v>10</v>
      </c>
      <c r="G428">
        <v>0</v>
      </c>
      <c r="H428">
        <v>0</v>
      </c>
      <c r="I428">
        <v>0</v>
      </c>
      <c r="J428" s="94">
        <v>0</v>
      </c>
      <c r="K428" s="95">
        <v>587</v>
      </c>
      <c r="L428" s="86">
        <v>0</v>
      </c>
      <c r="M428" s="86">
        <v>0</v>
      </c>
      <c r="N428" s="86">
        <v>0</v>
      </c>
      <c r="O428">
        <v>1.3620000000000001</v>
      </c>
      <c r="P428">
        <v>1.1000000000000001</v>
      </c>
      <c r="Q428">
        <v>1.1000000000000001</v>
      </c>
      <c r="R428">
        <v>1.1000000000000001</v>
      </c>
      <c r="S428">
        <f t="shared" si="122"/>
        <v>88</v>
      </c>
      <c r="T428">
        <f t="shared" si="123"/>
        <v>0</v>
      </c>
      <c r="U428">
        <f t="shared" si="124"/>
        <v>0</v>
      </c>
      <c r="V428">
        <f t="shared" si="121"/>
        <v>0</v>
      </c>
      <c r="W428">
        <f t="shared" si="143"/>
        <v>15</v>
      </c>
      <c r="X428">
        <f t="shared" si="144"/>
        <v>0</v>
      </c>
      <c r="Y428">
        <f t="shared" si="145"/>
        <v>0</v>
      </c>
      <c r="Z428">
        <f t="shared" si="142"/>
        <v>0</v>
      </c>
      <c r="AA428">
        <f t="shared" si="147"/>
        <v>0.21693660233780984</v>
      </c>
      <c r="AB428">
        <f t="shared" si="147"/>
        <v>0</v>
      </c>
      <c r="AC428">
        <f t="shared" si="148"/>
        <v>0</v>
      </c>
      <c r="AD428" s="96">
        <f t="shared" si="149"/>
        <v>0</v>
      </c>
      <c r="AE428" s="95">
        <v>0</v>
      </c>
      <c r="AF428" s="86">
        <v>0</v>
      </c>
      <c r="AG428" s="86">
        <v>0</v>
      </c>
      <c r="AH428">
        <v>0.98</v>
      </c>
      <c r="AI428">
        <v>0.98</v>
      </c>
      <c r="AJ428">
        <v>0.98</v>
      </c>
      <c r="AK428">
        <f t="shared" si="158"/>
        <v>0</v>
      </c>
      <c r="AL428">
        <f t="shared" si="159"/>
        <v>0</v>
      </c>
      <c r="AM428">
        <f t="shared" si="160"/>
        <v>0</v>
      </c>
      <c r="AN428">
        <f t="shared" si="161"/>
        <v>0</v>
      </c>
      <c r="AO428">
        <f t="shared" si="162"/>
        <v>0</v>
      </c>
      <c r="AP428">
        <f t="shared" si="163"/>
        <v>0</v>
      </c>
      <c r="AQ428" s="97">
        <f>(AK428/(IF((237.3*LN(('Mini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8" s="97">
        <f>(AL428/(IF((237.3*LN(('Mini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8" s="97">
        <f>(AM428/(IF((237.3*LN(('Mini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8">
        <f t="shared" si="151"/>
        <v>0</v>
      </c>
      <c r="AU428">
        <v>0</v>
      </c>
      <c r="AV428" s="96">
        <v>0</v>
      </c>
      <c r="AW428" s="139">
        <f t="shared" si="150"/>
        <v>1</v>
      </c>
      <c r="AX428" s="129">
        <v>0</v>
      </c>
      <c r="AY428" s="129">
        <v>0</v>
      </c>
      <c r="AZ428" s="129">
        <v>0</v>
      </c>
      <c r="BA428" s="86"/>
      <c r="BB428" s="86">
        <v>0</v>
      </c>
      <c r="BC428">
        <v>0</v>
      </c>
      <c r="BD428">
        <v>0</v>
      </c>
      <c r="BE428">
        <v>0</v>
      </c>
      <c r="BG428">
        <v>0</v>
      </c>
      <c r="BH428">
        <v>0</v>
      </c>
      <c r="BI428">
        <v>0</v>
      </c>
      <c r="BJ428">
        <v>0</v>
      </c>
      <c r="BM428">
        <f t="shared" si="152"/>
        <v>1.4501879713725999E-3</v>
      </c>
      <c r="BN428">
        <f t="shared" si="153"/>
        <v>3.7831632653061002E-4</v>
      </c>
      <c r="BO428">
        <f t="shared" si="154"/>
        <v>1.4868910444209</v>
      </c>
      <c r="BP428">
        <f t="shared" si="155"/>
        <v>2</v>
      </c>
    </row>
    <row r="429" spans="1:68" x14ac:dyDescent="0.25">
      <c r="A429" t="str">
        <f t="shared" si="157"/>
        <v>19150342</v>
      </c>
      <c r="B429">
        <v>19</v>
      </c>
      <c r="C429">
        <v>150</v>
      </c>
      <c r="D429">
        <v>2</v>
      </c>
      <c r="E429">
        <v>34</v>
      </c>
      <c r="F429" s="138">
        <f t="shared" si="156"/>
        <v>15</v>
      </c>
      <c r="G429">
        <v>0</v>
      </c>
      <c r="H429">
        <v>0</v>
      </c>
      <c r="I429">
        <v>0</v>
      </c>
      <c r="J429" s="94">
        <v>0</v>
      </c>
      <c r="K429" s="95">
        <v>795</v>
      </c>
      <c r="L429" s="86">
        <v>0</v>
      </c>
      <c r="M429" s="86">
        <v>0</v>
      </c>
      <c r="N429" s="86">
        <v>0</v>
      </c>
      <c r="O429">
        <v>1.3620000000000001</v>
      </c>
      <c r="P429">
        <v>1.1000000000000001</v>
      </c>
      <c r="Q429">
        <v>1.1000000000000001</v>
      </c>
      <c r="R429">
        <v>1.1000000000000001</v>
      </c>
      <c r="S429">
        <f t="shared" si="122"/>
        <v>119</v>
      </c>
      <c r="T429">
        <f t="shared" si="123"/>
        <v>0</v>
      </c>
      <c r="U429">
        <f t="shared" si="124"/>
        <v>0</v>
      </c>
      <c r="V429">
        <f t="shared" si="121"/>
        <v>0</v>
      </c>
      <c r="W429">
        <f t="shared" si="143"/>
        <v>20</v>
      </c>
      <c r="X429">
        <f t="shared" si="144"/>
        <v>0</v>
      </c>
      <c r="Y429">
        <f t="shared" si="145"/>
        <v>0</v>
      </c>
      <c r="Z429">
        <f t="shared" si="142"/>
        <v>0</v>
      </c>
      <c r="AA429">
        <f t="shared" si="147"/>
        <v>0.10507034434108192</v>
      </c>
      <c r="AB429">
        <f t="shared" si="147"/>
        <v>0</v>
      </c>
      <c r="AC429">
        <f t="shared" si="148"/>
        <v>0</v>
      </c>
      <c r="AD429" s="96">
        <f t="shared" si="149"/>
        <v>0</v>
      </c>
      <c r="AE429" s="95">
        <v>0</v>
      </c>
      <c r="AF429" s="86">
        <v>0</v>
      </c>
      <c r="AG429" s="86">
        <v>0</v>
      </c>
      <c r="AH429">
        <v>0.98</v>
      </c>
      <c r="AI429">
        <v>0.98</v>
      </c>
      <c r="AJ429">
        <v>0.98</v>
      </c>
      <c r="AK429">
        <f t="shared" si="158"/>
        <v>0</v>
      </c>
      <c r="AL429">
        <f t="shared" si="159"/>
        <v>0</v>
      </c>
      <c r="AM429">
        <f t="shared" si="160"/>
        <v>0</v>
      </c>
      <c r="AN429">
        <f t="shared" si="161"/>
        <v>0</v>
      </c>
      <c r="AO429">
        <f t="shared" si="162"/>
        <v>0</v>
      </c>
      <c r="AP429">
        <f t="shared" si="163"/>
        <v>0</v>
      </c>
      <c r="AQ429" s="97">
        <f>(AK429/(IF((237.3*LN(('Mini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29" s="97">
        <f>(AL429/(IF((237.3*LN(('Mini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29" s="97">
        <f>(AM429/(IF((237.3*LN(('Mini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29">
        <f t="shared" si="151"/>
        <v>0</v>
      </c>
      <c r="AU429">
        <v>0</v>
      </c>
      <c r="AV429" s="96">
        <v>0</v>
      </c>
      <c r="AW429" s="139">
        <f t="shared" si="150"/>
        <v>1.5</v>
      </c>
      <c r="AX429" s="129">
        <v>0</v>
      </c>
      <c r="AY429" s="129">
        <v>0</v>
      </c>
      <c r="AZ429" s="129">
        <v>0</v>
      </c>
      <c r="BA429" s="86"/>
      <c r="BB429" s="86">
        <v>0</v>
      </c>
      <c r="BC429">
        <v>0</v>
      </c>
      <c r="BD429">
        <v>0</v>
      </c>
      <c r="BE429">
        <v>0</v>
      </c>
      <c r="BG429">
        <v>0</v>
      </c>
      <c r="BH429">
        <v>0</v>
      </c>
      <c r="BI429">
        <v>0</v>
      </c>
      <c r="BJ429">
        <v>0</v>
      </c>
      <c r="BM429">
        <f t="shared" si="152"/>
        <v>1.9563320356262001E-4</v>
      </c>
      <c r="BN429">
        <f t="shared" si="153"/>
        <v>4.4708458846471E-4</v>
      </c>
      <c r="BO429">
        <f t="shared" si="154"/>
        <v>1.766459432507</v>
      </c>
      <c r="BP429">
        <f t="shared" si="155"/>
        <v>2</v>
      </c>
    </row>
    <row r="430" spans="1:68" x14ac:dyDescent="0.25">
      <c r="A430" t="str">
        <f t="shared" si="157"/>
        <v>19150422</v>
      </c>
      <c r="B430">
        <v>19</v>
      </c>
      <c r="C430">
        <v>150</v>
      </c>
      <c r="D430">
        <v>2</v>
      </c>
      <c r="E430">
        <v>42</v>
      </c>
      <c r="F430" s="138">
        <f t="shared" si="156"/>
        <v>20</v>
      </c>
      <c r="G430">
        <v>0</v>
      </c>
      <c r="H430">
        <v>0</v>
      </c>
      <c r="I430">
        <v>0</v>
      </c>
      <c r="J430" s="94">
        <v>0</v>
      </c>
      <c r="K430" s="95">
        <v>1091</v>
      </c>
      <c r="L430" s="86">
        <v>0</v>
      </c>
      <c r="M430" s="86">
        <v>0</v>
      </c>
      <c r="N430" s="86">
        <v>0</v>
      </c>
      <c r="O430">
        <v>1.3620000000000001</v>
      </c>
      <c r="P430">
        <v>1.1000000000000001</v>
      </c>
      <c r="Q430">
        <v>1.1000000000000001</v>
      </c>
      <c r="R430">
        <v>1.1000000000000001</v>
      </c>
      <c r="S430">
        <f t="shared" si="122"/>
        <v>163</v>
      </c>
      <c r="T430">
        <f t="shared" si="123"/>
        <v>0</v>
      </c>
      <c r="U430">
        <f t="shared" si="124"/>
        <v>0</v>
      </c>
      <c r="V430">
        <f t="shared" si="121"/>
        <v>0</v>
      </c>
      <c r="W430">
        <f t="shared" si="143"/>
        <v>28</v>
      </c>
      <c r="X430">
        <f t="shared" si="144"/>
        <v>0</v>
      </c>
      <c r="Y430">
        <f t="shared" si="145"/>
        <v>0</v>
      </c>
      <c r="Z430">
        <f t="shared" si="142"/>
        <v>0</v>
      </c>
      <c r="AA430">
        <f t="shared" si="147"/>
        <v>0.42857409964559595</v>
      </c>
      <c r="AB430">
        <f t="shared" si="147"/>
        <v>0</v>
      </c>
      <c r="AC430">
        <f t="shared" si="148"/>
        <v>0</v>
      </c>
      <c r="AD430" s="96">
        <f t="shared" si="149"/>
        <v>0</v>
      </c>
      <c r="AE430" s="95">
        <v>0</v>
      </c>
      <c r="AF430" s="86">
        <v>0</v>
      </c>
      <c r="AG430" s="86">
        <v>0</v>
      </c>
      <c r="AH430">
        <v>0.98</v>
      </c>
      <c r="AI430">
        <v>0.98</v>
      </c>
      <c r="AJ430">
        <v>0.98</v>
      </c>
      <c r="AK430">
        <f t="shared" si="158"/>
        <v>0</v>
      </c>
      <c r="AL430">
        <f t="shared" si="159"/>
        <v>0</v>
      </c>
      <c r="AM430">
        <f t="shared" si="160"/>
        <v>0</v>
      </c>
      <c r="AN430">
        <f t="shared" si="161"/>
        <v>0</v>
      </c>
      <c r="AO430">
        <f t="shared" si="162"/>
        <v>0</v>
      </c>
      <c r="AP430">
        <f t="shared" si="163"/>
        <v>0</v>
      </c>
      <c r="AQ430" s="97">
        <f>(AK430/(IF((237.3*LN(('Mini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0" s="97">
        <f>(AL430/(IF((237.3*LN(('Mini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0" s="97">
        <f>(AM430/(IF((237.3*LN(('Mini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0">
        <f t="shared" si="151"/>
        <v>0</v>
      </c>
      <c r="AU430">
        <v>0</v>
      </c>
      <c r="AV430" s="96">
        <v>0</v>
      </c>
      <c r="AW430" s="139">
        <f t="shared" si="150"/>
        <v>2</v>
      </c>
      <c r="AX430" s="129">
        <v>0</v>
      </c>
      <c r="AY430" s="129">
        <v>0</v>
      </c>
      <c r="AZ430" s="129">
        <v>0</v>
      </c>
      <c r="BA430" s="86"/>
      <c r="BB430" s="86">
        <v>0</v>
      </c>
      <c r="BC430">
        <v>0</v>
      </c>
      <c r="BD430">
        <v>0</v>
      </c>
      <c r="BE430">
        <v>0</v>
      </c>
      <c r="BG430">
        <v>0</v>
      </c>
      <c r="BH430">
        <v>0</v>
      </c>
      <c r="BI430">
        <v>0</v>
      </c>
      <c r="BJ430">
        <v>0</v>
      </c>
      <c r="BM430">
        <f t="shared" si="152"/>
        <v>1.6730950035507E-3</v>
      </c>
      <c r="BN430">
        <f t="shared" si="153"/>
        <v>3.2929523945446001E-4</v>
      </c>
      <c r="BO430">
        <f t="shared" si="154"/>
        <v>1.3691788367472</v>
      </c>
      <c r="BP430">
        <f t="shared" si="155"/>
        <v>2</v>
      </c>
    </row>
    <row r="431" spans="1:68" x14ac:dyDescent="0.25">
      <c r="A431" t="str">
        <f t="shared" si="157"/>
        <v>19170262</v>
      </c>
      <c r="B431">
        <v>19</v>
      </c>
      <c r="C431">
        <v>170</v>
      </c>
      <c r="D431">
        <v>2</v>
      </c>
      <c r="E431">
        <v>26</v>
      </c>
      <c r="F431" s="138">
        <f t="shared" si="156"/>
        <v>10</v>
      </c>
      <c r="G431">
        <v>0</v>
      </c>
      <c r="H431">
        <v>0</v>
      </c>
      <c r="I431">
        <v>0</v>
      </c>
      <c r="J431" s="94">
        <v>0</v>
      </c>
      <c r="K431" s="95">
        <v>685</v>
      </c>
      <c r="L431" s="86">
        <v>0</v>
      </c>
      <c r="M431" s="86">
        <v>0</v>
      </c>
      <c r="N431" s="86">
        <v>0</v>
      </c>
      <c r="O431">
        <v>1.3620000000000001</v>
      </c>
      <c r="P431">
        <v>1.1000000000000001</v>
      </c>
      <c r="Q431">
        <v>1.1000000000000001</v>
      </c>
      <c r="R431">
        <v>1.1000000000000001</v>
      </c>
      <c r="S431">
        <f t="shared" si="122"/>
        <v>102</v>
      </c>
      <c r="T431">
        <f t="shared" si="123"/>
        <v>0</v>
      </c>
      <c r="U431">
        <f t="shared" si="124"/>
        <v>0</v>
      </c>
      <c r="V431">
        <f t="shared" si="121"/>
        <v>0</v>
      </c>
      <c r="W431">
        <f t="shared" si="143"/>
        <v>18</v>
      </c>
      <c r="X431">
        <f t="shared" si="144"/>
        <v>0</v>
      </c>
      <c r="Y431">
        <f t="shared" si="145"/>
        <v>0</v>
      </c>
      <c r="Z431">
        <f t="shared" si="142"/>
        <v>0</v>
      </c>
      <c r="AA431">
        <f t="shared" si="147"/>
        <v>0.32639589242166417</v>
      </c>
      <c r="AB431">
        <f t="shared" si="147"/>
        <v>0</v>
      </c>
      <c r="AC431">
        <f t="shared" si="148"/>
        <v>0</v>
      </c>
      <c r="AD431" s="96">
        <f t="shared" si="149"/>
        <v>0</v>
      </c>
      <c r="AE431" s="95">
        <v>0</v>
      </c>
      <c r="AF431" s="86">
        <v>0</v>
      </c>
      <c r="AG431" s="86">
        <v>0</v>
      </c>
      <c r="AH431">
        <v>0.98</v>
      </c>
      <c r="AI431">
        <v>0.98</v>
      </c>
      <c r="AJ431">
        <v>0.98</v>
      </c>
      <c r="AK431">
        <f t="shared" si="158"/>
        <v>0</v>
      </c>
      <c r="AL431">
        <f t="shared" si="159"/>
        <v>0</v>
      </c>
      <c r="AM431">
        <f t="shared" si="160"/>
        <v>0</v>
      </c>
      <c r="AN431">
        <f t="shared" si="161"/>
        <v>0</v>
      </c>
      <c r="AO431">
        <f t="shared" si="162"/>
        <v>0</v>
      </c>
      <c r="AP431">
        <f t="shared" si="163"/>
        <v>0</v>
      </c>
      <c r="AQ431" s="97">
        <f>(AK431/(IF((237.3*LN(('Mini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1" s="97">
        <f>(AL431/(IF((237.3*LN(('Mini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1" s="97">
        <f>(AM431/(IF((237.3*LN(('Mini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1">
        <f t="shared" si="151"/>
        <v>0</v>
      </c>
      <c r="AU431">
        <v>0</v>
      </c>
      <c r="AV431" s="96">
        <v>0</v>
      </c>
      <c r="AW431" s="139">
        <f t="shared" si="150"/>
        <v>1.1333333333333333</v>
      </c>
      <c r="AX431" s="129">
        <v>0</v>
      </c>
      <c r="AY431" s="129">
        <v>0</v>
      </c>
      <c r="AZ431" s="129">
        <v>0</v>
      </c>
      <c r="BA431" s="86"/>
      <c r="BB431" s="86">
        <v>0</v>
      </c>
      <c r="BC431">
        <v>0</v>
      </c>
      <c r="BD431">
        <v>0</v>
      </c>
      <c r="BE431">
        <v>0</v>
      </c>
      <c r="BG431">
        <v>0</v>
      </c>
      <c r="BH431">
        <v>0</v>
      </c>
      <c r="BI431">
        <v>0</v>
      </c>
      <c r="BJ431">
        <v>0</v>
      </c>
      <c r="BM431">
        <f t="shared" si="152"/>
        <v>1.4501879713725999E-3</v>
      </c>
      <c r="BN431">
        <f t="shared" si="153"/>
        <v>3.7831632653061002E-4</v>
      </c>
      <c r="BO431">
        <f t="shared" si="154"/>
        <v>1.4868910444209</v>
      </c>
      <c r="BP431">
        <f t="shared" si="155"/>
        <v>2</v>
      </c>
    </row>
    <row r="432" spans="1:68" x14ac:dyDescent="0.25">
      <c r="A432" t="str">
        <f t="shared" si="157"/>
        <v>19170342</v>
      </c>
      <c r="B432">
        <v>19</v>
      </c>
      <c r="C432">
        <v>170</v>
      </c>
      <c r="D432">
        <v>2</v>
      </c>
      <c r="E432">
        <v>34</v>
      </c>
      <c r="F432" s="138">
        <f t="shared" si="156"/>
        <v>15</v>
      </c>
      <c r="G432">
        <v>0</v>
      </c>
      <c r="H432">
        <v>0</v>
      </c>
      <c r="I432">
        <v>0</v>
      </c>
      <c r="J432" s="94">
        <v>0</v>
      </c>
      <c r="K432" s="95">
        <v>927</v>
      </c>
      <c r="L432" s="86">
        <v>0</v>
      </c>
      <c r="M432" s="86">
        <v>0</v>
      </c>
      <c r="N432" s="86">
        <v>0</v>
      </c>
      <c r="O432">
        <v>1.3620000000000001</v>
      </c>
      <c r="P432">
        <v>1.1000000000000001</v>
      </c>
      <c r="Q432">
        <v>1.1000000000000001</v>
      </c>
      <c r="R432">
        <v>1.1000000000000001</v>
      </c>
      <c r="S432">
        <f t="shared" si="122"/>
        <v>138</v>
      </c>
      <c r="T432">
        <f t="shared" si="123"/>
        <v>0</v>
      </c>
      <c r="U432">
        <f t="shared" si="124"/>
        <v>0</v>
      </c>
      <c r="V432">
        <f t="shared" si="121"/>
        <v>0</v>
      </c>
      <c r="W432">
        <f t="shared" si="143"/>
        <v>24</v>
      </c>
      <c r="X432">
        <f t="shared" si="144"/>
        <v>0</v>
      </c>
      <c r="Y432">
        <f t="shared" si="145"/>
        <v>0</v>
      </c>
      <c r="Z432">
        <f t="shared" si="142"/>
        <v>0</v>
      </c>
      <c r="AA432">
        <f t="shared" si="147"/>
        <v>0.16612826056027313</v>
      </c>
      <c r="AB432">
        <f t="shared" si="147"/>
        <v>0</v>
      </c>
      <c r="AC432">
        <f t="shared" si="148"/>
        <v>0</v>
      </c>
      <c r="AD432" s="96">
        <f t="shared" si="149"/>
        <v>0</v>
      </c>
      <c r="AE432" s="95">
        <v>0</v>
      </c>
      <c r="AF432" s="86">
        <v>0</v>
      </c>
      <c r="AG432" s="86">
        <v>0</v>
      </c>
      <c r="AH432">
        <v>0.98</v>
      </c>
      <c r="AI432">
        <v>0.98</v>
      </c>
      <c r="AJ432">
        <v>0.98</v>
      </c>
      <c r="AK432">
        <f t="shared" si="158"/>
        <v>0</v>
      </c>
      <c r="AL432">
        <f t="shared" si="159"/>
        <v>0</v>
      </c>
      <c r="AM432">
        <f t="shared" si="160"/>
        <v>0</v>
      </c>
      <c r="AN432">
        <f t="shared" si="161"/>
        <v>0</v>
      </c>
      <c r="AO432">
        <f t="shared" si="162"/>
        <v>0</v>
      </c>
      <c r="AP432">
        <f t="shared" si="163"/>
        <v>0</v>
      </c>
      <c r="AQ432" s="97">
        <f>(AK432/(IF((237.3*LN(('Mini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2" s="97">
        <f>(AL432/(IF((237.3*LN(('Mini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2" s="97">
        <f>(AM432/(IF((237.3*LN(('Mini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2">
        <f t="shared" si="151"/>
        <v>0</v>
      </c>
      <c r="AU432">
        <v>0</v>
      </c>
      <c r="AV432" s="96">
        <v>0</v>
      </c>
      <c r="AW432" s="139">
        <f t="shared" si="150"/>
        <v>1.7</v>
      </c>
      <c r="AX432" s="129">
        <v>0</v>
      </c>
      <c r="AY432" s="129">
        <v>0</v>
      </c>
      <c r="AZ432" s="129">
        <v>0</v>
      </c>
      <c r="BA432" s="86"/>
      <c r="BB432" s="86">
        <v>0</v>
      </c>
      <c r="BC432">
        <v>0</v>
      </c>
      <c r="BD432">
        <v>0</v>
      </c>
      <c r="BE432">
        <v>0</v>
      </c>
      <c r="BG432">
        <v>0</v>
      </c>
      <c r="BH432">
        <v>0</v>
      </c>
      <c r="BI432">
        <v>0</v>
      </c>
      <c r="BJ432">
        <v>0</v>
      </c>
      <c r="BM432">
        <f t="shared" si="152"/>
        <v>1.9563320356262001E-4</v>
      </c>
      <c r="BN432">
        <f t="shared" si="153"/>
        <v>4.4708458846471E-4</v>
      </c>
      <c r="BO432">
        <f t="shared" si="154"/>
        <v>1.766459432507</v>
      </c>
      <c r="BP432">
        <f t="shared" si="155"/>
        <v>2</v>
      </c>
    </row>
    <row r="433" spans="1:68" x14ac:dyDescent="0.25">
      <c r="A433" t="str">
        <f t="shared" si="157"/>
        <v>19170422</v>
      </c>
      <c r="B433">
        <v>19</v>
      </c>
      <c r="C433">
        <v>170</v>
      </c>
      <c r="D433">
        <v>2</v>
      </c>
      <c r="E433">
        <v>42</v>
      </c>
      <c r="F433" s="138">
        <f t="shared" si="156"/>
        <v>20</v>
      </c>
      <c r="G433">
        <v>0</v>
      </c>
      <c r="H433">
        <v>0</v>
      </c>
      <c r="I433">
        <v>0</v>
      </c>
      <c r="J433" s="94">
        <v>0</v>
      </c>
      <c r="K433" s="95">
        <v>1273</v>
      </c>
      <c r="L433" s="86">
        <v>0</v>
      </c>
      <c r="M433" s="86">
        <v>0</v>
      </c>
      <c r="N433" s="86">
        <v>0</v>
      </c>
      <c r="O433">
        <v>1.3620000000000001</v>
      </c>
      <c r="P433">
        <v>1.1000000000000001</v>
      </c>
      <c r="Q433">
        <v>1.1000000000000001</v>
      </c>
      <c r="R433">
        <v>1.1000000000000001</v>
      </c>
      <c r="S433">
        <f t="shared" si="122"/>
        <v>190</v>
      </c>
      <c r="T433">
        <f t="shared" si="123"/>
        <v>0</v>
      </c>
      <c r="U433">
        <f t="shared" si="124"/>
        <v>0</v>
      </c>
      <c r="V433">
        <f t="shared" si="121"/>
        <v>0</v>
      </c>
      <c r="W433">
        <f t="shared" si="143"/>
        <v>33</v>
      </c>
      <c r="X433">
        <f t="shared" si="144"/>
        <v>0</v>
      </c>
      <c r="Y433">
        <f t="shared" si="145"/>
        <v>0</v>
      </c>
      <c r="Z433">
        <f t="shared" si="142"/>
        <v>0</v>
      </c>
      <c r="AA433">
        <f t="shared" si="147"/>
        <v>0.61572852923074295</v>
      </c>
      <c r="AB433">
        <f t="shared" si="147"/>
        <v>0</v>
      </c>
      <c r="AC433">
        <f t="shared" si="148"/>
        <v>0</v>
      </c>
      <c r="AD433" s="96">
        <f t="shared" si="149"/>
        <v>0</v>
      </c>
      <c r="AE433" s="95">
        <v>0</v>
      </c>
      <c r="AF433" s="86">
        <v>0</v>
      </c>
      <c r="AG433" s="86">
        <v>0</v>
      </c>
      <c r="AH433">
        <v>0.98</v>
      </c>
      <c r="AI433">
        <v>0.98</v>
      </c>
      <c r="AJ433">
        <v>0.98</v>
      </c>
      <c r="AK433">
        <f t="shared" si="158"/>
        <v>0</v>
      </c>
      <c r="AL433">
        <f t="shared" si="159"/>
        <v>0</v>
      </c>
      <c r="AM433">
        <f t="shared" si="160"/>
        <v>0</v>
      </c>
      <c r="AN433">
        <f t="shared" si="161"/>
        <v>0</v>
      </c>
      <c r="AO433">
        <f t="shared" si="162"/>
        <v>0</v>
      </c>
      <c r="AP433">
        <f t="shared" si="163"/>
        <v>0</v>
      </c>
      <c r="AQ433" s="97">
        <f>(AK433/(IF((237.3*LN(('Mini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3" s="97">
        <f>(AL433/(IF((237.3*LN(('Mini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3" s="97">
        <f>(AM433/(IF((237.3*LN(('Mini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3">
        <f t="shared" si="151"/>
        <v>0</v>
      </c>
      <c r="AU433">
        <v>0</v>
      </c>
      <c r="AV433" s="96">
        <v>0</v>
      </c>
      <c r="AW433" s="139">
        <f t="shared" si="150"/>
        <v>2.2666666666666666</v>
      </c>
      <c r="AX433" s="129">
        <v>0</v>
      </c>
      <c r="AY433" s="129">
        <v>0</v>
      </c>
      <c r="AZ433" s="129">
        <v>0</v>
      </c>
      <c r="BA433" s="86"/>
      <c r="BB433" s="86">
        <v>0</v>
      </c>
      <c r="BC433">
        <v>0</v>
      </c>
      <c r="BD433">
        <v>0</v>
      </c>
      <c r="BE433">
        <v>0</v>
      </c>
      <c r="BG433">
        <v>0</v>
      </c>
      <c r="BH433">
        <v>0</v>
      </c>
      <c r="BI433">
        <v>0</v>
      </c>
      <c r="BJ433">
        <v>0</v>
      </c>
      <c r="BM433">
        <f t="shared" si="152"/>
        <v>1.6730950035507E-3</v>
      </c>
      <c r="BN433">
        <f t="shared" si="153"/>
        <v>3.2929523945446001E-4</v>
      </c>
      <c r="BO433">
        <f t="shared" si="154"/>
        <v>1.3691788367472</v>
      </c>
      <c r="BP433">
        <f t="shared" si="155"/>
        <v>2</v>
      </c>
    </row>
    <row r="434" spans="1:68" x14ac:dyDescent="0.25">
      <c r="A434" t="str">
        <f t="shared" si="157"/>
        <v>19190262</v>
      </c>
      <c r="B434">
        <v>19</v>
      </c>
      <c r="C434">
        <v>190</v>
      </c>
      <c r="D434">
        <v>2</v>
      </c>
      <c r="E434">
        <v>26</v>
      </c>
      <c r="F434" s="138">
        <f t="shared" si="156"/>
        <v>10</v>
      </c>
      <c r="G434">
        <v>0</v>
      </c>
      <c r="H434">
        <v>0</v>
      </c>
      <c r="I434">
        <v>0</v>
      </c>
      <c r="J434" s="94">
        <v>0</v>
      </c>
      <c r="K434" s="95">
        <v>782</v>
      </c>
      <c r="L434" s="86">
        <v>0</v>
      </c>
      <c r="M434" s="86">
        <v>0</v>
      </c>
      <c r="N434" s="86">
        <v>0</v>
      </c>
      <c r="O434">
        <v>1.3620000000000001</v>
      </c>
      <c r="P434">
        <v>1.1000000000000001</v>
      </c>
      <c r="Q434">
        <v>1.1000000000000001</v>
      </c>
      <c r="R434">
        <v>1.1000000000000001</v>
      </c>
      <c r="S434">
        <f t="shared" si="122"/>
        <v>117</v>
      </c>
      <c r="T434">
        <f t="shared" si="123"/>
        <v>0</v>
      </c>
      <c r="U434">
        <f t="shared" si="124"/>
        <v>0</v>
      </c>
      <c r="V434">
        <f t="shared" si="121"/>
        <v>0</v>
      </c>
      <c r="W434">
        <f t="shared" si="143"/>
        <v>20</v>
      </c>
      <c r="X434">
        <f t="shared" si="144"/>
        <v>0</v>
      </c>
      <c r="Y434">
        <f t="shared" si="145"/>
        <v>0</v>
      </c>
      <c r="Z434">
        <f t="shared" si="142"/>
        <v>0</v>
      </c>
      <c r="AA434">
        <f t="shared" si="147"/>
        <v>0.43071760787224012</v>
      </c>
      <c r="AB434">
        <f t="shared" si="147"/>
        <v>0</v>
      </c>
      <c r="AC434">
        <f t="shared" si="148"/>
        <v>0</v>
      </c>
      <c r="AD434" s="96">
        <f t="shared" si="149"/>
        <v>0</v>
      </c>
      <c r="AE434" s="95">
        <v>0</v>
      </c>
      <c r="AF434" s="86">
        <v>0</v>
      </c>
      <c r="AG434" s="86">
        <v>0</v>
      </c>
      <c r="AH434">
        <v>0.98</v>
      </c>
      <c r="AI434">
        <v>0.98</v>
      </c>
      <c r="AJ434">
        <v>0.98</v>
      </c>
      <c r="AK434">
        <f t="shared" si="158"/>
        <v>0</v>
      </c>
      <c r="AL434">
        <f t="shared" si="159"/>
        <v>0</v>
      </c>
      <c r="AM434">
        <f t="shared" si="160"/>
        <v>0</v>
      </c>
      <c r="AN434">
        <f t="shared" si="161"/>
        <v>0</v>
      </c>
      <c r="AO434">
        <f t="shared" si="162"/>
        <v>0</v>
      </c>
      <c r="AP434">
        <f t="shared" si="163"/>
        <v>0</v>
      </c>
      <c r="AQ434" s="97">
        <f>(AK434/(IF((237.3*LN(('Mini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4" s="97">
        <f>(AL434/(IF((237.3*LN(('Mini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4" s="97">
        <f>(AM434/(IF((237.3*LN(('Mini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4">
        <f t="shared" si="151"/>
        <v>0</v>
      </c>
      <c r="AU434">
        <v>0</v>
      </c>
      <c r="AV434" s="96">
        <v>0</v>
      </c>
      <c r="AW434" s="139">
        <f t="shared" si="150"/>
        <v>1.2666666666666668</v>
      </c>
      <c r="AX434" s="129">
        <v>0</v>
      </c>
      <c r="AY434" s="129">
        <v>0</v>
      </c>
      <c r="AZ434" s="129">
        <v>0</v>
      </c>
      <c r="BA434" s="86"/>
      <c r="BB434" s="86">
        <v>0</v>
      </c>
      <c r="BC434">
        <v>0</v>
      </c>
      <c r="BD434">
        <v>0</v>
      </c>
      <c r="BE434">
        <v>0</v>
      </c>
      <c r="BG434">
        <v>0</v>
      </c>
      <c r="BH434">
        <v>0</v>
      </c>
      <c r="BI434">
        <v>0</v>
      </c>
      <c r="BJ434">
        <v>0</v>
      </c>
      <c r="BM434">
        <f t="shared" si="152"/>
        <v>1.4501879713725999E-3</v>
      </c>
      <c r="BN434">
        <f t="shared" si="153"/>
        <v>3.7831632653061002E-4</v>
      </c>
      <c r="BO434">
        <f t="shared" si="154"/>
        <v>1.4868910444209</v>
      </c>
      <c r="BP434">
        <f t="shared" si="155"/>
        <v>2</v>
      </c>
    </row>
    <row r="435" spans="1:68" x14ac:dyDescent="0.25">
      <c r="A435" t="str">
        <f t="shared" si="157"/>
        <v>19190342</v>
      </c>
      <c r="B435">
        <v>19</v>
      </c>
      <c r="C435">
        <v>190</v>
      </c>
      <c r="D435">
        <v>2</v>
      </c>
      <c r="E435">
        <v>34</v>
      </c>
      <c r="F435" s="138">
        <f t="shared" si="156"/>
        <v>15</v>
      </c>
      <c r="G435">
        <v>0</v>
      </c>
      <c r="H435">
        <v>0</v>
      </c>
      <c r="I435">
        <v>0</v>
      </c>
      <c r="J435" s="94">
        <v>0</v>
      </c>
      <c r="K435" s="95">
        <v>1059</v>
      </c>
      <c r="L435" s="86">
        <v>0</v>
      </c>
      <c r="M435" s="86">
        <v>0</v>
      </c>
      <c r="N435" s="86">
        <v>0</v>
      </c>
      <c r="O435">
        <v>1.3620000000000001</v>
      </c>
      <c r="P435">
        <v>1.1000000000000001</v>
      </c>
      <c r="Q435">
        <v>1.1000000000000001</v>
      </c>
      <c r="R435">
        <v>1.1000000000000001</v>
      </c>
      <c r="S435">
        <f t="shared" si="122"/>
        <v>158</v>
      </c>
      <c r="T435">
        <f t="shared" si="123"/>
        <v>0</v>
      </c>
      <c r="U435">
        <f t="shared" si="124"/>
        <v>0</v>
      </c>
      <c r="V435">
        <f t="shared" si="121"/>
        <v>0</v>
      </c>
      <c r="W435">
        <f t="shared" si="143"/>
        <v>27</v>
      </c>
      <c r="X435">
        <f t="shared" si="144"/>
        <v>0</v>
      </c>
      <c r="Y435">
        <f t="shared" si="145"/>
        <v>0</v>
      </c>
      <c r="Z435">
        <f t="shared" si="142"/>
        <v>0</v>
      </c>
      <c r="AA435">
        <f t="shared" si="147"/>
        <v>0.23053056314760931</v>
      </c>
      <c r="AB435">
        <f t="shared" si="147"/>
        <v>0</v>
      </c>
      <c r="AC435">
        <f t="shared" si="148"/>
        <v>0</v>
      </c>
      <c r="AD435" s="96">
        <f t="shared" si="149"/>
        <v>0</v>
      </c>
      <c r="AE435" s="95">
        <v>0</v>
      </c>
      <c r="AF435" s="86">
        <v>0</v>
      </c>
      <c r="AG435" s="86">
        <v>0</v>
      </c>
      <c r="AH435">
        <v>0.98</v>
      </c>
      <c r="AI435">
        <v>0.98</v>
      </c>
      <c r="AJ435">
        <v>0.98</v>
      </c>
      <c r="AK435">
        <f t="shared" si="158"/>
        <v>0</v>
      </c>
      <c r="AL435">
        <f t="shared" si="159"/>
        <v>0</v>
      </c>
      <c r="AM435">
        <f t="shared" si="160"/>
        <v>0</v>
      </c>
      <c r="AN435">
        <f t="shared" si="161"/>
        <v>0</v>
      </c>
      <c r="AO435">
        <f t="shared" si="162"/>
        <v>0</v>
      </c>
      <c r="AP435">
        <f t="shared" si="163"/>
        <v>0</v>
      </c>
      <c r="AQ435" s="97">
        <f>(AK435/(IF((237.3*LN(('Mini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5" s="97">
        <f>(AL435/(IF((237.3*LN(('Mini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5" s="97">
        <f>(AM435/(IF((237.3*LN(('Mini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5">
        <f t="shared" si="151"/>
        <v>0</v>
      </c>
      <c r="AU435">
        <v>0</v>
      </c>
      <c r="AV435" s="96">
        <v>0</v>
      </c>
      <c r="AW435" s="139">
        <f t="shared" si="150"/>
        <v>1.9000000000000001</v>
      </c>
      <c r="AX435" s="129">
        <v>0</v>
      </c>
      <c r="AY435" s="129">
        <v>0</v>
      </c>
      <c r="AZ435" s="129">
        <v>0</v>
      </c>
      <c r="BA435" s="86"/>
      <c r="BB435" s="86">
        <v>0</v>
      </c>
      <c r="BC435">
        <v>0</v>
      </c>
      <c r="BD435">
        <v>0</v>
      </c>
      <c r="BE435">
        <v>0</v>
      </c>
      <c r="BG435">
        <v>0</v>
      </c>
      <c r="BH435">
        <v>0</v>
      </c>
      <c r="BI435">
        <v>0</v>
      </c>
      <c r="BJ435">
        <v>0</v>
      </c>
      <c r="BM435">
        <f t="shared" si="152"/>
        <v>1.9563320356262001E-4</v>
      </c>
      <c r="BN435">
        <f t="shared" si="153"/>
        <v>4.4708458846471E-4</v>
      </c>
      <c r="BO435">
        <f t="shared" si="154"/>
        <v>1.766459432507</v>
      </c>
      <c r="BP435">
        <f t="shared" si="155"/>
        <v>2</v>
      </c>
    </row>
    <row r="436" spans="1:68" x14ac:dyDescent="0.25">
      <c r="A436" t="str">
        <f t="shared" si="157"/>
        <v>19190422</v>
      </c>
      <c r="B436">
        <v>19</v>
      </c>
      <c r="C436">
        <v>190</v>
      </c>
      <c r="D436">
        <v>2</v>
      </c>
      <c r="E436">
        <v>42</v>
      </c>
      <c r="F436" s="138">
        <f t="shared" si="156"/>
        <v>20</v>
      </c>
      <c r="G436">
        <v>0</v>
      </c>
      <c r="H436">
        <v>0</v>
      </c>
      <c r="I436">
        <v>0</v>
      </c>
      <c r="J436" s="94">
        <v>0</v>
      </c>
      <c r="K436" s="95">
        <v>1455</v>
      </c>
      <c r="L436" s="86">
        <v>0</v>
      </c>
      <c r="M436" s="86">
        <v>0</v>
      </c>
      <c r="N436" s="86">
        <v>0</v>
      </c>
      <c r="O436">
        <v>1.3620000000000001</v>
      </c>
      <c r="P436">
        <v>1.1000000000000001</v>
      </c>
      <c r="Q436">
        <v>1.1000000000000001</v>
      </c>
      <c r="R436">
        <v>1.1000000000000001</v>
      </c>
      <c r="S436">
        <f t="shared" si="122"/>
        <v>217</v>
      </c>
      <c r="T436">
        <f t="shared" si="123"/>
        <v>0</v>
      </c>
      <c r="U436">
        <f t="shared" si="124"/>
        <v>0</v>
      </c>
      <c r="V436">
        <f t="shared" si="121"/>
        <v>0</v>
      </c>
      <c r="W436">
        <f t="shared" si="143"/>
        <v>37</v>
      </c>
      <c r="X436">
        <f t="shared" si="144"/>
        <v>0</v>
      </c>
      <c r="Y436">
        <f t="shared" si="145"/>
        <v>0</v>
      </c>
      <c r="Z436">
        <f t="shared" si="142"/>
        <v>0</v>
      </c>
      <c r="AA436">
        <f t="shared" si="147"/>
        <v>0.81248940510157186</v>
      </c>
      <c r="AB436">
        <f t="shared" si="147"/>
        <v>0</v>
      </c>
      <c r="AC436">
        <f t="shared" si="148"/>
        <v>0</v>
      </c>
      <c r="AD436" s="96">
        <f t="shared" si="149"/>
        <v>0</v>
      </c>
      <c r="AE436" s="95">
        <v>0</v>
      </c>
      <c r="AF436" s="86">
        <v>0</v>
      </c>
      <c r="AG436" s="86">
        <v>0</v>
      </c>
      <c r="AH436">
        <v>0.98</v>
      </c>
      <c r="AI436">
        <v>0.98</v>
      </c>
      <c r="AJ436">
        <v>0.98</v>
      </c>
      <c r="AK436">
        <f t="shared" si="158"/>
        <v>0</v>
      </c>
      <c r="AL436">
        <f t="shared" si="159"/>
        <v>0</v>
      </c>
      <c r="AM436">
        <f t="shared" si="160"/>
        <v>0</v>
      </c>
      <c r="AN436">
        <f t="shared" si="161"/>
        <v>0</v>
      </c>
      <c r="AO436">
        <f t="shared" si="162"/>
        <v>0</v>
      </c>
      <c r="AP436">
        <f t="shared" si="163"/>
        <v>0</v>
      </c>
      <c r="AQ436" s="97">
        <f>(AK436/(IF((237.3*LN(('Mini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6" s="97">
        <f>(AL436/(IF((237.3*LN(('Mini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6" s="97">
        <f>(AM436/(IF((237.3*LN(('Mini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6">
        <f t="shared" si="151"/>
        <v>0</v>
      </c>
      <c r="AU436">
        <v>0</v>
      </c>
      <c r="AV436" s="96">
        <v>0</v>
      </c>
      <c r="AW436" s="139">
        <f t="shared" si="150"/>
        <v>2.5333333333333337</v>
      </c>
      <c r="AX436" s="129">
        <v>0</v>
      </c>
      <c r="AY436" s="129">
        <v>0</v>
      </c>
      <c r="AZ436" s="129">
        <v>0</v>
      </c>
      <c r="BA436" s="86"/>
      <c r="BB436" s="86">
        <v>0</v>
      </c>
      <c r="BC436">
        <v>0</v>
      </c>
      <c r="BD436">
        <v>0</v>
      </c>
      <c r="BE436">
        <v>0</v>
      </c>
      <c r="BG436">
        <v>0</v>
      </c>
      <c r="BH436">
        <v>0</v>
      </c>
      <c r="BI436">
        <v>0</v>
      </c>
      <c r="BJ436">
        <v>0</v>
      </c>
      <c r="BM436">
        <f t="shared" si="152"/>
        <v>1.6730950035507E-3</v>
      </c>
      <c r="BN436">
        <f t="shared" si="153"/>
        <v>3.2929523945446001E-4</v>
      </c>
      <c r="BO436">
        <f t="shared" si="154"/>
        <v>1.3691788367472</v>
      </c>
      <c r="BP436">
        <f t="shared" si="155"/>
        <v>2</v>
      </c>
    </row>
    <row r="437" spans="1:68" x14ac:dyDescent="0.25">
      <c r="A437" t="str">
        <f t="shared" si="157"/>
        <v>19210262</v>
      </c>
      <c r="B437">
        <v>19</v>
      </c>
      <c r="C437">
        <v>210</v>
      </c>
      <c r="D437">
        <v>2</v>
      </c>
      <c r="E437">
        <v>26</v>
      </c>
      <c r="F437" s="138">
        <f t="shared" si="156"/>
        <v>10</v>
      </c>
      <c r="G437">
        <v>0</v>
      </c>
      <c r="H437">
        <v>0</v>
      </c>
      <c r="I437">
        <v>0</v>
      </c>
      <c r="J437" s="94">
        <v>0</v>
      </c>
      <c r="K437" s="95">
        <v>881</v>
      </c>
      <c r="L437" s="86">
        <v>0</v>
      </c>
      <c r="M437" s="86">
        <v>0</v>
      </c>
      <c r="N437" s="86">
        <v>0</v>
      </c>
      <c r="O437">
        <v>1.3620000000000001</v>
      </c>
      <c r="P437">
        <v>1.1000000000000001</v>
      </c>
      <c r="Q437">
        <v>1.1000000000000001</v>
      </c>
      <c r="R437">
        <v>1.1000000000000001</v>
      </c>
      <c r="S437">
        <f t="shared" si="122"/>
        <v>131</v>
      </c>
      <c r="T437">
        <f t="shared" si="123"/>
        <v>0</v>
      </c>
      <c r="U437">
        <f t="shared" si="124"/>
        <v>0</v>
      </c>
      <c r="V437">
        <f t="shared" si="121"/>
        <v>0</v>
      </c>
      <c r="W437">
        <f t="shared" si="143"/>
        <v>23</v>
      </c>
      <c r="X437">
        <f t="shared" si="144"/>
        <v>0</v>
      </c>
      <c r="Y437">
        <f t="shared" si="145"/>
        <v>0</v>
      </c>
      <c r="Z437">
        <f t="shared" ref="Z437:Z481" si="164">ROUND(V437*3600/(4186*ABS($M$1-$M$2)),0)</f>
        <v>0</v>
      </c>
      <c r="AA437">
        <f t="shared" si="147"/>
        <v>0.5905204565764357</v>
      </c>
      <c r="AB437">
        <f t="shared" si="147"/>
        <v>0</v>
      </c>
      <c r="AC437">
        <f t="shared" si="148"/>
        <v>0</v>
      </c>
      <c r="AD437" s="96">
        <f t="shared" si="149"/>
        <v>0</v>
      </c>
      <c r="AE437" s="95">
        <v>0</v>
      </c>
      <c r="AF437" s="86">
        <v>0</v>
      </c>
      <c r="AG437" s="86">
        <v>0</v>
      </c>
      <c r="AH437">
        <v>0.98</v>
      </c>
      <c r="AI437">
        <v>0.98</v>
      </c>
      <c r="AJ437">
        <v>0.98</v>
      </c>
      <c r="AK437">
        <f t="shared" si="158"/>
        <v>0</v>
      </c>
      <c r="AL437">
        <f t="shared" si="159"/>
        <v>0</v>
      </c>
      <c r="AM437">
        <f t="shared" si="160"/>
        <v>0</v>
      </c>
      <c r="AN437">
        <f t="shared" si="161"/>
        <v>0</v>
      </c>
      <c r="AO437">
        <f t="shared" si="162"/>
        <v>0</v>
      </c>
      <c r="AP437">
        <f t="shared" si="163"/>
        <v>0</v>
      </c>
      <c r="AQ437" s="97">
        <f>(AK437/(IF((237.3*LN(('Mini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7" s="97">
        <f>(AL437/(IF((237.3*LN(('Mini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7" s="97">
        <f>(AM437/(IF((237.3*LN(('Mini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7">
        <f t="shared" si="151"/>
        <v>0</v>
      </c>
      <c r="AU437">
        <v>0</v>
      </c>
      <c r="AV437" s="96">
        <v>0</v>
      </c>
      <c r="AW437" s="139">
        <f t="shared" si="150"/>
        <v>1.4000000000000001</v>
      </c>
      <c r="AX437" s="129">
        <v>0</v>
      </c>
      <c r="AY437" s="129">
        <v>0</v>
      </c>
      <c r="AZ437" s="129">
        <v>0</v>
      </c>
      <c r="BA437" s="86"/>
      <c r="BB437" s="86">
        <v>0</v>
      </c>
      <c r="BC437">
        <v>0</v>
      </c>
      <c r="BD437">
        <v>0</v>
      </c>
      <c r="BE437">
        <v>0</v>
      </c>
      <c r="BG437">
        <v>0</v>
      </c>
      <c r="BH437">
        <v>0</v>
      </c>
      <c r="BI437">
        <v>0</v>
      </c>
      <c r="BJ437">
        <v>0</v>
      </c>
      <c r="BM437">
        <f t="shared" si="152"/>
        <v>1.4501879713725999E-3</v>
      </c>
      <c r="BN437">
        <f t="shared" si="153"/>
        <v>3.7831632653061002E-4</v>
      </c>
      <c r="BO437">
        <f t="shared" si="154"/>
        <v>1.4868910444209</v>
      </c>
      <c r="BP437">
        <f t="shared" si="155"/>
        <v>2</v>
      </c>
    </row>
    <row r="438" spans="1:68" x14ac:dyDescent="0.25">
      <c r="A438" t="str">
        <f t="shared" si="157"/>
        <v>19210342</v>
      </c>
      <c r="B438">
        <v>19</v>
      </c>
      <c r="C438">
        <v>210</v>
      </c>
      <c r="D438">
        <v>2</v>
      </c>
      <c r="E438">
        <v>34</v>
      </c>
      <c r="F438" s="138">
        <f t="shared" si="156"/>
        <v>15</v>
      </c>
      <c r="G438">
        <v>0</v>
      </c>
      <c r="H438">
        <v>0</v>
      </c>
      <c r="I438">
        <v>0</v>
      </c>
      <c r="J438" s="94">
        <v>0</v>
      </c>
      <c r="K438" s="95">
        <v>1192</v>
      </c>
      <c r="L438" s="86">
        <v>0</v>
      </c>
      <c r="M438" s="86">
        <v>0</v>
      </c>
      <c r="N438" s="86">
        <v>0</v>
      </c>
      <c r="O438">
        <v>1.3620000000000001</v>
      </c>
      <c r="P438">
        <v>1.1000000000000001</v>
      </c>
      <c r="Q438">
        <v>1.1000000000000001</v>
      </c>
      <c r="R438">
        <v>1.1000000000000001</v>
      </c>
      <c r="S438">
        <f t="shared" si="122"/>
        <v>178</v>
      </c>
      <c r="T438">
        <f t="shared" si="123"/>
        <v>0</v>
      </c>
      <c r="U438">
        <f t="shared" si="124"/>
        <v>0</v>
      </c>
      <c r="V438">
        <f t="shared" si="121"/>
        <v>0</v>
      </c>
      <c r="W438">
        <f t="shared" ref="W438:W481" si="165">ROUND(S438*3600/(4186*ABS($M$1-$M$2)),0)</f>
        <v>31</v>
      </c>
      <c r="X438">
        <f t="shared" ref="X438:X481" si="166">ROUND(T438*3600/(4186*ABS($M$1-$M$2)),0)</f>
        <v>0</v>
      </c>
      <c r="Y438">
        <f t="shared" ref="Y438:Y481" si="167">ROUND(U438*3600/(4186*ABS($M$1-$M$2)),0)</f>
        <v>0</v>
      </c>
      <c r="Z438">
        <f t="shared" si="164"/>
        <v>0</v>
      </c>
      <c r="AA438">
        <f t="shared" si="147"/>
        <v>0.32742995333601566</v>
      </c>
      <c r="AB438">
        <f t="shared" si="147"/>
        <v>0</v>
      </c>
      <c r="AC438">
        <f t="shared" si="148"/>
        <v>0</v>
      </c>
      <c r="AD438" s="96">
        <f t="shared" si="149"/>
        <v>0</v>
      </c>
      <c r="AE438" s="95">
        <v>0</v>
      </c>
      <c r="AF438" s="86">
        <v>0</v>
      </c>
      <c r="AG438" s="86">
        <v>0</v>
      </c>
      <c r="AH438">
        <v>0.98</v>
      </c>
      <c r="AI438">
        <v>0.98</v>
      </c>
      <c r="AJ438">
        <v>0.98</v>
      </c>
      <c r="AK438">
        <f t="shared" si="158"/>
        <v>0</v>
      </c>
      <c r="AL438">
        <f t="shared" si="159"/>
        <v>0</v>
      </c>
      <c r="AM438">
        <f t="shared" si="160"/>
        <v>0</v>
      </c>
      <c r="AN438">
        <f t="shared" si="161"/>
        <v>0</v>
      </c>
      <c r="AO438">
        <f t="shared" si="162"/>
        <v>0</v>
      </c>
      <c r="AP438">
        <f t="shared" si="163"/>
        <v>0</v>
      </c>
      <c r="AQ438" s="97">
        <f>(AK438/(IF((237.3*LN(('Mini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8" s="97">
        <f>(AL438/(IF((237.3*LN(('Mini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8" s="97">
        <f>(AM438/(IF((237.3*LN(('Mini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8">
        <f t="shared" si="151"/>
        <v>0</v>
      </c>
      <c r="AU438">
        <v>0</v>
      </c>
      <c r="AV438" s="96">
        <v>0</v>
      </c>
      <c r="AW438" s="139">
        <f t="shared" si="150"/>
        <v>2.1</v>
      </c>
      <c r="AX438" s="129">
        <v>0</v>
      </c>
      <c r="AY438" s="129">
        <v>0</v>
      </c>
      <c r="AZ438" s="129">
        <v>0</v>
      </c>
      <c r="BA438" s="86"/>
      <c r="BB438" s="86">
        <v>0</v>
      </c>
      <c r="BC438">
        <v>0</v>
      </c>
      <c r="BD438">
        <v>0</v>
      </c>
      <c r="BE438">
        <v>0</v>
      </c>
      <c r="BG438">
        <v>0</v>
      </c>
      <c r="BH438">
        <v>0</v>
      </c>
      <c r="BI438">
        <v>0</v>
      </c>
      <c r="BJ438">
        <v>0</v>
      </c>
      <c r="BM438">
        <f t="shared" si="152"/>
        <v>1.9563320356262001E-4</v>
      </c>
      <c r="BN438">
        <f t="shared" si="153"/>
        <v>4.4708458846471E-4</v>
      </c>
      <c r="BO438">
        <f t="shared" si="154"/>
        <v>1.766459432507</v>
      </c>
      <c r="BP438">
        <f t="shared" si="155"/>
        <v>2</v>
      </c>
    </row>
    <row r="439" spans="1:68" x14ac:dyDescent="0.25">
      <c r="A439" t="str">
        <f t="shared" si="157"/>
        <v>19210422</v>
      </c>
      <c r="B439">
        <v>19</v>
      </c>
      <c r="C439">
        <v>210</v>
      </c>
      <c r="D439">
        <v>2</v>
      </c>
      <c r="E439">
        <v>42</v>
      </c>
      <c r="F439" s="138">
        <f t="shared" si="156"/>
        <v>20</v>
      </c>
      <c r="G439">
        <v>0</v>
      </c>
      <c r="H439">
        <v>0</v>
      </c>
      <c r="I439">
        <v>0</v>
      </c>
      <c r="J439" s="94">
        <v>0</v>
      </c>
      <c r="K439" s="95">
        <v>1637</v>
      </c>
      <c r="L439" s="86">
        <v>0</v>
      </c>
      <c r="M439" s="86">
        <v>0</v>
      </c>
      <c r="N439" s="86">
        <v>0</v>
      </c>
      <c r="O439">
        <v>1.3620000000000001</v>
      </c>
      <c r="P439">
        <v>1.1000000000000001</v>
      </c>
      <c r="Q439">
        <v>1.1000000000000001</v>
      </c>
      <c r="R439">
        <v>1.1000000000000001</v>
      </c>
      <c r="S439">
        <f t="shared" si="122"/>
        <v>244</v>
      </c>
      <c r="T439">
        <f t="shared" si="123"/>
        <v>0</v>
      </c>
      <c r="U439">
        <f t="shared" si="124"/>
        <v>0</v>
      </c>
      <c r="V439">
        <f t="shared" si="121"/>
        <v>0</v>
      </c>
      <c r="W439">
        <f t="shared" si="165"/>
        <v>42</v>
      </c>
      <c r="X439">
        <f t="shared" si="166"/>
        <v>0</v>
      </c>
      <c r="Y439">
        <f t="shared" si="167"/>
        <v>0</v>
      </c>
      <c r="Z439">
        <f t="shared" si="164"/>
        <v>0</v>
      </c>
      <c r="AA439">
        <f t="shared" si="147"/>
        <v>1.0763834623425705</v>
      </c>
      <c r="AB439">
        <f t="shared" si="147"/>
        <v>0</v>
      </c>
      <c r="AC439">
        <f t="shared" si="148"/>
        <v>0</v>
      </c>
      <c r="AD439" s="96">
        <f t="shared" si="149"/>
        <v>0</v>
      </c>
      <c r="AE439" s="95">
        <v>0</v>
      </c>
      <c r="AF439" s="86">
        <v>0</v>
      </c>
      <c r="AG439" s="86">
        <v>0</v>
      </c>
      <c r="AH439">
        <v>0.98</v>
      </c>
      <c r="AI439">
        <v>0.98</v>
      </c>
      <c r="AJ439">
        <v>0.98</v>
      </c>
      <c r="AK439">
        <f t="shared" si="158"/>
        <v>0</v>
      </c>
      <c r="AL439">
        <f t="shared" si="159"/>
        <v>0</v>
      </c>
      <c r="AM439">
        <f t="shared" si="160"/>
        <v>0</v>
      </c>
      <c r="AN439">
        <f t="shared" si="161"/>
        <v>0</v>
      </c>
      <c r="AO439">
        <f t="shared" si="162"/>
        <v>0</v>
      </c>
      <c r="AP439">
        <f t="shared" si="163"/>
        <v>0</v>
      </c>
      <c r="AQ439" s="97">
        <f>(AK439/(IF((237.3*LN(('Mini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39" s="97">
        <f>(AL439/(IF((237.3*LN(('Mini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39" s="97">
        <f>(AM439/(IF((237.3*LN(('Mini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39">
        <f t="shared" si="151"/>
        <v>0</v>
      </c>
      <c r="AU439">
        <v>0</v>
      </c>
      <c r="AV439" s="96">
        <v>0</v>
      </c>
      <c r="AW439" s="139">
        <f t="shared" si="150"/>
        <v>2.8000000000000003</v>
      </c>
      <c r="AX439" s="129">
        <v>0</v>
      </c>
      <c r="AY439" s="129">
        <v>0</v>
      </c>
      <c r="AZ439" s="129">
        <v>0</v>
      </c>
      <c r="BA439" s="86"/>
      <c r="BB439" s="86">
        <v>0</v>
      </c>
      <c r="BC439">
        <v>0</v>
      </c>
      <c r="BD439">
        <v>0</v>
      </c>
      <c r="BE439">
        <v>0</v>
      </c>
      <c r="BG439">
        <v>0</v>
      </c>
      <c r="BH439">
        <v>0</v>
      </c>
      <c r="BI439">
        <v>0</v>
      </c>
      <c r="BJ439">
        <v>0</v>
      </c>
      <c r="BM439">
        <f t="shared" si="152"/>
        <v>1.6730950035507E-3</v>
      </c>
      <c r="BN439">
        <f t="shared" si="153"/>
        <v>3.2929523945446001E-4</v>
      </c>
      <c r="BO439">
        <f t="shared" si="154"/>
        <v>1.3691788367472</v>
      </c>
      <c r="BP439">
        <f t="shared" si="155"/>
        <v>2</v>
      </c>
    </row>
    <row r="440" spans="1:68" x14ac:dyDescent="0.25">
      <c r="A440" t="str">
        <f t="shared" si="157"/>
        <v>19230262</v>
      </c>
      <c r="B440">
        <v>19</v>
      </c>
      <c r="C440">
        <v>230</v>
      </c>
      <c r="D440">
        <v>2</v>
      </c>
      <c r="E440">
        <v>26</v>
      </c>
      <c r="F440" s="138">
        <f t="shared" si="156"/>
        <v>10</v>
      </c>
      <c r="G440">
        <v>0</v>
      </c>
      <c r="H440">
        <v>0</v>
      </c>
      <c r="I440">
        <v>0</v>
      </c>
      <c r="J440" s="94">
        <v>0</v>
      </c>
      <c r="K440" s="95">
        <v>978</v>
      </c>
      <c r="L440" s="86">
        <v>0</v>
      </c>
      <c r="M440" s="86">
        <v>0</v>
      </c>
      <c r="N440" s="86">
        <v>0</v>
      </c>
      <c r="O440">
        <v>1.3620000000000001</v>
      </c>
      <c r="P440">
        <v>1.1000000000000001</v>
      </c>
      <c r="Q440">
        <v>1.1000000000000001</v>
      </c>
      <c r="R440">
        <v>1.1000000000000001</v>
      </c>
      <c r="S440">
        <f t="shared" si="122"/>
        <v>146</v>
      </c>
      <c r="T440">
        <f t="shared" si="123"/>
        <v>0</v>
      </c>
      <c r="U440">
        <f t="shared" si="124"/>
        <v>0</v>
      </c>
      <c r="V440">
        <f t="shared" si="121"/>
        <v>0</v>
      </c>
      <c r="W440">
        <f t="shared" si="165"/>
        <v>25</v>
      </c>
      <c r="X440">
        <f t="shared" si="166"/>
        <v>0</v>
      </c>
      <c r="Y440">
        <f t="shared" si="167"/>
        <v>0</v>
      </c>
      <c r="Z440">
        <f t="shared" si="164"/>
        <v>0</v>
      </c>
      <c r="AA440">
        <f t="shared" si="147"/>
        <v>0.73668495358646591</v>
      </c>
      <c r="AB440">
        <f t="shared" si="147"/>
        <v>0</v>
      </c>
      <c r="AC440">
        <f t="shared" si="148"/>
        <v>0</v>
      </c>
      <c r="AD440" s="96">
        <f t="shared" si="149"/>
        <v>0</v>
      </c>
      <c r="AE440" s="95">
        <v>0</v>
      </c>
      <c r="AF440" s="86">
        <v>0</v>
      </c>
      <c r="AG440" s="86">
        <v>0</v>
      </c>
      <c r="AH440">
        <v>0.98</v>
      </c>
      <c r="AI440">
        <v>0.98</v>
      </c>
      <c r="AJ440">
        <v>0.98</v>
      </c>
      <c r="AK440">
        <f t="shared" si="158"/>
        <v>0</v>
      </c>
      <c r="AL440">
        <f t="shared" si="159"/>
        <v>0</v>
      </c>
      <c r="AM440">
        <f t="shared" si="160"/>
        <v>0</v>
      </c>
      <c r="AN440">
        <f t="shared" si="161"/>
        <v>0</v>
      </c>
      <c r="AO440">
        <f t="shared" si="162"/>
        <v>0</v>
      </c>
      <c r="AP440">
        <f t="shared" si="163"/>
        <v>0</v>
      </c>
      <c r="AQ440" s="97">
        <f>(AK440/(IF((237.3*LN(('Mini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0" s="97">
        <f>(AL440/(IF((237.3*LN(('Mini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0" s="97">
        <f>(AM440/(IF((237.3*LN(('Mini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0">
        <f t="shared" si="151"/>
        <v>0</v>
      </c>
      <c r="AU440">
        <v>0</v>
      </c>
      <c r="AV440" s="96">
        <v>0</v>
      </c>
      <c r="AW440" s="139">
        <f t="shared" si="150"/>
        <v>1.5333333333333334</v>
      </c>
      <c r="AX440" s="129">
        <v>0</v>
      </c>
      <c r="AY440" s="129">
        <v>0</v>
      </c>
      <c r="AZ440" s="129">
        <v>0</v>
      </c>
      <c r="BA440" s="86"/>
      <c r="BB440" s="86">
        <v>0</v>
      </c>
      <c r="BC440">
        <v>0</v>
      </c>
      <c r="BD440">
        <v>0</v>
      </c>
      <c r="BE440">
        <v>0</v>
      </c>
      <c r="BG440">
        <v>0</v>
      </c>
      <c r="BH440">
        <v>0</v>
      </c>
      <c r="BI440">
        <v>0</v>
      </c>
      <c r="BJ440">
        <v>0</v>
      </c>
      <c r="BM440">
        <f t="shared" si="152"/>
        <v>1.4501879713725999E-3</v>
      </c>
      <c r="BN440">
        <f t="shared" si="153"/>
        <v>3.7831632653061002E-4</v>
      </c>
      <c r="BO440">
        <f t="shared" si="154"/>
        <v>1.4868910444209</v>
      </c>
      <c r="BP440">
        <f t="shared" si="155"/>
        <v>2</v>
      </c>
    </row>
    <row r="441" spans="1:68" x14ac:dyDescent="0.25">
      <c r="A441" t="str">
        <f t="shared" si="157"/>
        <v>19230342</v>
      </c>
      <c r="B441">
        <v>19</v>
      </c>
      <c r="C441">
        <v>230</v>
      </c>
      <c r="D441">
        <v>2</v>
      </c>
      <c r="E441">
        <v>34</v>
      </c>
      <c r="F441" s="138">
        <f t="shared" si="156"/>
        <v>15</v>
      </c>
      <c r="G441">
        <v>0</v>
      </c>
      <c r="H441">
        <v>0</v>
      </c>
      <c r="I441">
        <v>0</v>
      </c>
      <c r="J441" s="94">
        <v>0</v>
      </c>
      <c r="K441" s="95">
        <v>1324</v>
      </c>
      <c r="L441" s="86">
        <v>0</v>
      </c>
      <c r="M441" s="86">
        <v>0</v>
      </c>
      <c r="N441" s="86">
        <v>0</v>
      </c>
      <c r="O441">
        <v>1.3620000000000001</v>
      </c>
      <c r="P441">
        <v>1.1000000000000001</v>
      </c>
      <c r="Q441">
        <v>1.1000000000000001</v>
      </c>
      <c r="R441">
        <v>1.1000000000000001</v>
      </c>
      <c r="S441">
        <f t="shared" si="122"/>
        <v>198</v>
      </c>
      <c r="T441">
        <f t="shared" si="123"/>
        <v>0</v>
      </c>
      <c r="U441">
        <f t="shared" si="124"/>
        <v>0</v>
      </c>
      <c r="V441">
        <f t="shared" si="121"/>
        <v>0</v>
      </c>
      <c r="W441">
        <f t="shared" si="165"/>
        <v>34</v>
      </c>
      <c r="X441">
        <f t="shared" si="166"/>
        <v>0</v>
      </c>
      <c r="Y441">
        <f t="shared" si="167"/>
        <v>0</v>
      </c>
      <c r="Z441">
        <f t="shared" si="164"/>
        <v>0</v>
      </c>
      <c r="AA441">
        <f t="shared" si="147"/>
        <v>0.42447878721481413</v>
      </c>
      <c r="AB441">
        <f t="shared" si="147"/>
        <v>0</v>
      </c>
      <c r="AC441">
        <f t="shared" si="148"/>
        <v>0</v>
      </c>
      <c r="AD441" s="96">
        <f t="shared" si="149"/>
        <v>0</v>
      </c>
      <c r="AE441" s="95">
        <v>0</v>
      </c>
      <c r="AF441" s="86">
        <v>0</v>
      </c>
      <c r="AG441" s="86">
        <v>0</v>
      </c>
      <c r="AH441">
        <v>0.98</v>
      </c>
      <c r="AI441">
        <v>0.98</v>
      </c>
      <c r="AJ441">
        <v>0.98</v>
      </c>
      <c r="AK441">
        <f t="shared" si="158"/>
        <v>0</v>
      </c>
      <c r="AL441">
        <f t="shared" si="159"/>
        <v>0</v>
      </c>
      <c r="AM441">
        <f t="shared" si="160"/>
        <v>0</v>
      </c>
      <c r="AN441">
        <f t="shared" si="161"/>
        <v>0</v>
      </c>
      <c r="AO441">
        <f t="shared" si="162"/>
        <v>0</v>
      </c>
      <c r="AP441">
        <f t="shared" si="163"/>
        <v>0</v>
      </c>
      <c r="AQ441" s="97">
        <f>(AK441/(IF((237.3*LN(('Mini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1" s="97">
        <f>(AL441/(IF((237.3*LN(('Mini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1" s="97">
        <f>(AM441/(IF((237.3*LN(('Mini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1">
        <f t="shared" si="151"/>
        <v>0</v>
      </c>
      <c r="AU441">
        <v>0</v>
      </c>
      <c r="AV441" s="96">
        <v>0</v>
      </c>
      <c r="AW441" s="139">
        <f t="shared" si="150"/>
        <v>2.3000000000000003</v>
      </c>
      <c r="AX441" s="129">
        <v>0</v>
      </c>
      <c r="AY441" s="129">
        <v>0</v>
      </c>
      <c r="AZ441" s="129">
        <v>0</v>
      </c>
      <c r="BA441" s="86"/>
      <c r="BB441" s="86">
        <v>0</v>
      </c>
      <c r="BC441">
        <v>0</v>
      </c>
      <c r="BD441">
        <v>0</v>
      </c>
      <c r="BE441">
        <v>0</v>
      </c>
      <c r="BG441">
        <v>0</v>
      </c>
      <c r="BH441">
        <v>0</v>
      </c>
      <c r="BI441">
        <v>0</v>
      </c>
      <c r="BJ441">
        <v>0</v>
      </c>
      <c r="BM441">
        <f t="shared" si="152"/>
        <v>1.9563320356262001E-4</v>
      </c>
      <c r="BN441">
        <f t="shared" si="153"/>
        <v>4.4708458846471E-4</v>
      </c>
      <c r="BO441">
        <f t="shared" si="154"/>
        <v>1.766459432507</v>
      </c>
      <c r="BP441">
        <f t="shared" si="155"/>
        <v>2</v>
      </c>
    </row>
    <row r="442" spans="1:68" x14ac:dyDescent="0.25">
      <c r="A442" t="str">
        <f t="shared" si="157"/>
        <v>19230422</v>
      </c>
      <c r="B442">
        <v>19</v>
      </c>
      <c r="C442">
        <v>230</v>
      </c>
      <c r="D442">
        <v>2</v>
      </c>
      <c r="E442">
        <v>42</v>
      </c>
      <c r="F442" s="138">
        <f t="shared" si="156"/>
        <v>20</v>
      </c>
      <c r="G442">
        <v>0</v>
      </c>
      <c r="H442">
        <v>0</v>
      </c>
      <c r="I442">
        <v>0</v>
      </c>
      <c r="J442" s="94">
        <v>0</v>
      </c>
      <c r="K442" s="95">
        <v>1819</v>
      </c>
      <c r="L442" s="86">
        <v>0</v>
      </c>
      <c r="M442" s="86">
        <v>0</v>
      </c>
      <c r="N442" s="86">
        <v>0</v>
      </c>
      <c r="O442">
        <v>1.3620000000000001</v>
      </c>
      <c r="P442">
        <v>1.1000000000000001</v>
      </c>
      <c r="Q442">
        <v>1.1000000000000001</v>
      </c>
      <c r="R442">
        <v>1.1000000000000001</v>
      </c>
      <c r="S442">
        <f t="shared" si="122"/>
        <v>272</v>
      </c>
      <c r="T442">
        <f t="shared" si="123"/>
        <v>0</v>
      </c>
      <c r="U442">
        <f t="shared" si="124"/>
        <v>0</v>
      </c>
      <c r="V442">
        <f t="shared" si="121"/>
        <v>0</v>
      </c>
      <c r="W442">
        <f t="shared" si="165"/>
        <v>47</v>
      </c>
      <c r="X442">
        <f t="shared" si="166"/>
        <v>0</v>
      </c>
      <c r="Y442">
        <f t="shared" si="167"/>
        <v>0</v>
      </c>
      <c r="Z442">
        <f t="shared" si="164"/>
        <v>0</v>
      </c>
      <c r="AA442">
        <f t="shared" ref="AA442:AB505" si="168">0.0098*(($BM442*(W442^$BO442)*($C442-14.4)*$BP442)+($BN442*W442*W442))</f>
        <v>1.3837878135401982</v>
      </c>
      <c r="AB442">
        <f t="shared" si="168"/>
        <v>0</v>
      </c>
      <c r="AC442">
        <f t="shared" ref="AC442:AC505" si="169">0.0098*(($BM442*(Y442^$BO442)*($C442-14.4)*$BP442)+($BN442*Y442*Y442))</f>
        <v>0</v>
      </c>
      <c r="AD442" s="96">
        <f t="shared" ref="AD442:AD505" si="170">0.0098*(($BM442*(Z442^$BO442)*($C442-14.4)*$BP442)+($BN442*Z442*Z442))</f>
        <v>0</v>
      </c>
      <c r="AE442" s="95">
        <v>0</v>
      </c>
      <c r="AF442" s="86">
        <v>0</v>
      </c>
      <c r="AG442" s="86">
        <v>0</v>
      </c>
      <c r="AH442">
        <v>0.98</v>
      </c>
      <c r="AI442">
        <v>0.98</v>
      </c>
      <c r="AJ442">
        <v>0.98</v>
      </c>
      <c r="AK442">
        <f t="shared" si="158"/>
        <v>0</v>
      </c>
      <c r="AL442">
        <f t="shared" si="159"/>
        <v>0</v>
      </c>
      <c r="AM442">
        <f t="shared" si="160"/>
        <v>0</v>
      </c>
      <c r="AN442">
        <f t="shared" si="161"/>
        <v>0</v>
      </c>
      <c r="AO442">
        <f t="shared" si="162"/>
        <v>0</v>
      </c>
      <c r="AP442">
        <f t="shared" si="163"/>
        <v>0</v>
      </c>
      <c r="AQ442" s="97">
        <f>(AK442/(IF((237.3*LN(('Mini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2" s="97">
        <f>(AL442/(IF((237.3*LN(('Mini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2" s="97">
        <f>(AM442/(IF((237.3*LN(('Mini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2">
        <f t="shared" si="151"/>
        <v>0</v>
      </c>
      <c r="AU442">
        <v>0</v>
      </c>
      <c r="AV442" s="96">
        <v>0</v>
      </c>
      <c r="AW442" s="139">
        <f t="shared" si="150"/>
        <v>3.0666666666666669</v>
      </c>
      <c r="AX442" s="129">
        <v>0</v>
      </c>
      <c r="AY442" s="129">
        <v>0</v>
      </c>
      <c r="AZ442" s="129">
        <v>0</v>
      </c>
      <c r="BA442" s="86"/>
      <c r="BB442" s="86">
        <v>0</v>
      </c>
      <c r="BC442">
        <v>0</v>
      </c>
      <c r="BD442">
        <v>0</v>
      </c>
      <c r="BE442">
        <v>0</v>
      </c>
      <c r="BG442">
        <v>0</v>
      </c>
      <c r="BH442">
        <v>0</v>
      </c>
      <c r="BI442">
        <v>0</v>
      </c>
      <c r="BJ442">
        <v>0</v>
      </c>
      <c r="BM442">
        <f t="shared" si="152"/>
        <v>1.6730950035507E-3</v>
      </c>
      <c r="BN442">
        <f t="shared" si="153"/>
        <v>3.2929523945446001E-4</v>
      </c>
      <c r="BO442">
        <f t="shared" si="154"/>
        <v>1.3691788367472</v>
      </c>
      <c r="BP442">
        <f t="shared" si="155"/>
        <v>2</v>
      </c>
    </row>
    <row r="443" spans="1:68" x14ac:dyDescent="0.25">
      <c r="A443" t="str">
        <f t="shared" si="157"/>
        <v>19250262</v>
      </c>
      <c r="B443">
        <v>19</v>
      </c>
      <c r="C443">
        <v>250</v>
      </c>
      <c r="D443">
        <v>2</v>
      </c>
      <c r="E443">
        <v>26</v>
      </c>
      <c r="F443" s="138">
        <f t="shared" si="156"/>
        <v>10</v>
      </c>
      <c r="G443">
        <v>0</v>
      </c>
      <c r="H443">
        <v>0</v>
      </c>
      <c r="I443">
        <v>0</v>
      </c>
      <c r="J443" s="94">
        <v>0</v>
      </c>
      <c r="K443" s="95">
        <v>1076</v>
      </c>
      <c r="L443" s="86">
        <v>0</v>
      </c>
      <c r="M443" s="86">
        <v>0</v>
      </c>
      <c r="N443" s="86">
        <v>0</v>
      </c>
      <c r="O443">
        <v>1.3620000000000001</v>
      </c>
      <c r="P443">
        <v>1.1000000000000001</v>
      </c>
      <c r="Q443">
        <v>1.1000000000000001</v>
      </c>
      <c r="R443">
        <v>1.1000000000000001</v>
      </c>
      <c r="S443">
        <f t="shared" si="122"/>
        <v>161</v>
      </c>
      <c r="T443">
        <f t="shared" si="123"/>
        <v>0</v>
      </c>
      <c r="U443">
        <f t="shared" si="124"/>
        <v>0</v>
      </c>
      <c r="V443">
        <f t="shared" si="121"/>
        <v>0</v>
      </c>
      <c r="W443">
        <f t="shared" si="165"/>
        <v>28</v>
      </c>
      <c r="X443">
        <f t="shared" si="166"/>
        <v>0</v>
      </c>
      <c r="Y443">
        <f t="shared" si="167"/>
        <v>0</v>
      </c>
      <c r="Z443">
        <f t="shared" si="164"/>
        <v>0</v>
      </c>
      <c r="AA443">
        <f t="shared" si="168"/>
        <v>0.95268438915377673</v>
      </c>
      <c r="AB443">
        <f t="shared" si="168"/>
        <v>0</v>
      </c>
      <c r="AC443">
        <f t="shared" si="169"/>
        <v>0</v>
      </c>
      <c r="AD443" s="96">
        <f t="shared" si="170"/>
        <v>0</v>
      </c>
      <c r="AE443" s="95">
        <v>0</v>
      </c>
      <c r="AF443" s="86">
        <v>0</v>
      </c>
      <c r="AG443" s="86">
        <v>0</v>
      </c>
      <c r="AH443">
        <v>0.98</v>
      </c>
      <c r="AI443">
        <v>0.98</v>
      </c>
      <c r="AJ443">
        <v>0.98</v>
      </c>
      <c r="AK443">
        <f t="shared" si="158"/>
        <v>0</v>
      </c>
      <c r="AL443">
        <f t="shared" si="159"/>
        <v>0</v>
      </c>
      <c r="AM443">
        <f t="shared" si="160"/>
        <v>0</v>
      </c>
      <c r="AN443">
        <f t="shared" si="161"/>
        <v>0</v>
      </c>
      <c r="AO443">
        <f t="shared" si="162"/>
        <v>0</v>
      </c>
      <c r="AP443">
        <f t="shared" si="163"/>
        <v>0</v>
      </c>
      <c r="AQ443" s="97">
        <f>(AK443/(IF((237.3*LN(('Mini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3" s="97">
        <f>(AL443/(IF((237.3*LN(('Mini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3" s="97">
        <f>(AM443/(IF((237.3*LN(('Mini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3">
        <f t="shared" si="151"/>
        <v>0</v>
      </c>
      <c r="AU443">
        <v>0</v>
      </c>
      <c r="AV443" s="96">
        <v>0</v>
      </c>
      <c r="AW443" s="139">
        <f t="shared" si="150"/>
        <v>1.6666666666666667</v>
      </c>
      <c r="AX443" s="129">
        <v>0</v>
      </c>
      <c r="AY443" s="129">
        <v>0</v>
      </c>
      <c r="AZ443" s="129">
        <v>0</v>
      </c>
      <c r="BA443" s="86"/>
      <c r="BB443" s="86">
        <v>0</v>
      </c>
      <c r="BC443">
        <v>0</v>
      </c>
      <c r="BD443">
        <v>0</v>
      </c>
      <c r="BE443">
        <v>0</v>
      </c>
      <c r="BG443">
        <v>0</v>
      </c>
      <c r="BH443">
        <v>0</v>
      </c>
      <c r="BI443">
        <v>0</v>
      </c>
      <c r="BJ443">
        <v>0</v>
      </c>
      <c r="BM443">
        <f t="shared" si="152"/>
        <v>1.4501879713725999E-3</v>
      </c>
      <c r="BN443">
        <f t="shared" si="153"/>
        <v>3.7831632653061002E-4</v>
      </c>
      <c r="BO443">
        <f t="shared" si="154"/>
        <v>1.4868910444209</v>
      </c>
      <c r="BP443">
        <f t="shared" si="155"/>
        <v>2</v>
      </c>
    </row>
    <row r="444" spans="1:68" x14ac:dyDescent="0.25">
      <c r="A444" t="str">
        <f t="shared" si="157"/>
        <v>19250342</v>
      </c>
      <c r="B444">
        <v>19</v>
      </c>
      <c r="C444">
        <v>250</v>
      </c>
      <c r="D444">
        <v>2</v>
      </c>
      <c r="E444">
        <v>34</v>
      </c>
      <c r="F444" s="138">
        <f t="shared" si="156"/>
        <v>15</v>
      </c>
      <c r="G444">
        <v>0</v>
      </c>
      <c r="H444">
        <v>0</v>
      </c>
      <c r="I444">
        <v>0</v>
      </c>
      <c r="J444" s="94">
        <v>0</v>
      </c>
      <c r="K444" s="95">
        <v>1457</v>
      </c>
      <c r="L444" s="86">
        <v>0</v>
      </c>
      <c r="M444" s="86">
        <v>0</v>
      </c>
      <c r="N444" s="86">
        <v>0</v>
      </c>
      <c r="O444">
        <v>1.3620000000000001</v>
      </c>
      <c r="P444">
        <v>1.1000000000000001</v>
      </c>
      <c r="Q444">
        <v>1.1000000000000001</v>
      </c>
      <c r="R444">
        <v>1.1000000000000001</v>
      </c>
      <c r="S444">
        <f t="shared" si="122"/>
        <v>217</v>
      </c>
      <c r="T444">
        <f t="shared" si="123"/>
        <v>0</v>
      </c>
      <c r="U444">
        <f t="shared" si="124"/>
        <v>0</v>
      </c>
      <c r="V444">
        <f t="shared" si="121"/>
        <v>0</v>
      </c>
      <c r="W444">
        <f t="shared" si="165"/>
        <v>37</v>
      </c>
      <c r="X444">
        <f t="shared" si="166"/>
        <v>0</v>
      </c>
      <c r="Y444">
        <f t="shared" si="167"/>
        <v>0</v>
      </c>
      <c r="Z444">
        <f t="shared" si="164"/>
        <v>0</v>
      </c>
      <c r="AA444">
        <f t="shared" si="168"/>
        <v>0.53815379468308</v>
      </c>
      <c r="AB444">
        <f t="shared" si="168"/>
        <v>0</v>
      </c>
      <c r="AC444">
        <f t="shared" si="169"/>
        <v>0</v>
      </c>
      <c r="AD444" s="96">
        <f t="shared" si="170"/>
        <v>0</v>
      </c>
      <c r="AE444" s="95">
        <v>0</v>
      </c>
      <c r="AF444" s="86">
        <v>0</v>
      </c>
      <c r="AG444" s="86">
        <v>0</v>
      </c>
      <c r="AH444">
        <v>0.98</v>
      </c>
      <c r="AI444">
        <v>0.98</v>
      </c>
      <c r="AJ444">
        <v>0.98</v>
      </c>
      <c r="AK444">
        <f t="shared" si="158"/>
        <v>0</v>
      </c>
      <c r="AL444">
        <f t="shared" si="159"/>
        <v>0</v>
      </c>
      <c r="AM444">
        <f t="shared" si="160"/>
        <v>0</v>
      </c>
      <c r="AN444">
        <f t="shared" si="161"/>
        <v>0</v>
      </c>
      <c r="AO444">
        <f t="shared" si="162"/>
        <v>0</v>
      </c>
      <c r="AP444">
        <f t="shared" si="163"/>
        <v>0</v>
      </c>
      <c r="AQ444" s="97">
        <f>(AK444/(IF((237.3*LN(('Mini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4" s="97">
        <f>(AL444/(IF((237.3*LN(('Mini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4" s="97">
        <f>(AM444/(IF((237.3*LN(('Mini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4">
        <f t="shared" si="151"/>
        <v>0</v>
      </c>
      <c r="AU444">
        <v>0</v>
      </c>
      <c r="AV444" s="96">
        <v>0</v>
      </c>
      <c r="AW444" s="139">
        <f t="shared" si="150"/>
        <v>2.5</v>
      </c>
      <c r="AX444" s="129">
        <v>0</v>
      </c>
      <c r="AY444" s="129">
        <v>0</v>
      </c>
      <c r="AZ444" s="129">
        <v>0</v>
      </c>
      <c r="BA444" s="86"/>
      <c r="BB444" s="86">
        <v>0</v>
      </c>
      <c r="BC444">
        <v>0</v>
      </c>
      <c r="BD444">
        <v>0</v>
      </c>
      <c r="BE444">
        <v>0</v>
      </c>
      <c r="BG444">
        <v>0</v>
      </c>
      <c r="BH444">
        <v>0</v>
      </c>
      <c r="BI444">
        <v>0</v>
      </c>
      <c r="BJ444">
        <v>0</v>
      </c>
      <c r="BM444">
        <f t="shared" si="152"/>
        <v>1.9563320356262001E-4</v>
      </c>
      <c r="BN444">
        <f t="shared" si="153"/>
        <v>4.4708458846471E-4</v>
      </c>
      <c r="BO444">
        <f t="shared" si="154"/>
        <v>1.766459432507</v>
      </c>
      <c r="BP444">
        <f t="shared" si="155"/>
        <v>2</v>
      </c>
    </row>
    <row r="445" spans="1:68" x14ac:dyDescent="0.25">
      <c r="A445" t="str">
        <f t="shared" si="157"/>
        <v>19250422</v>
      </c>
      <c r="B445">
        <v>19</v>
      </c>
      <c r="C445">
        <v>250</v>
      </c>
      <c r="D445">
        <v>2</v>
      </c>
      <c r="E445">
        <v>42</v>
      </c>
      <c r="F445" s="138">
        <f t="shared" si="156"/>
        <v>20</v>
      </c>
      <c r="G445">
        <v>0</v>
      </c>
      <c r="H445">
        <v>0</v>
      </c>
      <c r="I445">
        <v>0</v>
      </c>
      <c r="J445" s="94">
        <v>0</v>
      </c>
      <c r="K445" s="95">
        <v>2001</v>
      </c>
      <c r="L445" s="86">
        <v>0</v>
      </c>
      <c r="M445" s="86">
        <v>0</v>
      </c>
      <c r="N445" s="86">
        <v>0</v>
      </c>
      <c r="O445">
        <v>1.3620000000000001</v>
      </c>
      <c r="P445">
        <v>1.1000000000000001</v>
      </c>
      <c r="Q445">
        <v>1.1000000000000001</v>
      </c>
      <c r="R445">
        <v>1.1000000000000001</v>
      </c>
      <c r="S445">
        <f t="shared" si="122"/>
        <v>299</v>
      </c>
      <c r="T445">
        <f t="shared" si="123"/>
        <v>0</v>
      </c>
      <c r="U445">
        <f t="shared" si="124"/>
        <v>0</v>
      </c>
      <c r="V445">
        <f t="shared" si="121"/>
        <v>0</v>
      </c>
      <c r="W445">
        <f t="shared" si="165"/>
        <v>51</v>
      </c>
      <c r="X445">
        <f t="shared" si="166"/>
        <v>0</v>
      </c>
      <c r="Y445">
        <f t="shared" si="167"/>
        <v>0</v>
      </c>
      <c r="Z445">
        <f t="shared" si="164"/>
        <v>0</v>
      </c>
      <c r="AA445">
        <f t="shared" si="168"/>
        <v>1.6907613133214068</v>
      </c>
      <c r="AB445">
        <f t="shared" si="168"/>
        <v>0</v>
      </c>
      <c r="AC445">
        <f t="shared" si="169"/>
        <v>0</v>
      </c>
      <c r="AD445" s="96">
        <f t="shared" si="170"/>
        <v>0</v>
      </c>
      <c r="AE445" s="95">
        <v>0</v>
      </c>
      <c r="AF445" s="86">
        <v>0</v>
      </c>
      <c r="AG445" s="86">
        <v>0</v>
      </c>
      <c r="AH445">
        <v>0.98</v>
      </c>
      <c r="AI445">
        <v>0.98</v>
      </c>
      <c r="AJ445">
        <v>0.98</v>
      </c>
      <c r="AK445">
        <f t="shared" si="158"/>
        <v>0</v>
      </c>
      <c r="AL445">
        <f t="shared" si="159"/>
        <v>0</v>
      </c>
      <c r="AM445">
        <f t="shared" si="160"/>
        <v>0</v>
      </c>
      <c r="AN445">
        <f t="shared" si="161"/>
        <v>0</v>
      </c>
      <c r="AO445">
        <f t="shared" si="162"/>
        <v>0</v>
      </c>
      <c r="AP445">
        <f t="shared" si="163"/>
        <v>0</v>
      </c>
      <c r="AQ445" s="97">
        <f>(AK445/(IF((237.3*LN(('Mini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5" s="97">
        <f>(AL445/(IF((237.3*LN(('Mini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5" s="97">
        <f>(AM445/(IF((237.3*LN(('Mini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5">
        <f t="shared" si="151"/>
        <v>0</v>
      </c>
      <c r="AU445">
        <v>0</v>
      </c>
      <c r="AV445" s="96">
        <v>0</v>
      </c>
      <c r="AW445" s="139">
        <f t="shared" si="150"/>
        <v>3.3333333333333335</v>
      </c>
      <c r="AX445" s="129">
        <v>0</v>
      </c>
      <c r="AY445" s="129">
        <v>0</v>
      </c>
      <c r="AZ445" s="129">
        <v>0</v>
      </c>
      <c r="BA445" s="86"/>
      <c r="BB445" s="86">
        <v>0</v>
      </c>
      <c r="BC445">
        <v>0</v>
      </c>
      <c r="BD445">
        <v>0</v>
      </c>
      <c r="BE445">
        <v>0</v>
      </c>
      <c r="BG445">
        <v>0</v>
      </c>
      <c r="BH445">
        <v>0</v>
      </c>
      <c r="BI445">
        <v>0</v>
      </c>
      <c r="BJ445">
        <v>0</v>
      </c>
      <c r="BM445">
        <f t="shared" si="152"/>
        <v>1.6730950035507E-3</v>
      </c>
      <c r="BN445">
        <f t="shared" si="153"/>
        <v>3.2929523945446001E-4</v>
      </c>
      <c r="BO445">
        <f t="shared" si="154"/>
        <v>1.3691788367472</v>
      </c>
      <c r="BP445">
        <f t="shared" si="155"/>
        <v>2</v>
      </c>
    </row>
    <row r="446" spans="1:68" x14ac:dyDescent="0.25">
      <c r="A446" t="str">
        <f t="shared" si="157"/>
        <v>19270262</v>
      </c>
      <c r="B446">
        <v>19</v>
      </c>
      <c r="C446">
        <v>270</v>
      </c>
      <c r="D446">
        <v>2</v>
      </c>
      <c r="E446">
        <v>26</v>
      </c>
      <c r="F446" s="138">
        <f t="shared" si="156"/>
        <v>10</v>
      </c>
      <c r="G446">
        <v>0</v>
      </c>
      <c r="H446">
        <v>0</v>
      </c>
      <c r="I446">
        <v>0</v>
      </c>
      <c r="J446" s="94">
        <v>0</v>
      </c>
      <c r="K446" s="95">
        <v>1174</v>
      </c>
      <c r="L446" s="86">
        <v>0</v>
      </c>
      <c r="M446" s="86">
        <v>0</v>
      </c>
      <c r="N446" s="86">
        <v>0</v>
      </c>
      <c r="O446">
        <v>1.3620000000000001</v>
      </c>
      <c r="P446">
        <v>1.1000000000000001</v>
      </c>
      <c r="Q446">
        <v>1.1000000000000001</v>
      </c>
      <c r="R446">
        <v>1.1000000000000001</v>
      </c>
      <c r="S446">
        <f t="shared" si="122"/>
        <v>175</v>
      </c>
      <c r="T446">
        <f t="shared" si="123"/>
        <v>0</v>
      </c>
      <c r="U446">
        <f t="shared" si="124"/>
        <v>0</v>
      </c>
      <c r="V446">
        <f t="shared" si="121"/>
        <v>0</v>
      </c>
      <c r="W446">
        <f t="shared" si="165"/>
        <v>30</v>
      </c>
      <c r="X446">
        <f t="shared" si="166"/>
        <v>0</v>
      </c>
      <c r="Y446">
        <f t="shared" si="167"/>
        <v>0</v>
      </c>
      <c r="Z446">
        <f t="shared" si="164"/>
        <v>0</v>
      </c>
      <c r="AA446">
        <f t="shared" si="168"/>
        <v>1.1450566861245886</v>
      </c>
      <c r="AB446">
        <f t="shared" si="168"/>
        <v>0</v>
      </c>
      <c r="AC446">
        <f t="shared" si="169"/>
        <v>0</v>
      </c>
      <c r="AD446" s="96">
        <f t="shared" si="170"/>
        <v>0</v>
      </c>
      <c r="AE446" s="95">
        <v>0</v>
      </c>
      <c r="AF446" s="86">
        <v>0</v>
      </c>
      <c r="AG446" s="86">
        <v>0</v>
      </c>
      <c r="AH446">
        <v>0.98</v>
      </c>
      <c r="AI446">
        <v>0.98</v>
      </c>
      <c r="AJ446">
        <v>0.98</v>
      </c>
      <c r="AK446">
        <f t="shared" si="158"/>
        <v>0</v>
      </c>
      <c r="AL446">
        <f t="shared" si="159"/>
        <v>0</v>
      </c>
      <c r="AM446">
        <f t="shared" si="160"/>
        <v>0</v>
      </c>
      <c r="AN446">
        <f t="shared" si="161"/>
        <v>0</v>
      </c>
      <c r="AO446">
        <f t="shared" si="162"/>
        <v>0</v>
      </c>
      <c r="AP446">
        <f t="shared" si="163"/>
        <v>0</v>
      </c>
      <c r="AQ446" s="97">
        <f>(AK446/(IF((237.3*LN(('Mini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6" s="97">
        <f>(AL446/(IF((237.3*LN(('Mini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6" s="97">
        <f>(AM446/(IF((237.3*LN(('Mini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6">
        <f t="shared" si="151"/>
        <v>0</v>
      </c>
      <c r="AU446">
        <v>0</v>
      </c>
      <c r="AV446" s="96">
        <v>0</v>
      </c>
      <c r="AW446" s="139">
        <f t="shared" si="150"/>
        <v>1.8</v>
      </c>
      <c r="AX446" s="129">
        <v>0</v>
      </c>
      <c r="AY446" s="129">
        <v>0</v>
      </c>
      <c r="AZ446" s="129">
        <v>0</v>
      </c>
      <c r="BA446" s="86"/>
      <c r="BB446" s="86">
        <v>0</v>
      </c>
      <c r="BC446">
        <v>0</v>
      </c>
      <c r="BD446">
        <v>0</v>
      </c>
      <c r="BE446">
        <v>0</v>
      </c>
      <c r="BG446">
        <v>0</v>
      </c>
      <c r="BH446">
        <v>0</v>
      </c>
      <c r="BI446">
        <v>0</v>
      </c>
      <c r="BJ446">
        <v>0</v>
      </c>
      <c r="BM446">
        <f t="shared" si="152"/>
        <v>1.4501879713725999E-3</v>
      </c>
      <c r="BN446">
        <f t="shared" si="153"/>
        <v>3.7831632653061002E-4</v>
      </c>
      <c r="BO446">
        <f t="shared" si="154"/>
        <v>1.4868910444209</v>
      </c>
      <c r="BP446">
        <f t="shared" si="155"/>
        <v>2</v>
      </c>
    </row>
    <row r="447" spans="1:68" x14ac:dyDescent="0.25">
      <c r="A447" t="str">
        <f t="shared" si="157"/>
        <v>19270342</v>
      </c>
      <c r="B447">
        <v>19</v>
      </c>
      <c r="C447">
        <v>270</v>
      </c>
      <c r="D447">
        <v>2</v>
      </c>
      <c r="E447">
        <v>34</v>
      </c>
      <c r="F447" s="138">
        <f t="shared" si="156"/>
        <v>15</v>
      </c>
      <c r="G447">
        <v>0</v>
      </c>
      <c r="H447">
        <v>0</v>
      </c>
      <c r="I447">
        <v>0</v>
      </c>
      <c r="J447" s="94">
        <v>0</v>
      </c>
      <c r="K447" s="95">
        <v>1590</v>
      </c>
      <c r="L447" s="86">
        <v>0</v>
      </c>
      <c r="M447" s="86">
        <v>0</v>
      </c>
      <c r="N447" s="86">
        <v>0</v>
      </c>
      <c r="O447">
        <v>1.3620000000000001</v>
      </c>
      <c r="P447">
        <v>1.1000000000000001</v>
      </c>
      <c r="Q447">
        <v>1.1000000000000001</v>
      </c>
      <c r="R447">
        <v>1.1000000000000001</v>
      </c>
      <c r="S447">
        <f t="shared" si="122"/>
        <v>237</v>
      </c>
      <c r="T447">
        <f t="shared" si="123"/>
        <v>0</v>
      </c>
      <c r="U447">
        <f t="shared" si="124"/>
        <v>0</v>
      </c>
      <c r="V447">
        <f t="shared" si="121"/>
        <v>0</v>
      </c>
      <c r="W447">
        <f t="shared" si="165"/>
        <v>41</v>
      </c>
      <c r="X447">
        <f t="shared" si="166"/>
        <v>0</v>
      </c>
      <c r="Y447">
        <f t="shared" si="167"/>
        <v>0</v>
      </c>
      <c r="Z447">
        <f t="shared" si="164"/>
        <v>0</v>
      </c>
      <c r="AA447">
        <f t="shared" si="168"/>
        <v>0.69947776320965971</v>
      </c>
      <c r="AB447">
        <f t="shared" si="168"/>
        <v>0</v>
      </c>
      <c r="AC447">
        <f t="shared" si="169"/>
        <v>0</v>
      </c>
      <c r="AD447" s="96">
        <f t="shared" si="170"/>
        <v>0</v>
      </c>
      <c r="AE447" s="95">
        <v>0</v>
      </c>
      <c r="AF447" s="86">
        <v>0</v>
      </c>
      <c r="AG447" s="86">
        <v>0</v>
      </c>
      <c r="AH447">
        <v>0.98</v>
      </c>
      <c r="AI447">
        <v>0.98</v>
      </c>
      <c r="AJ447">
        <v>0.98</v>
      </c>
      <c r="AK447">
        <f t="shared" si="158"/>
        <v>0</v>
      </c>
      <c r="AL447">
        <f t="shared" si="159"/>
        <v>0</v>
      </c>
      <c r="AM447">
        <f t="shared" si="160"/>
        <v>0</v>
      </c>
      <c r="AN447">
        <f t="shared" si="161"/>
        <v>0</v>
      </c>
      <c r="AO447">
        <f t="shared" si="162"/>
        <v>0</v>
      </c>
      <c r="AP447">
        <f t="shared" si="163"/>
        <v>0</v>
      </c>
      <c r="AQ447" s="97">
        <f>(AK447/(IF((237.3*LN(('Mini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7" s="97">
        <f>(AL447/(IF((237.3*LN(('Mini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7" s="97">
        <f>(AM447/(IF((237.3*LN(('Mini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7">
        <f t="shared" si="151"/>
        <v>0</v>
      </c>
      <c r="AU447">
        <v>0</v>
      </c>
      <c r="AV447" s="96">
        <v>0</v>
      </c>
      <c r="AW447" s="139">
        <f t="shared" si="150"/>
        <v>2.7</v>
      </c>
      <c r="AX447" s="129">
        <v>0</v>
      </c>
      <c r="AY447" s="129">
        <v>0</v>
      </c>
      <c r="AZ447" s="129">
        <v>0</v>
      </c>
      <c r="BA447" s="86"/>
      <c r="BB447" s="86">
        <v>0</v>
      </c>
      <c r="BC447">
        <v>0</v>
      </c>
      <c r="BD447">
        <v>0</v>
      </c>
      <c r="BE447">
        <v>0</v>
      </c>
      <c r="BG447">
        <v>0</v>
      </c>
      <c r="BH447">
        <v>0</v>
      </c>
      <c r="BI447">
        <v>0</v>
      </c>
      <c r="BJ447">
        <v>0</v>
      </c>
      <c r="BM447">
        <f t="shared" si="152"/>
        <v>1.9563320356262001E-4</v>
      </c>
      <c r="BN447">
        <f t="shared" si="153"/>
        <v>4.4708458846471E-4</v>
      </c>
      <c r="BO447">
        <f t="shared" si="154"/>
        <v>1.766459432507</v>
      </c>
      <c r="BP447">
        <f t="shared" si="155"/>
        <v>2</v>
      </c>
    </row>
    <row r="448" spans="1:68" x14ac:dyDescent="0.25">
      <c r="A448" t="str">
        <f t="shared" si="157"/>
        <v>19270422</v>
      </c>
      <c r="B448">
        <v>19</v>
      </c>
      <c r="C448">
        <v>270</v>
      </c>
      <c r="D448">
        <v>2</v>
      </c>
      <c r="E448">
        <v>42</v>
      </c>
      <c r="F448" s="138">
        <f t="shared" si="156"/>
        <v>20</v>
      </c>
      <c r="G448">
        <v>0</v>
      </c>
      <c r="H448">
        <v>0</v>
      </c>
      <c r="I448">
        <v>0</v>
      </c>
      <c r="J448" s="94">
        <v>0</v>
      </c>
      <c r="K448" s="95">
        <v>2182</v>
      </c>
      <c r="L448" s="86">
        <v>0</v>
      </c>
      <c r="M448" s="86">
        <v>0</v>
      </c>
      <c r="N448" s="86">
        <v>0</v>
      </c>
      <c r="O448">
        <v>1.3620000000000001</v>
      </c>
      <c r="P448">
        <v>1.1000000000000001</v>
      </c>
      <c r="Q448">
        <v>1.1000000000000001</v>
      </c>
      <c r="R448">
        <v>1.1000000000000001</v>
      </c>
      <c r="S448">
        <f t="shared" si="122"/>
        <v>326</v>
      </c>
      <c r="T448">
        <f t="shared" si="123"/>
        <v>0</v>
      </c>
      <c r="U448">
        <f t="shared" si="124"/>
        <v>0</v>
      </c>
      <c r="V448">
        <f t="shared" si="121"/>
        <v>0</v>
      </c>
      <c r="W448">
        <f t="shared" si="165"/>
        <v>56</v>
      </c>
      <c r="X448">
        <f t="shared" si="166"/>
        <v>0</v>
      </c>
      <c r="Y448">
        <f t="shared" si="167"/>
        <v>0</v>
      </c>
      <c r="Z448">
        <f t="shared" si="164"/>
        <v>0</v>
      </c>
      <c r="AA448">
        <f t="shared" si="168"/>
        <v>2.0846494613185826</v>
      </c>
      <c r="AB448">
        <f t="shared" si="168"/>
        <v>0</v>
      </c>
      <c r="AC448">
        <f t="shared" si="169"/>
        <v>0</v>
      </c>
      <c r="AD448" s="96">
        <f t="shared" si="170"/>
        <v>0</v>
      </c>
      <c r="AE448" s="95">
        <v>0</v>
      </c>
      <c r="AF448" s="86">
        <v>0</v>
      </c>
      <c r="AG448" s="86">
        <v>0</v>
      </c>
      <c r="AH448">
        <v>0.98</v>
      </c>
      <c r="AI448">
        <v>0.98</v>
      </c>
      <c r="AJ448">
        <v>0.98</v>
      </c>
      <c r="AK448">
        <f t="shared" si="158"/>
        <v>0</v>
      </c>
      <c r="AL448">
        <f t="shared" si="159"/>
        <v>0</v>
      </c>
      <c r="AM448">
        <f t="shared" si="160"/>
        <v>0</v>
      </c>
      <c r="AN448">
        <f t="shared" si="161"/>
        <v>0</v>
      </c>
      <c r="AO448">
        <f t="shared" si="162"/>
        <v>0</v>
      </c>
      <c r="AP448">
        <f t="shared" si="163"/>
        <v>0</v>
      </c>
      <c r="AQ448" s="97">
        <f>(AK448/(IF((237.3*LN(('Mini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8" s="97">
        <f>(AL448/(IF((237.3*LN(('Mini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8" s="97">
        <f>(AM448/(IF((237.3*LN(('Mini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8">
        <f t="shared" si="151"/>
        <v>0</v>
      </c>
      <c r="AU448">
        <v>0</v>
      </c>
      <c r="AV448" s="96">
        <v>0</v>
      </c>
      <c r="AW448" s="139">
        <f t="shared" si="150"/>
        <v>3.6</v>
      </c>
      <c r="AX448" s="129">
        <v>0</v>
      </c>
      <c r="AY448" s="129">
        <v>0</v>
      </c>
      <c r="AZ448" s="129">
        <v>0</v>
      </c>
      <c r="BA448" s="86"/>
      <c r="BB448" s="86">
        <v>0</v>
      </c>
      <c r="BC448">
        <v>0</v>
      </c>
      <c r="BD448">
        <v>0</v>
      </c>
      <c r="BE448">
        <v>0</v>
      </c>
      <c r="BG448">
        <v>0</v>
      </c>
      <c r="BH448">
        <v>0</v>
      </c>
      <c r="BI448">
        <v>0</v>
      </c>
      <c r="BJ448">
        <v>0</v>
      </c>
      <c r="BM448">
        <f t="shared" si="152"/>
        <v>1.6730950035507E-3</v>
      </c>
      <c r="BN448">
        <f t="shared" si="153"/>
        <v>3.2929523945446001E-4</v>
      </c>
      <c r="BO448">
        <f t="shared" si="154"/>
        <v>1.3691788367472</v>
      </c>
      <c r="BP448">
        <f t="shared" si="155"/>
        <v>2</v>
      </c>
    </row>
    <row r="449" spans="1:68" x14ac:dyDescent="0.25">
      <c r="A449" t="str">
        <f t="shared" si="157"/>
        <v>19290262</v>
      </c>
      <c r="B449">
        <v>19</v>
      </c>
      <c r="C449">
        <v>290</v>
      </c>
      <c r="D449">
        <v>2</v>
      </c>
      <c r="E449">
        <v>26</v>
      </c>
      <c r="F449" s="138">
        <f t="shared" si="156"/>
        <v>10</v>
      </c>
      <c r="G449">
        <v>0</v>
      </c>
      <c r="H449">
        <v>0</v>
      </c>
      <c r="I449">
        <v>0</v>
      </c>
      <c r="J449" s="94">
        <v>0</v>
      </c>
      <c r="K449" s="95">
        <v>1271</v>
      </c>
      <c r="L449" s="86">
        <v>0</v>
      </c>
      <c r="M449" s="86">
        <v>0</v>
      </c>
      <c r="N449" s="86">
        <v>0</v>
      </c>
      <c r="O449">
        <v>1.3620000000000001</v>
      </c>
      <c r="P449">
        <v>1.1000000000000001</v>
      </c>
      <c r="Q449">
        <v>1.1000000000000001</v>
      </c>
      <c r="R449">
        <v>1.1000000000000001</v>
      </c>
      <c r="S449">
        <f t="shared" si="122"/>
        <v>190</v>
      </c>
      <c r="T449">
        <f t="shared" si="123"/>
        <v>0</v>
      </c>
      <c r="U449">
        <f t="shared" si="124"/>
        <v>0</v>
      </c>
      <c r="V449">
        <f t="shared" si="121"/>
        <v>0</v>
      </c>
      <c r="W449">
        <f t="shared" si="165"/>
        <v>33</v>
      </c>
      <c r="X449">
        <f t="shared" si="166"/>
        <v>0</v>
      </c>
      <c r="Y449">
        <f t="shared" si="167"/>
        <v>0</v>
      </c>
      <c r="Z449">
        <f t="shared" si="164"/>
        <v>0</v>
      </c>
      <c r="AA449">
        <f t="shared" si="168"/>
        <v>1.422521205199001</v>
      </c>
      <c r="AB449">
        <f t="shared" si="168"/>
        <v>0</v>
      </c>
      <c r="AC449">
        <f t="shared" si="169"/>
        <v>0</v>
      </c>
      <c r="AD449" s="96">
        <f t="shared" si="170"/>
        <v>0</v>
      </c>
      <c r="AE449" s="95">
        <v>0</v>
      </c>
      <c r="AF449" s="86">
        <v>0</v>
      </c>
      <c r="AG449" s="86">
        <v>0</v>
      </c>
      <c r="AH449">
        <v>0.98</v>
      </c>
      <c r="AI449">
        <v>0.98</v>
      </c>
      <c r="AJ449">
        <v>0.98</v>
      </c>
      <c r="AK449">
        <f t="shared" si="158"/>
        <v>0</v>
      </c>
      <c r="AL449">
        <f t="shared" si="159"/>
        <v>0</v>
      </c>
      <c r="AM449">
        <f t="shared" si="160"/>
        <v>0</v>
      </c>
      <c r="AN449">
        <f t="shared" si="161"/>
        <v>0</v>
      </c>
      <c r="AO449">
        <f t="shared" si="162"/>
        <v>0</v>
      </c>
      <c r="AP449">
        <f t="shared" si="163"/>
        <v>0</v>
      </c>
      <c r="AQ449" s="97">
        <f>(AK449/(IF((237.3*LN(('Mini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49" s="97">
        <f>(AL449/(IF((237.3*LN(('Mini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49" s="97">
        <f>(AM449/(IF((237.3*LN(('Mini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49">
        <f t="shared" si="151"/>
        <v>0</v>
      </c>
      <c r="AU449">
        <v>0</v>
      </c>
      <c r="AV449" s="96">
        <v>0</v>
      </c>
      <c r="AW449" s="139">
        <f t="shared" si="150"/>
        <v>1.9333333333333333</v>
      </c>
      <c r="AX449" s="129">
        <v>0</v>
      </c>
      <c r="AY449" s="129">
        <v>0</v>
      </c>
      <c r="AZ449" s="129">
        <v>0</v>
      </c>
      <c r="BA449" s="86"/>
      <c r="BB449" s="86">
        <v>0</v>
      </c>
      <c r="BC449">
        <v>0</v>
      </c>
      <c r="BD449">
        <v>0</v>
      </c>
      <c r="BE449">
        <v>0</v>
      </c>
      <c r="BG449">
        <v>0</v>
      </c>
      <c r="BH449">
        <v>0</v>
      </c>
      <c r="BI449">
        <v>0</v>
      </c>
      <c r="BJ449">
        <v>0</v>
      </c>
      <c r="BM449">
        <f t="shared" si="152"/>
        <v>1.4501879713725999E-3</v>
      </c>
      <c r="BN449">
        <f t="shared" si="153"/>
        <v>3.7831632653061002E-4</v>
      </c>
      <c r="BO449">
        <f t="shared" si="154"/>
        <v>1.4868910444209</v>
      </c>
      <c r="BP449">
        <f t="shared" si="155"/>
        <v>2</v>
      </c>
    </row>
    <row r="450" spans="1:68" x14ac:dyDescent="0.25">
      <c r="A450" t="str">
        <f t="shared" si="157"/>
        <v>19290342</v>
      </c>
      <c r="B450">
        <v>19</v>
      </c>
      <c r="C450">
        <v>290</v>
      </c>
      <c r="D450">
        <v>2</v>
      </c>
      <c r="E450">
        <v>34</v>
      </c>
      <c r="F450" s="138">
        <f t="shared" si="156"/>
        <v>15</v>
      </c>
      <c r="G450">
        <v>0</v>
      </c>
      <c r="H450">
        <v>0</v>
      </c>
      <c r="I450">
        <v>0</v>
      </c>
      <c r="J450" s="94">
        <v>0</v>
      </c>
      <c r="K450" s="95">
        <v>1721</v>
      </c>
      <c r="L450" s="86">
        <v>0</v>
      </c>
      <c r="M450" s="86">
        <v>0</v>
      </c>
      <c r="N450" s="86">
        <v>0</v>
      </c>
      <c r="O450">
        <v>1.3620000000000001</v>
      </c>
      <c r="P450">
        <v>1.1000000000000001</v>
      </c>
      <c r="Q450">
        <v>1.1000000000000001</v>
      </c>
      <c r="R450">
        <v>1.1000000000000001</v>
      </c>
      <c r="S450">
        <f t="shared" si="122"/>
        <v>257</v>
      </c>
      <c r="T450">
        <f t="shared" si="123"/>
        <v>0</v>
      </c>
      <c r="U450">
        <f t="shared" si="124"/>
        <v>0</v>
      </c>
      <c r="V450">
        <f t="shared" si="121"/>
        <v>0</v>
      </c>
      <c r="W450">
        <f t="shared" si="165"/>
        <v>44</v>
      </c>
      <c r="X450">
        <f t="shared" si="166"/>
        <v>0</v>
      </c>
      <c r="Y450">
        <f t="shared" si="167"/>
        <v>0</v>
      </c>
      <c r="Z450">
        <f t="shared" si="164"/>
        <v>0</v>
      </c>
      <c r="AA450">
        <f t="shared" si="168"/>
        <v>0.85389819479596751</v>
      </c>
      <c r="AB450">
        <f t="shared" si="168"/>
        <v>0</v>
      </c>
      <c r="AC450">
        <f t="shared" si="169"/>
        <v>0</v>
      </c>
      <c r="AD450" s="96">
        <f t="shared" si="170"/>
        <v>0</v>
      </c>
      <c r="AE450" s="95">
        <v>0</v>
      </c>
      <c r="AF450" s="86">
        <v>0</v>
      </c>
      <c r="AG450" s="86">
        <v>0</v>
      </c>
      <c r="AH450">
        <v>0.98</v>
      </c>
      <c r="AI450">
        <v>0.98</v>
      </c>
      <c r="AJ450">
        <v>0.98</v>
      </c>
      <c r="AK450">
        <f t="shared" si="158"/>
        <v>0</v>
      </c>
      <c r="AL450">
        <f t="shared" si="159"/>
        <v>0</v>
      </c>
      <c r="AM450">
        <f t="shared" si="160"/>
        <v>0</v>
      </c>
      <c r="AN450">
        <f t="shared" si="161"/>
        <v>0</v>
      </c>
      <c r="AO450">
        <f t="shared" si="162"/>
        <v>0</v>
      </c>
      <c r="AP450">
        <f t="shared" si="163"/>
        <v>0</v>
      </c>
      <c r="AQ450" s="97">
        <f>(AK450/(IF((237.3*LN(('Mini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0" s="97">
        <f>(AL450/(IF((237.3*LN(('Mini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0" s="97">
        <f>(AM450/(IF((237.3*LN(('Mini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0">
        <f t="shared" si="151"/>
        <v>0</v>
      </c>
      <c r="AU450">
        <v>0</v>
      </c>
      <c r="AV450" s="96">
        <v>0</v>
      </c>
      <c r="AW450" s="139">
        <f t="shared" si="150"/>
        <v>2.9</v>
      </c>
      <c r="AX450" s="129">
        <v>0</v>
      </c>
      <c r="AY450" s="129">
        <v>0</v>
      </c>
      <c r="AZ450" s="129">
        <v>0</v>
      </c>
      <c r="BA450" s="86"/>
      <c r="BB450" s="86">
        <v>0</v>
      </c>
      <c r="BC450">
        <v>0</v>
      </c>
      <c r="BD450">
        <v>0</v>
      </c>
      <c r="BE450">
        <v>0</v>
      </c>
      <c r="BG450">
        <v>0</v>
      </c>
      <c r="BH450">
        <v>0</v>
      </c>
      <c r="BI450">
        <v>0</v>
      </c>
      <c r="BJ450">
        <v>0</v>
      </c>
      <c r="BM450">
        <f t="shared" si="152"/>
        <v>1.9563320356262001E-4</v>
      </c>
      <c r="BN450">
        <f t="shared" si="153"/>
        <v>4.4708458846471E-4</v>
      </c>
      <c r="BO450">
        <f t="shared" si="154"/>
        <v>1.766459432507</v>
      </c>
      <c r="BP450">
        <f t="shared" si="155"/>
        <v>2</v>
      </c>
    </row>
    <row r="451" spans="1:68" x14ac:dyDescent="0.25">
      <c r="A451" t="str">
        <f t="shared" si="157"/>
        <v>19290422</v>
      </c>
      <c r="B451">
        <v>19</v>
      </c>
      <c r="C451">
        <v>290</v>
      </c>
      <c r="D451">
        <v>2</v>
      </c>
      <c r="E451">
        <v>42</v>
      </c>
      <c r="F451" s="138">
        <f t="shared" si="156"/>
        <v>20</v>
      </c>
      <c r="G451">
        <v>0</v>
      </c>
      <c r="H451">
        <v>0</v>
      </c>
      <c r="I451">
        <v>0</v>
      </c>
      <c r="J451" s="94">
        <v>0</v>
      </c>
      <c r="K451" s="95">
        <v>2365</v>
      </c>
      <c r="L451" s="86">
        <v>0</v>
      </c>
      <c r="M451" s="86">
        <v>0</v>
      </c>
      <c r="N451" s="86">
        <v>0</v>
      </c>
      <c r="O451">
        <v>1.3620000000000001</v>
      </c>
      <c r="P451">
        <v>1.1000000000000001</v>
      </c>
      <c r="Q451">
        <v>1.1000000000000001</v>
      </c>
      <c r="R451">
        <v>1.1000000000000001</v>
      </c>
      <c r="S451">
        <f t="shared" si="122"/>
        <v>353</v>
      </c>
      <c r="T451">
        <f t="shared" si="123"/>
        <v>0</v>
      </c>
      <c r="U451">
        <f t="shared" si="124"/>
        <v>0</v>
      </c>
      <c r="V451">
        <f t="shared" si="121"/>
        <v>0</v>
      </c>
      <c r="W451">
        <f t="shared" si="165"/>
        <v>61</v>
      </c>
      <c r="X451">
        <f t="shared" si="166"/>
        <v>0</v>
      </c>
      <c r="Y451">
        <f t="shared" si="167"/>
        <v>0</v>
      </c>
      <c r="Z451">
        <f t="shared" si="164"/>
        <v>0</v>
      </c>
      <c r="AA451">
        <f t="shared" si="168"/>
        <v>2.5267400452041255</v>
      </c>
      <c r="AB451">
        <f t="shared" si="168"/>
        <v>0</v>
      </c>
      <c r="AC451">
        <f t="shared" si="169"/>
        <v>0</v>
      </c>
      <c r="AD451" s="96">
        <f t="shared" si="170"/>
        <v>0</v>
      </c>
      <c r="AE451" s="95">
        <v>0</v>
      </c>
      <c r="AF451" s="86">
        <v>0</v>
      </c>
      <c r="AG451" s="86">
        <v>0</v>
      </c>
      <c r="AH451">
        <v>0.98</v>
      </c>
      <c r="AI451">
        <v>0.98</v>
      </c>
      <c r="AJ451">
        <v>0.98</v>
      </c>
      <c r="AK451">
        <f t="shared" si="158"/>
        <v>0</v>
      </c>
      <c r="AL451">
        <f t="shared" si="159"/>
        <v>0</v>
      </c>
      <c r="AM451">
        <f t="shared" si="160"/>
        <v>0</v>
      </c>
      <c r="AN451">
        <f t="shared" si="161"/>
        <v>0</v>
      </c>
      <c r="AO451">
        <f t="shared" si="162"/>
        <v>0</v>
      </c>
      <c r="AP451">
        <f t="shared" si="163"/>
        <v>0</v>
      </c>
      <c r="AQ451" s="97">
        <f>(AK451/(IF((237.3*LN(('Mini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1" s="97">
        <f>(AL451/(IF((237.3*LN(('Mini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1" s="97">
        <f>(AM451/(IF((237.3*LN(('Mini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1">
        <f t="shared" si="151"/>
        <v>0</v>
      </c>
      <c r="AU451">
        <v>0</v>
      </c>
      <c r="AV451" s="96">
        <v>0</v>
      </c>
      <c r="AW451" s="139">
        <f t="shared" si="150"/>
        <v>3.8666666666666667</v>
      </c>
      <c r="AX451" s="129">
        <v>0</v>
      </c>
      <c r="AY451" s="129">
        <v>0</v>
      </c>
      <c r="AZ451" s="129">
        <v>0</v>
      </c>
      <c r="BA451" s="86"/>
      <c r="BB451" s="86">
        <v>0</v>
      </c>
      <c r="BC451">
        <v>0</v>
      </c>
      <c r="BD451">
        <v>0</v>
      </c>
      <c r="BE451">
        <v>0</v>
      </c>
      <c r="BG451">
        <v>0</v>
      </c>
      <c r="BH451">
        <v>0</v>
      </c>
      <c r="BI451">
        <v>0</v>
      </c>
      <c r="BJ451">
        <v>0</v>
      </c>
      <c r="BM451">
        <f t="shared" si="152"/>
        <v>1.6730950035507E-3</v>
      </c>
      <c r="BN451">
        <f t="shared" si="153"/>
        <v>3.2929523945446001E-4</v>
      </c>
      <c r="BO451">
        <f t="shared" si="154"/>
        <v>1.3691788367472</v>
      </c>
      <c r="BP451">
        <f t="shared" si="155"/>
        <v>2</v>
      </c>
    </row>
    <row r="452" spans="1:68" x14ac:dyDescent="0.25">
      <c r="A452" t="str">
        <f t="shared" si="157"/>
        <v>19310262</v>
      </c>
      <c r="B452">
        <v>19</v>
      </c>
      <c r="C452">
        <v>310</v>
      </c>
      <c r="D452">
        <v>2</v>
      </c>
      <c r="E452">
        <v>26</v>
      </c>
      <c r="F452" s="138">
        <f t="shared" si="156"/>
        <v>10</v>
      </c>
      <c r="G452">
        <v>0</v>
      </c>
      <c r="H452">
        <v>0</v>
      </c>
      <c r="I452">
        <v>0</v>
      </c>
      <c r="J452" s="94">
        <v>0</v>
      </c>
      <c r="K452" s="95">
        <v>1370</v>
      </c>
      <c r="L452" s="86">
        <v>0</v>
      </c>
      <c r="M452" s="86">
        <v>0</v>
      </c>
      <c r="N452" s="86">
        <v>0</v>
      </c>
      <c r="O452">
        <v>1.3620000000000001</v>
      </c>
      <c r="P452">
        <v>1.1000000000000001</v>
      </c>
      <c r="Q452">
        <v>1.1000000000000001</v>
      </c>
      <c r="R452">
        <v>1.1000000000000001</v>
      </c>
      <c r="S452">
        <f t="shared" si="122"/>
        <v>204</v>
      </c>
      <c r="T452">
        <f t="shared" si="123"/>
        <v>0</v>
      </c>
      <c r="U452">
        <f t="shared" si="124"/>
        <v>0</v>
      </c>
      <c r="V452">
        <f t="shared" si="121"/>
        <v>0</v>
      </c>
      <c r="W452">
        <f t="shared" si="165"/>
        <v>35</v>
      </c>
      <c r="X452">
        <f t="shared" si="166"/>
        <v>0</v>
      </c>
      <c r="Y452">
        <f t="shared" si="167"/>
        <v>0</v>
      </c>
      <c r="Z452">
        <f t="shared" si="164"/>
        <v>0</v>
      </c>
      <c r="AA452">
        <f t="shared" si="168"/>
        <v>1.6650679425361228</v>
      </c>
      <c r="AB452">
        <f t="shared" si="168"/>
        <v>0</v>
      </c>
      <c r="AC452">
        <f t="shared" si="169"/>
        <v>0</v>
      </c>
      <c r="AD452" s="96">
        <f t="shared" si="170"/>
        <v>0</v>
      </c>
      <c r="AE452" s="95">
        <v>0</v>
      </c>
      <c r="AF452" s="86">
        <v>0</v>
      </c>
      <c r="AG452" s="86">
        <v>0</v>
      </c>
      <c r="AH452">
        <v>0.98</v>
      </c>
      <c r="AI452">
        <v>0.98</v>
      </c>
      <c r="AJ452">
        <v>0.98</v>
      </c>
      <c r="AK452">
        <f t="shared" si="158"/>
        <v>0</v>
      </c>
      <c r="AL452">
        <f t="shared" si="159"/>
        <v>0</v>
      </c>
      <c r="AM452">
        <f t="shared" si="160"/>
        <v>0</v>
      </c>
      <c r="AN452">
        <f t="shared" si="161"/>
        <v>0</v>
      </c>
      <c r="AO452">
        <f t="shared" si="162"/>
        <v>0</v>
      </c>
      <c r="AP452">
        <f t="shared" si="163"/>
        <v>0</v>
      </c>
      <c r="AQ452" s="97">
        <f>(AK452/(IF((237.3*LN(('Mini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2" s="97">
        <f>(AL452/(IF((237.3*LN(('Mini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2" s="97">
        <f>(AM452/(IF((237.3*LN(('Mini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2">
        <f t="shared" si="151"/>
        <v>0</v>
      </c>
      <c r="AU452">
        <v>0</v>
      </c>
      <c r="AV452" s="96">
        <v>0</v>
      </c>
      <c r="AW452" s="139">
        <f t="shared" si="150"/>
        <v>2.0666666666666669</v>
      </c>
      <c r="AX452" s="129">
        <v>0</v>
      </c>
      <c r="AY452" s="129">
        <v>0</v>
      </c>
      <c r="AZ452" s="129">
        <v>0</v>
      </c>
      <c r="BA452" s="86"/>
      <c r="BB452" s="86">
        <v>0</v>
      </c>
      <c r="BC452">
        <v>0</v>
      </c>
      <c r="BD452">
        <v>0</v>
      </c>
      <c r="BE452">
        <v>0</v>
      </c>
      <c r="BG452">
        <v>0</v>
      </c>
      <c r="BH452">
        <v>0</v>
      </c>
      <c r="BI452">
        <v>0</v>
      </c>
      <c r="BJ452">
        <v>0</v>
      </c>
      <c r="BM452">
        <f t="shared" si="152"/>
        <v>1.4501879713725999E-3</v>
      </c>
      <c r="BN452">
        <f t="shared" si="153"/>
        <v>3.7831632653061002E-4</v>
      </c>
      <c r="BO452">
        <f t="shared" si="154"/>
        <v>1.4868910444209</v>
      </c>
      <c r="BP452">
        <f t="shared" si="155"/>
        <v>2</v>
      </c>
    </row>
    <row r="453" spans="1:68" x14ac:dyDescent="0.25">
      <c r="A453" t="str">
        <f t="shared" si="157"/>
        <v>19310342</v>
      </c>
      <c r="B453">
        <v>19</v>
      </c>
      <c r="C453">
        <v>310</v>
      </c>
      <c r="D453">
        <v>2</v>
      </c>
      <c r="E453">
        <v>34</v>
      </c>
      <c r="F453" s="138">
        <f t="shared" si="156"/>
        <v>15</v>
      </c>
      <c r="G453">
        <v>0</v>
      </c>
      <c r="H453">
        <v>0</v>
      </c>
      <c r="I453">
        <v>0</v>
      </c>
      <c r="J453" s="94">
        <v>0</v>
      </c>
      <c r="K453" s="95">
        <v>1854</v>
      </c>
      <c r="L453" s="86">
        <v>0</v>
      </c>
      <c r="M453" s="86">
        <v>0</v>
      </c>
      <c r="N453" s="86">
        <v>0</v>
      </c>
      <c r="O453">
        <v>1.3620000000000001</v>
      </c>
      <c r="P453">
        <v>1.1000000000000001</v>
      </c>
      <c r="Q453">
        <v>1.1000000000000001</v>
      </c>
      <c r="R453">
        <v>1.1000000000000001</v>
      </c>
      <c r="S453">
        <f t="shared" si="122"/>
        <v>277</v>
      </c>
      <c r="T453">
        <f t="shared" si="123"/>
        <v>0</v>
      </c>
      <c r="U453">
        <f t="shared" si="124"/>
        <v>0</v>
      </c>
      <c r="V453">
        <f t="shared" si="121"/>
        <v>0</v>
      </c>
      <c r="W453">
        <f t="shared" si="165"/>
        <v>48</v>
      </c>
      <c r="X453">
        <f t="shared" si="166"/>
        <v>0</v>
      </c>
      <c r="Y453">
        <f t="shared" si="167"/>
        <v>0</v>
      </c>
      <c r="Z453">
        <f t="shared" si="164"/>
        <v>0</v>
      </c>
      <c r="AA453">
        <f t="shared" si="168"/>
        <v>1.0675147867651602</v>
      </c>
      <c r="AB453">
        <f t="shared" si="168"/>
        <v>0</v>
      </c>
      <c r="AC453">
        <f t="shared" si="169"/>
        <v>0</v>
      </c>
      <c r="AD453" s="96">
        <f t="shared" si="170"/>
        <v>0</v>
      </c>
      <c r="AE453" s="95">
        <v>0</v>
      </c>
      <c r="AF453" s="86">
        <v>0</v>
      </c>
      <c r="AG453" s="86">
        <v>0</v>
      </c>
      <c r="AH453">
        <v>0.98</v>
      </c>
      <c r="AI453">
        <v>0.98</v>
      </c>
      <c r="AJ453">
        <v>0.98</v>
      </c>
      <c r="AK453">
        <f t="shared" si="158"/>
        <v>0</v>
      </c>
      <c r="AL453">
        <f t="shared" si="159"/>
        <v>0</v>
      </c>
      <c r="AM453">
        <f t="shared" si="160"/>
        <v>0</v>
      </c>
      <c r="AN453">
        <f t="shared" si="161"/>
        <v>0</v>
      </c>
      <c r="AO453">
        <f t="shared" si="162"/>
        <v>0</v>
      </c>
      <c r="AP453">
        <f t="shared" si="163"/>
        <v>0</v>
      </c>
      <c r="AQ453" s="97">
        <f>(AK453/(IF((237.3*LN(('Mini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3" s="97">
        <f>(AL453/(IF((237.3*LN(('Mini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3" s="97">
        <f>(AM453/(IF((237.3*LN(('Mini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3">
        <f t="shared" si="151"/>
        <v>0</v>
      </c>
      <c r="AU453">
        <v>0</v>
      </c>
      <c r="AV453" s="96">
        <v>0</v>
      </c>
      <c r="AW453" s="139">
        <f t="shared" si="150"/>
        <v>3.1</v>
      </c>
      <c r="AX453" s="129">
        <v>0</v>
      </c>
      <c r="AY453" s="129">
        <v>0</v>
      </c>
      <c r="AZ453" s="129">
        <v>0</v>
      </c>
      <c r="BA453" s="86"/>
      <c r="BB453" s="86">
        <v>0</v>
      </c>
      <c r="BC453">
        <v>0</v>
      </c>
      <c r="BD453">
        <v>0</v>
      </c>
      <c r="BE453">
        <v>0</v>
      </c>
      <c r="BG453">
        <v>0</v>
      </c>
      <c r="BH453">
        <v>0</v>
      </c>
      <c r="BI453">
        <v>0</v>
      </c>
      <c r="BJ453">
        <v>0</v>
      </c>
      <c r="BM453">
        <f t="shared" si="152"/>
        <v>1.9563320356262001E-4</v>
      </c>
      <c r="BN453">
        <f t="shared" si="153"/>
        <v>4.4708458846471E-4</v>
      </c>
      <c r="BO453">
        <f t="shared" si="154"/>
        <v>1.766459432507</v>
      </c>
      <c r="BP453">
        <f t="shared" si="155"/>
        <v>2</v>
      </c>
    </row>
    <row r="454" spans="1:68" x14ac:dyDescent="0.25">
      <c r="A454" t="str">
        <f t="shared" si="157"/>
        <v>19310422</v>
      </c>
      <c r="B454">
        <v>19</v>
      </c>
      <c r="C454">
        <v>310</v>
      </c>
      <c r="D454">
        <v>2</v>
      </c>
      <c r="E454">
        <v>42</v>
      </c>
      <c r="F454" s="138">
        <f t="shared" si="156"/>
        <v>20</v>
      </c>
      <c r="G454">
        <v>0</v>
      </c>
      <c r="H454">
        <v>0</v>
      </c>
      <c r="I454">
        <v>0</v>
      </c>
      <c r="J454" s="94">
        <v>0</v>
      </c>
      <c r="K454" s="95">
        <v>2547</v>
      </c>
      <c r="L454" s="86">
        <v>0</v>
      </c>
      <c r="M454" s="86">
        <v>0</v>
      </c>
      <c r="N454" s="86">
        <v>0</v>
      </c>
      <c r="O454">
        <v>1.3620000000000001</v>
      </c>
      <c r="P454">
        <v>1.1000000000000001</v>
      </c>
      <c r="Q454">
        <v>1.1000000000000001</v>
      </c>
      <c r="R454">
        <v>1.1000000000000001</v>
      </c>
      <c r="S454">
        <f t="shared" si="122"/>
        <v>380</v>
      </c>
      <c r="T454">
        <f t="shared" si="123"/>
        <v>0</v>
      </c>
      <c r="U454">
        <f t="shared" si="124"/>
        <v>0</v>
      </c>
      <c r="V454">
        <f t="shared" si="121"/>
        <v>0</v>
      </c>
      <c r="W454">
        <f t="shared" si="165"/>
        <v>65</v>
      </c>
      <c r="X454">
        <f t="shared" si="166"/>
        <v>0</v>
      </c>
      <c r="Y454">
        <f t="shared" si="167"/>
        <v>0</v>
      </c>
      <c r="Z454">
        <f t="shared" si="164"/>
        <v>0</v>
      </c>
      <c r="AA454">
        <f t="shared" si="168"/>
        <v>2.9559124668950738</v>
      </c>
      <c r="AB454">
        <f t="shared" si="168"/>
        <v>0</v>
      </c>
      <c r="AC454">
        <f t="shared" si="169"/>
        <v>0</v>
      </c>
      <c r="AD454" s="96">
        <f t="shared" si="170"/>
        <v>0</v>
      </c>
      <c r="AE454" s="95">
        <v>0</v>
      </c>
      <c r="AF454" s="86">
        <v>0</v>
      </c>
      <c r="AG454" s="86">
        <v>0</v>
      </c>
      <c r="AH454">
        <v>0.98</v>
      </c>
      <c r="AI454">
        <v>0.98</v>
      </c>
      <c r="AJ454">
        <v>0.98</v>
      </c>
      <c r="AK454">
        <f t="shared" si="158"/>
        <v>0</v>
      </c>
      <c r="AL454">
        <f t="shared" si="159"/>
        <v>0</v>
      </c>
      <c r="AM454">
        <f t="shared" si="160"/>
        <v>0</v>
      </c>
      <c r="AN454">
        <f t="shared" si="161"/>
        <v>0</v>
      </c>
      <c r="AO454">
        <f t="shared" si="162"/>
        <v>0</v>
      </c>
      <c r="AP454">
        <f t="shared" si="163"/>
        <v>0</v>
      </c>
      <c r="AQ454" s="97">
        <f>(AK454/(IF((237.3*LN(('Mini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4" s="97">
        <f>(AL454/(IF((237.3*LN(('Mini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4" s="97">
        <f>(AM454/(IF((237.3*LN(('Mini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4">
        <f t="shared" si="151"/>
        <v>0</v>
      </c>
      <c r="AU454">
        <v>0</v>
      </c>
      <c r="AV454" s="96">
        <v>0</v>
      </c>
      <c r="AW454" s="139">
        <f t="shared" si="150"/>
        <v>4.1333333333333337</v>
      </c>
      <c r="AX454" s="129">
        <v>0</v>
      </c>
      <c r="AY454" s="129">
        <v>0</v>
      </c>
      <c r="AZ454" s="129">
        <v>0</v>
      </c>
      <c r="BA454" s="86"/>
      <c r="BB454" s="86">
        <v>0</v>
      </c>
      <c r="BC454">
        <v>0</v>
      </c>
      <c r="BD454">
        <v>0</v>
      </c>
      <c r="BE454">
        <v>0</v>
      </c>
      <c r="BG454">
        <v>0</v>
      </c>
      <c r="BH454">
        <v>0</v>
      </c>
      <c r="BI454">
        <v>0</v>
      </c>
      <c r="BJ454">
        <v>0</v>
      </c>
      <c r="BM454">
        <f t="shared" si="152"/>
        <v>1.6730950035507E-3</v>
      </c>
      <c r="BN454">
        <f t="shared" si="153"/>
        <v>3.2929523945446001E-4</v>
      </c>
      <c r="BO454">
        <f t="shared" si="154"/>
        <v>1.3691788367472</v>
      </c>
      <c r="BP454">
        <f t="shared" si="155"/>
        <v>2</v>
      </c>
    </row>
    <row r="455" spans="1:68" x14ac:dyDescent="0.25">
      <c r="A455" t="str">
        <f t="shared" si="157"/>
        <v>19330262</v>
      </c>
      <c r="B455">
        <v>19</v>
      </c>
      <c r="C455">
        <v>330</v>
      </c>
      <c r="D455">
        <v>2</v>
      </c>
      <c r="E455">
        <v>26</v>
      </c>
      <c r="F455" s="138">
        <f t="shared" si="156"/>
        <v>10</v>
      </c>
      <c r="G455">
        <v>0</v>
      </c>
      <c r="H455">
        <v>0</v>
      </c>
      <c r="I455">
        <v>0</v>
      </c>
      <c r="J455" s="94">
        <v>0</v>
      </c>
      <c r="K455" s="95">
        <v>1467</v>
      </c>
      <c r="L455" s="86">
        <v>0</v>
      </c>
      <c r="M455" s="86">
        <v>0</v>
      </c>
      <c r="N455" s="86">
        <v>0</v>
      </c>
      <c r="O455">
        <v>1.3620000000000001</v>
      </c>
      <c r="P455">
        <v>1.1000000000000001</v>
      </c>
      <c r="Q455">
        <v>1.1000000000000001</v>
      </c>
      <c r="R455">
        <v>1.1000000000000001</v>
      </c>
      <c r="S455">
        <f t="shared" si="122"/>
        <v>219</v>
      </c>
      <c r="T455">
        <f t="shared" si="123"/>
        <v>0</v>
      </c>
      <c r="U455">
        <f t="shared" si="124"/>
        <v>0</v>
      </c>
      <c r="V455">
        <f t="shared" si="121"/>
        <v>0</v>
      </c>
      <c r="W455">
        <f t="shared" si="165"/>
        <v>38</v>
      </c>
      <c r="X455">
        <f t="shared" si="166"/>
        <v>0</v>
      </c>
      <c r="Y455">
        <f t="shared" si="167"/>
        <v>0</v>
      </c>
      <c r="Z455">
        <f t="shared" si="164"/>
        <v>0</v>
      </c>
      <c r="AA455">
        <f t="shared" si="168"/>
        <v>2.0088264102659572</v>
      </c>
      <c r="AB455">
        <f t="shared" si="168"/>
        <v>0</v>
      </c>
      <c r="AC455">
        <f t="shared" si="169"/>
        <v>0</v>
      </c>
      <c r="AD455" s="96">
        <f t="shared" si="170"/>
        <v>0</v>
      </c>
      <c r="AE455" s="95">
        <v>0</v>
      </c>
      <c r="AF455" s="86">
        <v>0</v>
      </c>
      <c r="AG455" s="86">
        <v>0</v>
      </c>
      <c r="AH455">
        <v>0.98</v>
      </c>
      <c r="AI455">
        <v>0.98</v>
      </c>
      <c r="AJ455">
        <v>0.98</v>
      </c>
      <c r="AK455">
        <f t="shared" si="158"/>
        <v>0</v>
      </c>
      <c r="AL455">
        <f t="shared" si="159"/>
        <v>0</v>
      </c>
      <c r="AM455">
        <f t="shared" si="160"/>
        <v>0</v>
      </c>
      <c r="AN455">
        <f t="shared" si="161"/>
        <v>0</v>
      </c>
      <c r="AO455">
        <f t="shared" si="162"/>
        <v>0</v>
      </c>
      <c r="AP455">
        <f t="shared" si="163"/>
        <v>0</v>
      </c>
      <c r="AQ455" s="97">
        <f>(AK455/(IF((237.3*LN(('Mini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5" s="97">
        <f>(AL455/(IF((237.3*LN(('Mini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5" s="97">
        <f>(AM455/(IF((237.3*LN(('Mini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5">
        <f t="shared" si="151"/>
        <v>0</v>
      </c>
      <c r="AU455">
        <v>0</v>
      </c>
      <c r="AV455" s="96">
        <v>0</v>
      </c>
      <c r="AW455" s="139">
        <f t="shared" si="150"/>
        <v>2.2000000000000002</v>
      </c>
      <c r="AX455" s="129">
        <v>0</v>
      </c>
      <c r="AY455" s="129">
        <v>0</v>
      </c>
      <c r="AZ455" s="129">
        <v>0</v>
      </c>
      <c r="BA455" s="86"/>
      <c r="BB455" s="86">
        <v>0</v>
      </c>
      <c r="BC455">
        <v>0</v>
      </c>
      <c r="BD455">
        <v>0</v>
      </c>
      <c r="BE455">
        <v>0</v>
      </c>
      <c r="BG455">
        <v>0</v>
      </c>
      <c r="BH455">
        <v>0</v>
      </c>
      <c r="BI455">
        <v>0</v>
      </c>
      <c r="BJ455">
        <v>0</v>
      </c>
      <c r="BM455">
        <f t="shared" si="152"/>
        <v>1.4501879713725999E-3</v>
      </c>
      <c r="BN455">
        <f t="shared" si="153"/>
        <v>3.7831632653061002E-4</v>
      </c>
      <c r="BO455">
        <f t="shared" si="154"/>
        <v>1.4868910444209</v>
      </c>
      <c r="BP455">
        <f t="shared" si="155"/>
        <v>2</v>
      </c>
    </row>
    <row r="456" spans="1:68" x14ac:dyDescent="0.25">
      <c r="A456" t="str">
        <f t="shared" si="157"/>
        <v>19330342</v>
      </c>
      <c r="B456">
        <v>19</v>
      </c>
      <c r="C456">
        <v>330</v>
      </c>
      <c r="D456">
        <v>2</v>
      </c>
      <c r="E456">
        <v>34</v>
      </c>
      <c r="F456" s="138">
        <f t="shared" si="156"/>
        <v>15</v>
      </c>
      <c r="G456">
        <v>0</v>
      </c>
      <c r="H456">
        <v>0</v>
      </c>
      <c r="I456">
        <v>0</v>
      </c>
      <c r="J456" s="94">
        <v>0</v>
      </c>
      <c r="K456" s="95">
        <v>1987</v>
      </c>
      <c r="L456" s="86">
        <v>0</v>
      </c>
      <c r="M456" s="86">
        <v>0</v>
      </c>
      <c r="N456" s="86">
        <v>0</v>
      </c>
      <c r="O456">
        <v>1.3620000000000001</v>
      </c>
      <c r="P456">
        <v>1.1000000000000001</v>
      </c>
      <c r="Q456">
        <v>1.1000000000000001</v>
      </c>
      <c r="R456">
        <v>1.1000000000000001</v>
      </c>
      <c r="S456">
        <f t="shared" si="122"/>
        <v>297</v>
      </c>
      <c r="T456">
        <f t="shared" si="123"/>
        <v>0</v>
      </c>
      <c r="U456">
        <f t="shared" si="124"/>
        <v>0</v>
      </c>
      <c r="V456">
        <f t="shared" si="121"/>
        <v>0</v>
      </c>
      <c r="W456">
        <f t="shared" si="165"/>
        <v>51</v>
      </c>
      <c r="X456">
        <f t="shared" si="166"/>
        <v>0</v>
      </c>
      <c r="Y456">
        <f t="shared" si="167"/>
        <v>0</v>
      </c>
      <c r="Z456">
        <f t="shared" si="164"/>
        <v>0</v>
      </c>
      <c r="AA456">
        <f t="shared" si="168"/>
        <v>1.2679730116213721</v>
      </c>
      <c r="AB456">
        <f t="shared" si="168"/>
        <v>0</v>
      </c>
      <c r="AC456">
        <f t="shared" si="169"/>
        <v>0</v>
      </c>
      <c r="AD456" s="96">
        <f t="shared" si="170"/>
        <v>0</v>
      </c>
      <c r="AE456" s="95">
        <v>0</v>
      </c>
      <c r="AF456" s="86">
        <v>0</v>
      </c>
      <c r="AG456" s="86">
        <v>0</v>
      </c>
      <c r="AH456">
        <v>0.98</v>
      </c>
      <c r="AI456">
        <v>0.98</v>
      </c>
      <c r="AJ456">
        <v>0.98</v>
      </c>
      <c r="AK456">
        <f t="shared" si="158"/>
        <v>0</v>
      </c>
      <c r="AL456">
        <f t="shared" si="159"/>
        <v>0</v>
      </c>
      <c r="AM456">
        <f t="shared" si="160"/>
        <v>0</v>
      </c>
      <c r="AN456">
        <f t="shared" si="161"/>
        <v>0</v>
      </c>
      <c r="AO456">
        <f t="shared" si="162"/>
        <v>0</v>
      </c>
      <c r="AP456">
        <f t="shared" si="163"/>
        <v>0</v>
      </c>
      <c r="AQ456" s="97">
        <f>(AK456/(IF((237.3*LN(('Mini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6" s="97">
        <f>(AL456/(IF((237.3*LN(('Mini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6" s="97">
        <f>(AM456/(IF((237.3*LN(('Mini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6">
        <f t="shared" si="151"/>
        <v>0</v>
      </c>
      <c r="AU456">
        <v>0</v>
      </c>
      <c r="AV456" s="96">
        <v>0</v>
      </c>
      <c r="AW456" s="139">
        <f t="shared" si="150"/>
        <v>3.3000000000000003</v>
      </c>
      <c r="AX456" s="129">
        <v>0</v>
      </c>
      <c r="AY456" s="129">
        <v>0</v>
      </c>
      <c r="AZ456" s="129">
        <v>0</v>
      </c>
      <c r="BA456" s="86"/>
      <c r="BB456" s="86">
        <v>0</v>
      </c>
      <c r="BC456">
        <v>0</v>
      </c>
      <c r="BD456">
        <v>0</v>
      </c>
      <c r="BE456">
        <v>0</v>
      </c>
      <c r="BG456">
        <v>0</v>
      </c>
      <c r="BH456">
        <v>0</v>
      </c>
      <c r="BI456">
        <v>0</v>
      </c>
      <c r="BJ456">
        <v>0</v>
      </c>
      <c r="BM456">
        <f t="shared" si="152"/>
        <v>1.9563320356262001E-4</v>
      </c>
      <c r="BN456">
        <f t="shared" si="153"/>
        <v>4.4708458846471E-4</v>
      </c>
      <c r="BO456">
        <f t="shared" si="154"/>
        <v>1.766459432507</v>
      </c>
      <c r="BP456">
        <f t="shared" si="155"/>
        <v>2</v>
      </c>
    </row>
    <row r="457" spans="1:68" x14ac:dyDescent="0.25">
      <c r="A457" t="str">
        <f t="shared" si="157"/>
        <v>19330422</v>
      </c>
      <c r="B457">
        <v>19</v>
      </c>
      <c r="C457">
        <v>330</v>
      </c>
      <c r="D457">
        <v>2</v>
      </c>
      <c r="E457">
        <v>42</v>
      </c>
      <c r="F457" s="138">
        <f t="shared" si="156"/>
        <v>20</v>
      </c>
      <c r="G457">
        <v>0</v>
      </c>
      <c r="H457">
        <v>0</v>
      </c>
      <c r="I457">
        <v>0</v>
      </c>
      <c r="J457" s="94">
        <v>0</v>
      </c>
      <c r="K457" s="95">
        <v>2728</v>
      </c>
      <c r="L457" s="86">
        <v>0</v>
      </c>
      <c r="M457" s="86">
        <v>0</v>
      </c>
      <c r="N457" s="86">
        <v>0</v>
      </c>
      <c r="O457">
        <v>1.3620000000000001</v>
      </c>
      <c r="P457">
        <v>1.1000000000000001</v>
      </c>
      <c r="Q457">
        <v>1.1000000000000001</v>
      </c>
      <c r="R457">
        <v>1.1000000000000001</v>
      </c>
      <c r="S457">
        <f t="shared" si="122"/>
        <v>407</v>
      </c>
      <c r="T457">
        <f t="shared" si="123"/>
        <v>0</v>
      </c>
      <c r="U457">
        <f t="shared" si="124"/>
        <v>0</v>
      </c>
      <c r="V457">
        <f t="shared" si="121"/>
        <v>0</v>
      </c>
      <c r="W457">
        <f t="shared" si="165"/>
        <v>70</v>
      </c>
      <c r="X457">
        <f t="shared" si="166"/>
        <v>0</v>
      </c>
      <c r="Y457">
        <f t="shared" si="167"/>
        <v>0</v>
      </c>
      <c r="Z457">
        <f t="shared" si="164"/>
        <v>0</v>
      </c>
      <c r="AA457">
        <f t="shared" si="168"/>
        <v>3.4926379534901506</v>
      </c>
      <c r="AB457">
        <f t="shared" si="168"/>
        <v>0</v>
      </c>
      <c r="AC457">
        <f t="shared" si="169"/>
        <v>0</v>
      </c>
      <c r="AD457" s="96">
        <f t="shared" si="170"/>
        <v>0</v>
      </c>
      <c r="AE457" s="95">
        <v>0</v>
      </c>
      <c r="AF457" s="86">
        <v>0</v>
      </c>
      <c r="AG457" s="86">
        <v>0</v>
      </c>
      <c r="AH457">
        <v>0.98</v>
      </c>
      <c r="AI457">
        <v>0.98</v>
      </c>
      <c r="AJ457">
        <v>0.98</v>
      </c>
      <c r="AK457">
        <f t="shared" si="158"/>
        <v>0</v>
      </c>
      <c r="AL457">
        <f t="shared" si="159"/>
        <v>0</v>
      </c>
      <c r="AM457">
        <f t="shared" si="160"/>
        <v>0</v>
      </c>
      <c r="AN457">
        <f t="shared" si="161"/>
        <v>0</v>
      </c>
      <c r="AO457">
        <f t="shared" si="162"/>
        <v>0</v>
      </c>
      <c r="AP457">
        <f t="shared" si="163"/>
        <v>0</v>
      </c>
      <c r="AQ457" s="97">
        <f>(AK457/(IF((237.3*LN(('Mini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7" s="97">
        <f>(AL457/(IF((237.3*LN(('Mini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7" s="97">
        <f>(AM457/(IF((237.3*LN(('Mini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7">
        <f t="shared" si="151"/>
        <v>0</v>
      </c>
      <c r="AU457">
        <v>0</v>
      </c>
      <c r="AV457" s="96">
        <v>0</v>
      </c>
      <c r="AW457" s="139">
        <f t="shared" ref="AW457:AW520" si="171">IF($F457=$BR$70,$C457*$BS$70,IF($F457=$BR$71,$C457*$BS$71,IF($F457=$BR$72,$C457*$BS$72,IF($F457=$BR$73,$C457*$BS$73,IF($F457=$BR$74,$C457*$BS$74,IF($F457=$BR$75,$C457*$BS$75,IF($F457=$BR$76,$C457*$BS$76,IF($F457=$BR$77,$C457*$BS$77,IF($F457=$BR$78,$C457*$BS$78,IF($F457=$BR$79,$C457*$BS$79,IF($F457=$BR$80,$C457*$BS$80,)))))))))))</f>
        <v>4.4000000000000004</v>
      </c>
      <c r="AX457" s="129">
        <v>0</v>
      </c>
      <c r="AY457" s="129">
        <v>0</v>
      </c>
      <c r="AZ457" s="129">
        <v>0</v>
      </c>
      <c r="BA457" s="86"/>
      <c r="BB457" s="86">
        <v>0</v>
      </c>
      <c r="BC457">
        <v>0</v>
      </c>
      <c r="BD457">
        <v>0</v>
      </c>
      <c r="BE457">
        <v>0</v>
      </c>
      <c r="BG457">
        <v>0</v>
      </c>
      <c r="BH457">
        <v>0</v>
      </c>
      <c r="BI457">
        <v>0</v>
      </c>
      <c r="BJ457">
        <v>0</v>
      </c>
      <c r="BM457">
        <f t="shared" si="152"/>
        <v>1.6730950035507E-3</v>
      </c>
      <c r="BN457">
        <f t="shared" si="153"/>
        <v>3.2929523945446001E-4</v>
      </c>
      <c r="BO457">
        <f t="shared" si="154"/>
        <v>1.3691788367472</v>
      </c>
      <c r="BP457">
        <f t="shared" si="155"/>
        <v>2</v>
      </c>
    </row>
    <row r="458" spans="1:68" x14ac:dyDescent="0.25">
      <c r="A458" t="str">
        <f t="shared" si="157"/>
        <v>19350262</v>
      </c>
      <c r="B458">
        <v>19</v>
      </c>
      <c r="C458">
        <v>350</v>
      </c>
      <c r="D458">
        <v>2</v>
      </c>
      <c r="E458">
        <v>26</v>
      </c>
      <c r="F458" s="138">
        <f t="shared" si="156"/>
        <v>10</v>
      </c>
      <c r="G458">
        <v>0</v>
      </c>
      <c r="H458">
        <v>0</v>
      </c>
      <c r="I458">
        <v>0</v>
      </c>
      <c r="J458" s="94">
        <v>0</v>
      </c>
      <c r="K458" s="95">
        <v>1565</v>
      </c>
      <c r="L458" s="86">
        <v>0</v>
      </c>
      <c r="M458" s="86">
        <v>0</v>
      </c>
      <c r="N458" s="86">
        <v>0</v>
      </c>
      <c r="O458">
        <v>1.3620000000000001</v>
      </c>
      <c r="P458">
        <v>1.1000000000000001</v>
      </c>
      <c r="Q458">
        <v>1.1000000000000001</v>
      </c>
      <c r="R458">
        <v>1.1000000000000001</v>
      </c>
      <c r="S458">
        <f t="shared" si="122"/>
        <v>234</v>
      </c>
      <c r="T458">
        <f t="shared" si="123"/>
        <v>0</v>
      </c>
      <c r="U458">
        <f t="shared" si="124"/>
        <v>0</v>
      </c>
      <c r="V458">
        <f t="shared" si="121"/>
        <v>0</v>
      </c>
      <c r="W458">
        <f t="shared" si="165"/>
        <v>40</v>
      </c>
      <c r="X458">
        <f t="shared" si="166"/>
        <v>0</v>
      </c>
      <c r="Y458">
        <f t="shared" si="167"/>
        <v>0</v>
      </c>
      <c r="Z458">
        <f t="shared" si="164"/>
        <v>0</v>
      </c>
      <c r="AA458">
        <f t="shared" si="168"/>
        <v>2.3052073098114154</v>
      </c>
      <c r="AB458">
        <f t="shared" si="168"/>
        <v>0</v>
      </c>
      <c r="AC458">
        <f t="shared" si="169"/>
        <v>0</v>
      </c>
      <c r="AD458" s="96">
        <f t="shared" si="170"/>
        <v>0</v>
      </c>
      <c r="AE458" s="95">
        <v>0</v>
      </c>
      <c r="AF458" s="86">
        <v>0</v>
      </c>
      <c r="AG458" s="86">
        <v>0</v>
      </c>
      <c r="AH458">
        <v>0.98</v>
      </c>
      <c r="AI458">
        <v>0.98</v>
      </c>
      <c r="AJ458">
        <v>0.98</v>
      </c>
      <c r="AK458">
        <f t="shared" si="158"/>
        <v>0</v>
      </c>
      <c r="AL458">
        <f t="shared" si="159"/>
        <v>0</v>
      </c>
      <c r="AM458">
        <f t="shared" si="160"/>
        <v>0</v>
      </c>
      <c r="AN458">
        <f t="shared" si="161"/>
        <v>0</v>
      </c>
      <c r="AO458">
        <f t="shared" si="162"/>
        <v>0</v>
      </c>
      <c r="AP458">
        <f t="shared" si="163"/>
        <v>0</v>
      </c>
      <c r="AQ458" s="97">
        <f>(AK458/(IF((237.3*LN(('Mini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8" s="97">
        <f>(AL458/(IF((237.3*LN(('Mini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8" s="97">
        <f>(AM458/(IF((237.3*LN(('Mini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8">
        <f t="shared" ref="AT458:AT521" si="172">0.0098*(($BM458*(AN458^$BO458)*($C458-14.4)*$BP458)+($BN458*AN458*AN458))</f>
        <v>0</v>
      </c>
      <c r="AU458">
        <v>0</v>
      </c>
      <c r="AV458" s="96">
        <v>0</v>
      </c>
      <c r="AW458" s="139">
        <f t="shared" si="171"/>
        <v>2.3333333333333335</v>
      </c>
      <c r="AX458" s="129">
        <v>0</v>
      </c>
      <c r="AY458" s="129">
        <v>0</v>
      </c>
      <c r="AZ458" s="129">
        <v>0</v>
      </c>
      <c r="BA458" s="86"/>
      <c r="BB458" s="86">
        <v>0</v>
      </c>
      <c r="BC458">
        <v>0</v>
      </c>
      <c r="BD458">
        <v>0</v>
      </c>
      <c r="BE458">
        <v>0</v>
      </c>
      <c r="BG458">
        <v>0</v>
      </c>
      <c r="BH458">
        <v>0</v>
      </c>
      <c r="BI458">
        <v>0</v>
      </c>
      <c r="BJ458">
        <v>0</v>
      </c>
      <c r="BM458">
        <f t="shared" ref="BM458:BM521" si="173">IF($F458=$BR$70,$BT$70,IF($F458=$BR$71,$BT$71,IF($F458=$BR$72,$BT$72,IF($F458=$BR$73,$BT$73,IF($F458=$BR$74,$BT$74,IF($F458=$BR$75,$BT$75,IF($F458=$BR$76,$BT$76,IF($F458=$BR$77,$BT$77,IF($F458=$BR$78,$BT$78,IF($F458=$BR$79,$BT$79,IF($F458=$BR$80,$BT$80,)))))))))))</f>
        <v>1.4501879713725999E-3</v>
      </c>
      <c r="BN458">
        <f t="shared" ref="BN458:BN521" si="174">IF($F458=$BR$70,$BU$70,IF($F458=$BR$71,$BU$71,IF($F458=$BR$72,$BU$72,IF($F458=$BR$73,$BU$73,IF($F458=$BR$74,$BU$74,IF($F458=$BR$75,$BU$75,IF($F458=$BR$76,$BU$76,IF($F458=$BR$77,$BU$77,IF($F458=$BR$78,$BU$78,IF($F458=$BR$79,$BU$79,IF($F458=$BR$80,$BU$80,)))))))))))</f>
        <v>3.7831632653061002E-4</v>
      </c>
      <c r="BO458">
        <f t="shared" ref="BO458:BO521" si="175">IF($F458=$BR$70,$BV$70,IF($F458=$BR$71,$BV$71,IF($F458=$BR$72,$BV$72,IF($F458=$BR$73,$BV$73,IF($F458=$BR$74,$BV$74,IF($F458=$BR$75,$BV$75,IF($F458=$BR$76,$BV$76,IF($F458=$BR$77,$BV$77,IF($F458=$BR$78,$BV$78,IF($F458=$BR$79,$BV$79,IF($F458=$BR$80,$BV$80,)))))))))))</f>
        <v>1.4868910444209</v>
      </c>
      <c r="BP458">
        <f t="shared" ref="BP458:BP521" si="176">IF($F458=$BR$70,$BW$70,IF($F458=$BR$71,$BW$71,IF($F458=$BR$72,$BW$72,IF($F458=$BR$73,$BW$73,IF($F458=$BR$74,$BW$74,IF($F458=$BR$75,$BW$75,IF($F458=$BR$76,$BW$76,IF($F458=$BR$77,$BW$77,IF($F458=$BR$78,$BW$78,IF($F458=$BR$79,$BW$79,IF($F458=$BR$80,$BW$80,)))))))))))</f>
        <v>2</v>
      </c>
    </row>
    <row r="459" spans="1:68" x14ac:dyDescent="0.25">
      <c r="A459" t="str">
        <f t="shared" si="157"/>
        <v>19350342</v>
      </c>
      <c r="B459">
        <v>19</v>
      </c>
      <c r="C459">
        <v>350</v>
      </c>
      <c r="D459">
        <v>2</v>
      </c>
      <c r="E459">
        <v>34</v>
      </c>
      <c r="F459" s="138">
        <f t="shared" si="156"/>
        <v>15</v>
      </c>
      <c r="G459">
        <v>0</v>
      </c>
      <c r="H459">
        <v>0</v>
      </c>
      <c r="I459">
        <v>0</v>
      </c>
      <c r="J459" s="94">
        <v>0</v>
      </c>
      <c r="K459" s="95">
        <v>2119</v>
      </c>
      <c r="L459" s="86">
        <v>0</v>
      </c>
      <c r="M459" s="86">
        <v>0</v>
      </c>
      <c r="N459" s="86">
        <v>0</v>
      </c>
      <c r="O459">
        <v>1.3620000000000001</v>
      </c>
      <c r="P459">
        <v>1.1000000000000001</v>
      </c>
      <c r="Q459">
        <v>1.1000000000000001</v>
      </c>
      <c r="R459">
        <v>1.1000000000000001</v>
      </c>
      <c r="S459">
        <f t="shared" si="122"/>
        <v>316</v>
      </c>
      <c r="T459">
        <f t="shared" si="123"/>
        <v>0</v>
      </c>
      <c r="U459">
        <f t="shared" si="124"/>
        <v>0</v>
      </c>
      <c r="V459">
        <f t="shared" si="121"/>
        <v>0</v>
      </c>
      <c r="W459">
        <f t="shared" si="165"/>
        <v>54</v>
      </c>
      <c r="X459">
        <f t="shared" si="166"/>
        <v>0</v>
      </c>
      <c r="Y459">
        <f t="shared" si="167"/>
        <v>0</v>
      </c>
      <c r="Z459">
        <f t="shared" si="164"/>
        <v>0</v>
      </c>
      <c r="AA459">
        <f t="shared" si="168"/>
        <v>1.4909445593996062</v>
      </c>
      <c r="AB459">
        <f t="shared" si="168"/>
        <v>0</v>
      </c>
      <c r="AC459">
        <f t="shared" si="169"/>
        <v>0</v>
      </c>
      <c r="AD459" s="96">
        <f t="shared" si="170"/>
        <v>0</v>
      </c>
      <c r="AE459" s="95">
        <v>0</v>
      </c>
      <c r="AF459" s="86">
        <v>0</v>
      </c>
      <c r="AG459" s="86">
        <v>0</v>
      </c>
      <c r="AH459">
        <v>0.98</v>
      </c>
      <c r="AI459">
        <v>0.98</v>
      </c>
      <c r="AJ459">
        <v>0.98</v>
      </c>
      <c r="AK459">
        <f t="shared" si="158"/>
        <v>0</v>
      </c>
      <c r="AL459">
        <f t="shared" si="159"/>
        <v>0</v>
      </c>
      <c r="AM459">
        <f t="shared" si="160"/>
        <v>0</v>
      </c>
      <c r="AN459">
        <f t="shared" si="161"/>
        <v>0</v>
      </c>
      <c r="AO459">
        <f t="shared" si="162"/>
        <v>0</v>
      </c>
      <c r="AP459">
        <f t="shared" si="163"/>
        <v>0</v>
      </c>
      <c r="AQ459" s="97">
        <f>(AK459/(IF((237.3*LN(('Mini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59" s="97">
        <f>(AL459/(IF((237.3*LN(('Mini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59" s="97">
        <f>(AM459/(IF((237.3*LN(('Mini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59">
        <f t="shared" si="172"/>
        <v>0</v>
      </c>
      <c r="AU459">
        <v>0</v>
      </c>
      <c r="AV459" s="96">
        <v>0</v>
      </c>
      <c r="AW459" s="139">
        <f t="shared" si="171"/>
        <v>3.5</v>
      </c>
      <c r="AX459" s="129">
        <v>0</v>
      </c>
      <c r="AY459" s="129">
        <v>0</v>
      </c>
      <c r="AZ459" s="129">
        <v>0</v>
      </c>
      <c r="BA459" s="86"/>
      <c r="BB459" s="86">
        <v>0</v>
      </c>
      <c r="BC459">
        <v>0</v>
      </c>
      <c r="BD459">
        <v>0</v>
      </c>
      <c r="BE459">
        <v>0</v>
      </c>
      <c r="BG459">
        <v>0</v>
      </c>
      <c r="BH459">
        <v>0</v>
      </c>
      <c r="BI459">
        <v>0</v>
      </c>
      <c r="BJ459">
        <v>0</v>
      </c>
      <c r="BM459">
        <f t="shared" si="173"/>
        <v>1.9563320356262001E-4</v>
      </c>
      <c r="BN459">
        <f t="shared" si="174"/>
        <v>4.4708458846471E-4</v>
      </c>
      <c r="BO459">
        <f t="shared" si="175"/>
        <v>1.766459432507</v>
      </c>
      <c r="BP459">
        <f t="shared" si="176"/>
        <v>2</v>
      </c>
    </row>
    <row r="460" spans="1:68" x14ac:dyDescent="0.25">
      <c r="A460" t="str">
        <f t="shared" si="157"/>
        <v>19350422</v>
      </c>
      <c r="B460">
        <v>19</v>
      </c>
      <c r="C460">
        <v>350</v>
      </c>
      <c r="D460">
        <v>2</v>
      </c>
      <c r="E460">
        <v>42</v>
      </c>
      <c r="F460" s="138">
        <f t="shared" si="156"/>
        <v>20</v>
      </c>
      <c r="G460">
        <v>0</v>
      </c>
      <c r="H460">
        <v>0</v>
      </c>
      <c r="I460">
        <v>0</v>
      </c>
      <c r="J460" s="94">
        <v>0</v>
      </c>
      <c r="K460" s="95">
        <v>2910</v>
      </c>
      <c r="L460" s="86">
        <v>0</v>
      </c>
      <c r="M460" s="86">
        <v>0</v>
      </c>
      <c r="N460" s="86">
        <v>0</v>
      </c>
      <c r="O460">
        <v>1.3620000000000001</v>
      </c>
      <c r="P460">
        <v>1.1000000000000001</v>
      </c>
      <c r="Q460">
        <v>1.1000000000000001</v>
      </c>
      <c r="R460">
        <v>1.1000000000000001</v>
      </c>
      <c r="S460">
        <f t="shared" si="122"/>
        <v>434</v>
      </c>
      <c r="T460">
        <f t="shared" si="123"/>
        <v>0</v>
      </c>
      <c r="U460">
        <f t="shared" si="124"/>
        <v>0</v>
      </c>
      <c r="V460">
        <f t="shared" si="121"/>
        <v>0</v>
      </c>
      <c r="W460">
        <f t="shared" si="165"/>
        <v>75</v>
      </c>
      <c r="X460">
        <f t="shared" si="166"/>
        <v>0</v>
      </c>
      <c r="Y460">
        <f t="shared" si="167"/>
        <v>0</v>
      </c>
      <c r="Z460">
        <f t="shared" si="164"/>
        <v>0</v>
      </c>
      <c r="AA460">
        <f t="shared" si="168"/>
        <v>4.0815827984031943</v>
      </c>
      <c r="AB460">
        <f t="shared" si="168"/>
        <v>0</v>
      </c>
      <c r="AC460">
        <f t="shared" si="169"/>
        <v>0</v>
      </c>
      <c r="AD460" s="96">
        <f t="shared" si="170"/>
        <v>0</v>
      </c>
      <c r="AE460" s="95">
        <v>0</v>
      </c>
      <c r="AF460" s="86">
        <v>0</v>
      </c>
      <c r="AG460" s="86">
        <v>0</v>
      </c>
      <c r="AH460">
        <v>0.98</v>
      </c>
      <c r="AI460">
        <v>0.98</v>
      </c>
      <c r="AJ460">
        <v>0.98</v>
      </c>
      <c r="AK460">
        <f t="shared" si="158"/>
        <v>0</v>
      </c>
      <c r="AL460">
        <f t="shared" si="159"/>
        <v>0</v>
      </c>
      <c r="AM460">
        <f t="shared" si="160"/>
        <v>0</v>
      </c>
      <c r="AN460">
        <f t="shared" si="161"/>
        <v>0</v>
      </c>
      <c r="AO460">
        <f t="shared" si="162"/>
        <v>0</v>
      </c>
      <c r="AP460">
        <f t="shared" si="163"/>
        <v>0</v>
      </c>
      <c r="AQ460" s="97">
        <f>(AK460/(IF((237.3*LN(('Mini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0" s="97">
        <f>(AL460/(IF((237.3*LN(('Mini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0" s="97">
        <f>(AM460/(IF((237.3*LN(('Mini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0">
        <f t="shared" si="172"/>
        <v>0</v>
      </c>
      <c r="AU460">
        <v>0</v>
      </c>
      <c r="AV460" s="96">
        <v>0</v>
      </c>
      <c r="AW460" s="139">
        <f t="shared" si="171"/>
        <v>4.666666666666667</v>
      </c>
      <c r="AX460" s="129">
        <v>0</v>
      </c>
      <c r="AY460" s="129">
        <v>0</v>
      </c>
      <c r="AZ460" s="129">
        <v>0</v>
      </c>
      <c r="BA460" s="86"/>
      <c r="BB460" s="86">
        <v>0</v>
      </c>
      <c r="BC460">
        <v>0</v>
      </c>
      <c r="BD460">
        <v>0</v>
      </c>
      <c r="BE460">
        <v>0</v>
      </c>
      <c r="BG460">
        <v>0</v>
      </c>
      <c r="BH460">
        <v>0</v>
      </c>
      <c r="BI460">
        <v>0</v>
      </c>
      <c r="BJ460">
        <v>0</v>
      </c>
      <c r="BM460">
        <f t="shared" si="173"/>
        <v>1.6730950035507E-3</v>
      </c>
      <c r="BN460">
        <f t="shared" si="174"/>
        <v>3.2929523945446001E-4</v>
      </c>
      <c r="BO460">
        <f t="shared" si="175"/>
        <v>1.3691788367472</v>
      </c>
      <c r="BP460">
        <f t="shared" si="176"/>
        <v>2</v>
      </c>
    </row>
    <row r="461" spans="1:68" x14ac:dyDescent="0.25">
      <c r="A461" t="str">
        <f t="shared" si="157"/>
        <v>19370262</v>
      </c>
      <c r="B461">
        <v>19</v>
      </c>
      <c r="C461">
        <v>370</v>
      </c>
      <c r="D461">
        <v>2</v>
      </c>
      <c r="E461">
        <v>26</v>
      </c>
      <c r="F461" s="138">
        <f t="shared" si="156"/>
        <v>10</v>
      </c>
      <c r="G461">
        <v>0</v>
      </c>
      <c r="H461">
        <v>0</v>
      </c>
      <c r="I461">
        <v>0</v>
      </c>
      <c r="J461" s="94">
        <v>0</v>
      </c>
      <c r="K461" s="95">
        <v>1663</v>
      </c>
      <c r="L461" s="86">
        <v>0</v>
      </c>
      <c r="M461" s="86">
        <v>0</v>
      </c>
      <c r="N461" s="86">
        <v>0</v>
      </c>
      <c r="O461">
        <v>1.3620000000000001</v>
      </c>
      <c r="P461">
        <v>1.1000000000000001</v>
      </c>
      <c r="Q461">
        <v>1.1000000000000001</v>
      </c>
      <c r="R461">
        <v>1.1000000000000001</v>
      </c>
      <c r="S461">
        <f t="shared" si="122"/>
        <v>248</v>
      </c>
      <c r="T461">
        <f t="shared" si="123"/>
        <v>0</v>
      </c>
      <c r="U461">
        <f t="shared" si="124"/>
        <v>0</v>
      </c>
      <c r="V461">
        <f t="shared" si="121"/>
        <v>0</v>
      </c>
      <c r="W461">
        <f t="shared" si="165"/>
        <v>43</v>
      </c>
      <c r="X461">
        <f t="shared" si="166"/>
        <v>0</v>
      </c>
      <c r="Y461">
        <f t="shared" si="167"/>
        <v>0</v>
      </c>
      <c r="Z461">
        <f t="shared" si="164"/>
        <v>0</v>
      </c>
      <c r="AA461">
        <f t="shared" si="168"/>
        <v>2.7197423904196532</v>
      </c>
      <c r="AB461">
        <f t="shared" si="168"/>
        <v>0</v>
      </c>
      <c r="AC461">
        <f t="shared" si="169"/>
        <v>0</v>
      </c>
      <c r="AD461" s="96">
        <f t="shared" si="170"/>
        <v>0</v>
      </c>
      <c r="AE461" s="95">
        <v>0</v>
      </c>
      <c r="AF461" s="86">
        <v>0</v>
      </c>
      <c r="AG461" s="86">
        <v>0</v>
      </c>
      <c r="AH461">
        <v>0.98</v>
      </c>
      <c r="AI461">
        <v>0.98</v>
      </c>
      <c r="AJ461">
        <v>0.98</v>
      </c>
      <c r="AK461">
        <f t="shared" si="158"/>
        <v>0</v>
      </c>
      <c r="AL461">
        <f t="shared" si="159"/>
        <v>0</v>
      </c>
      <c r="AM461">
        <f t="shared" si="160"/>
        <v>0</v>
      </c>
      <c r="AN461">
        <f t="shared" si="161"/>
        <v>0</v>
      </c>
      <c r="AO461">
        <f t="shared" si="162"/>
        <v>0</v>
      </c>
      <c r="AP461">
        <f t="shared" si="163"/>
        <v>0</v>
      </c>
      <c r="AQ461" s="97">
        <f>(AK461/(IF((237.3*LN(('Mini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1" s="97">
        <f>(AL461/(IF((237.3*LN(('Mini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1" s="97">
        <f>(AM461/(IF((237.3*LN(('Mini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1">
        <f t="shared" si="172"/>
        <v>0</v>
      </c>
      <c r="AU461">
        <v>0</v>
      </c>
      <c r="AV461" s="96">
        <v>0</v>
      </c>
      <c r="AW461" s="139">
        <f t="shared" si="171"/>
        <v>2.4666666666666668</v>
      </c>
      <c r="AX461" s="129">
        <v>0</v>
      </c>
      <c r="AY461" s="129">
        <v>0</v>
      </c>
      <c r="AZ461" s="129">
        <v>0</v>
      </c>
      <c r="BA461" s="86"/>
      <c r="BB461" s="86">
        <v>0</v>
      </c>
      <c r="BC461">
        <v>0</v>
      </c>
      <c r="BD461">
        <v>0</v>
      </c>
      <c r="BE461">
        <v>0</v>
      </c>
      <c r="BG461">
        <v>0</v>
      </c>
      <c r="BH461">
        <v>0</v>
      </c>
      <c r="BI461">
        <v>0</v>
      </c>
      <c r="BJ461">
        <v>0</v>
      </c>
      <c r="BM461">
        <f t="shared" si="173"/>
        <v>1.4501879713725999E-3</v>
      </c>
      <c r="BN461">
        <f t="shared" si="174"/>
        <v>3.7831632653061002E-4</v>
      </c>
      <c r="BO461">
        <f t="shared" si="175"/>
        <v>1.4868910444209</v>
      </c>
      <c r="BP461">
        <f t="shared" si="176"/>
        <v>2</v>
      </c>
    </row>
    <row r="462" spans="1:68" x14ac:dyDescent="0.25">
      <c r="A462" t="str">
        <f t="shared" si="157"/>
        <v>19370342</v>
      </c>
      <c r="B462">
        <v>19</v>
      </c>
      <c r="C462">
        <v>370</v>
      </c>
      <c r="D462">
        <v>2</v>
      </c>
      <c r="E462">
        <v>34</v>
      </c>
      <c r="F462" s="138">
        <f t="shared" si="156"/>
        <v>15</v>
      </c>
      <c r="G462">
        <v>0</v>
      </c>
      <c r="H462">
        <v>0</v>
      </c>
      <c r="I462">
        <v>0</v>
      </c>
      <c r="J462" s="94">
        <v>0</v>
      </c>
      <c r="K462" s="95">
        <v>2252</v>
      </c>
      <c r="L462" s="86">
        <v>0</v>
      </c>
      <c r="M462" s="86">
        <v>0</v>
      </c>
      <c r="N462" s="86">
        <v>0</v>
      </c>
      <c r="O462">
        <v>1.3620000000000001</v>
      </c>
      <c r="P462">
        <v>1.1000000000000001</v>
      </c>
      <c r="Q462">
        <v>1.1000000000000001</v>
      </c>
      <c r="R462">
        <v>1.1000000000000001</v>
      </c>
      <c r="S462">
        <f t="shared" si="122"/>
        <v>336</v>
      </c>
      <c r="T462">
        <f t="shared" si="123"/>
        <v>0</v>
      </c>
      <c r="U462">
        <f t="shared" si="124"/>
        <v>0</v>
      </c>
      <c r="V462">
        <f t="shared" si="121"/>
        <v>0</v>
      </c>
      <c r="W462">
        <f t="shared" si="165"/>
        <v>58</v>
      </c>
      <c r="X462">
        <f t="shared" si="166"/>
        <v>0</v>
      </c>
      <c r="Y462">
        <f t="shared" si="167"/>
        <v>0</v>
      </c>
      <c r="Z462">
        <f t="shared" si="164"/>
        <v>0</v>
      </c>
      <c r="AA462">
        <f t="shared" si="168"/>
        <v>1.7917267510891295</v>
      </c>
      <c r="AB462">
        <f t="shared" si="168"/>
        <v>0</v>
      </c>
      <c r="AC462">
        <f t="shared" si="169"/>
        <v>0</v>
      </c>
      <c r="AD462" s="96">
        <f t="shared" si="170"/>
        <v>0</v>
      </c>
      <c r="AE462" s="95">
        <v>0</v>
      </c>
      <c r="AF462" s="86">
        <v>0</v>
      </c>
      <c r="AG462" s="86">
        <v>0</v>
      </c>
      <c r="AH462">
        <v>0.98</v>
      </c>
      <c r="AI462">
        <v>0.98</v>
      </c>
      <c r="AJ462">
        <v>0.98</v>
      </c>
      <c r="AK462">
        <f t="shared" si="158"/>
        <v>0</v>
      </c>
      <c r="AL462">
        <f t="shared" si="159"/>
        <v>0</v>
      </c>
      <c r="AM462">
        <f t="shared" si="160"/>
        <v>0</v>
      </c>
      <c r="AN462">
        <f t="shared" si="161"/>
        <v>0</v>
      </c>
      <c r="AO462">
        <f t="shared" si="162"/>
        <v>0</v>
      </c>
      <c r="AP462">
        <f t="shared" si="163"/>
        <v>0</v>
      </c>
      <c r="AQ462" s="97">
        <f>(AK462/(IF((237.3*LN(('Mini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2" s="97">
        <f>(AL462/(IF((237.3*LN(('Mini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2" s="97">
        <f>(AM462/(IF((237.3*LN(('Mini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2">
        <f t="shared" si="172"/>
        <v>0</v>
      </c>
      <c r="AU462">
        <v>0</v>
      </c>
      <c r="AV462" s="96">
        <v>0</v>
      </c>
      <c r="AW462" s="139">
        <f t="shared" si="171"/>
        <v>3.7</v>
      </c>
      <c r="AX462" s="129">
        <v>0</v>
      </c>
      <c r="AY462" s="129">
        <v>0</v>
      </c>
      <c r="AZ462" s="129">
        <v>0</v>
      </c>
      <c r="BA462" s="86"/>
      <c r="BB462" s="86">
        <v>0</v>
      </c>
      <c r="BC462">
        <v>0</v>
      </c>
      <c r="BD462">
        <v>0</v>
      </c>
      <c r="BE462">
        <v>0</v>
      </c>
      <c r="BG462">
        <v>0</v>
      </c>
      <c r="BH462">
        <v>0</v>
      </c>
      <c r="BI462">
        <v>0</v>
      </c>
      <c r="BJ462">
        <v>0</v>
      </c>
      <c r="BM462">
        <f t="shared" si="173"/>
        <v>1.9563320356262001E-4</v>
      </c>
      <c r="BN462">
        <f t="shared" si="174"/>
        <v>4.4708458846471E-4</v>
      </c>
      <c r="BO462">
        <f t="shared" si="175"/>
        <v>1.766459432507</v>
      </c>
      <c r="BP462">
        <f t="shared" si="176"/>
        <v>2</v>
      </c>
    </row>
    <row r="463" spans="1:68" x14ac:dyDescent="0.25">
      <c r="A463" t="str">
        <f t="shared" si="157"/>
        <v>19370422</v>
      </c>
      <c r="B463">
        <v>19</v>
      </c>
      <c r="C463">
        <v>370</v>
      </c>
      <c r="D463">
        <v>2</v>
      </c>
      <c r="E463">
        <v>42</v>
      </c>
      <c r="F463" s="138">
        <f t="shared" si="156"/>
        <v>20</v>
      </c>
      <c r="G463">
        <v>0</v>
      </c>
      <c r="H463">
        <v>0</v>
      </c>
      <c r="I463">
        <v>0</v>
      </c>
      <c r="J463" s="94">
        <v>0</v>
      </c>
      <c r="K463" s="95">
        <v>3092</v>
      </c>
      <c r="L463" s="86">
        <v>0</v>
      </c>
      <c r="M463" s="86">
        <v>0</v>
      </c>
      <c r="N463" s="86">
        <v>0</v>
      </c>
      <c r="O463">
        <v>1.3620000000000001</v>
      </c>
      <c r="P463">
        <v>1.1000000000000001</v>
      </c>
      <c r="Q463">
        <v>1.1000000000000001</v>
      </c>
      <c r="R463">
        <v>1.1000000000000001</v>
      </c>
      <c r="S463">
        <f t="shared" si="122"/>
        <v>462</v>
      </c>
      <c r="T463">
        <f t="shared" si="123"/>
        <v>0</v>
      </c>
      <c r="U463">
        <f t="shared" si="124"/>
        <v>0</v>
      </c>
      <c r="V463">
        <f t="shared" si="121"/>
        <v>0</v>
      </c>
      <c r="W463">
        <f t="shared" si="165"/>
        <v>79</v>
      </c>
      <c r="X463">
        <f t="shared" si="166"/>
        <v>0</v>
      </c>
      <c r="Y463">
        <f t="shared" si="167"/>
        <v>0</v>
      </c>
      <c r="Z463">
        <f t="shared" si="164"/>
        <v>0</v>
      </c>
      <c r="AA463">
        <f t="shared" si="168"/>
        <v>4.6431976221077491</v>
      </c>
      <c r="AB463">
        <f t="shared" si="168"/>
        <v>0</v>
      </c>
      <c r="AC463">
        <f t="shared" si="169"/>
        <v>0</v>
      </c>
      <c r="AD463" s="96">
        <f t="shared" si="170"/>
        <v>0</v>
      </c>
      <c r="AE463" s="95">
        <v>0</v>
      </c>
      <c r="AF463" s="86">
        <v>0</v>
      </c>
      <c r="AG463" s="86">
        <v>0</v>
      </c>
      <c r="AH463">
        <v>0.98</v>
      </c>
      <c r="AI463">
        <v>0.98</v>
      </c>
      <c r="AJ463">
        <v>0.98</v>
      </c>
      <c r="AK463">
        <f t="shared" si="158"/>
        <v>0</v>
      </c>
      <c r="AL463">
        <f t="shared" si="159"/>
        <v>0</v>
      </c>
      <c r="AM463">
        <f t="shared" si="160"/>
        <v>0</v>
      </c>
      <c r="AN463">
        <f t="shared" si="161"/>
        <v>0</v>
      </c>
      <c r="AO463">
        <f t="shared" si="162"/>
        <v>0</v>
      </c>
      <c r="AP463">
        <f t="shared" si="163"/>
        <v>0</v>
      </c>
      <c r="AQ463" s="97">
        <f>(AK463/(IF((237.3*LN(('Mini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3" s="97">
        <f>(AL463/(IF((237.3*LN(('Mini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3" s="97">
        <f>(AM463/(IF((237.3*LN(('Mini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3">
        <f t="shared" si="172"/>
        <v>0</v>
      </c>
      <c r="AU463">
        <v>0</v>
      </c>
      <c r="AV463" s="96">
        <v>0</v>
      </c>
      <c r="AW463" s="139">
        <f t="shared" si="171"/>
        <v>4.9333333333333336</v>
      </c>
      <c r="AX463" s="129">
        <v>0</v>
      </c>
      <c r="AY463" s="129">
        <v>0</v>
      </c>
      <c r="AZ463" s="129">
        <v>0</v>
      </c>
      <c r="BA463" s="86"/>
      <c r="BB463" s="86">
        <v>0</v>
      </c>
      <c r="BC463">
        <v>0</v>
      </c>
      <c r="BD463">
        <v>0</v>
      </c>
      <c r="BE463">
        <v>0</v>
      </c>
      <c r="BG463">
        <v>0</v>
      </c>
      <c r="BH463">
        <v>0</v>
      </c>
      <c r="BI463">
        <v>0</v>
      </c>
      <c r="BJ463">
        <v>0</v>
      </c>
      <c r="BM463">
        <f t="shared" si="173"/>
        <v>1.6730950035507E-3</v>
      </c>
      <c r="BN463">
        <f t="shared" si="174"/>
        <v>3.2929523945446001E-4</v>
      </c>
      <c r="BO463">
        <f t="shared" si="175"/>
        <v>1.3691788367472</v>
      </c>
      <c r="BP463">
        <f t="shared" si="176"/>
        <v>2</v>
      </c>
    </row>
    <row r="464" spans="1:68" x14ac:dyDescent="0.25">
      <c r="A464" t="str">
        <f t="shared" si="157"/>
        <v>19390262</v>
      </c>
      <c r="B464">
        <v>19</v>
      </c>
      <c r="C464">
        <v>390</v>
      </c>
      <c r="D464">
        <v>2</v>
      </c>
      <c r="E464">
        <v>26</v>
      </c>
      <c r="F464" s="138">
        <f t="shared" si="156"/>
        <v>10</v>
      </c>
      <c r="G464">
        <v>0</v>
      </c>
      <c r="H464">
        <v>0</v>
      </c>
      <c r="I464">
        <v>0</v>
      </c>
      <c r="J464" s="94">
        <v>0</v>
      </c>
      <c r="K464" s="95">
        <v>1760</v>
      </c>
      <c r="L464" s="86">
        <v>0</v>
      </c>
      <c r="M464" s="86">
        <v>0</v>
      </c>
      <c r="N464" s="86">
        <v>0</v>
      </c>
      <c r="O464">
        <v>1.3620000000000001</v>
      </c>
      <c r="P464">
        <v>1.1000000000000001</v>
      </c>
      <c r="Q464">
        <v>1.1000000000000001</v>
      </c>
      <c r="R464">
        <v>1.1000000000000001</v>
      </c>
      <c r="S464">
        <f t="shared" si="122"/>
        <v>263</v>
      </c>
      <c r="T464">
        <f t="shared" si="123"/>
        <v>0</v>
      </c>
      <c r="U464">
        <f t="shared" si="124"/>
        <v>0</v>
      </c>
      <c r="V464">
        <f t="shared" si="121"/>
        <v>0</v>
      </c>
      <c r="W464">
        <f t="shared" si="165"/>
        <v>45</v>
      </c>
      <c r="X464">
        <f t="shared" si="166"/>
        <v>0</v>
      </c>
      <c r="Y464">
        <f t="shared" si="167"/>
        <v>0</v>
      </c>
      <c r="Z464">
        <f t="shared" si="164"/>
        <v>0</v>
      </c>
      <c r="AA464">
        <f t="shared" si="168"/>
        <v>3.0733713264696716</v>
      </c>
      <c r="AB464">
        <f t="shared" si="168"/>
        <v>0</v>
      </c>
      <c r="AC464">
        <f t="shared" si="169"/>
        <v>0</v>
      </c>
      <c r="AD464" s="96">
        <f t="shared" si="170"/>
        <v>0</v>
      </c>
      <c r="AE464" s="95">
        <v>0</v>
      </c>
      <c r="AF464" s="86">
        <v>0</v>
      </c>
      <c r="AG464" s="86">
        <v>0</v>
      </c>
      <c r="AH464">
        <v>0.98</v>
      </c>
      <c r="AI464">
        <v>0.98</v>
      </c>
      <c r="AJ464">
        <v>0.98</v>
      </c>
      <c r="AK464">
        <f t="shared" si="158"/>
        <v>0</v>
      </c>
      <c r="AL464">
        <f t="shared" si="159"/>
        <v>0</v>
      </c>
      <c r="AM464">
        <f t="shared" si="160"/>
        <v>0</v>
      </c>
      <c r="AN464">
        <f t="shared" si="161"/>
        <v>0</v>
      </c>
      <c r="AO464">
        <f t="shared" si="162"/>
        <v>0</v>
      </c>
      <c r="AP464">
        <f t="shared" si="163"/>
        <v>0</v>
      </c>
      <c r="AQ464" s="97">
        <f>(AK464/(IF((237.3*LN(('Mini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4" s="97">
        <f>(AL464/(IF((237.3*LN(('Mini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4" s="97">
        <f>(AM464/(IF((237.3*LN(('Mini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4">
        <f t="shared" si="172"/>
        <v>0</v>
      </c>
      <c r="AU464">
        <v>0</v>
      </c>
      <c r="AV464" s="96">
        <v>0</v>
      </c>
      <c r="AW464" s="139">
        <f t="shared" si="171"/>
        <v>2.6</v>
      </c>
      <c r="AX464" s="129">
        <v>0</v>
      </c>
      <c r="AY464" s="129">
        <v>0</v>
      </c>
      <c r="AZ464" s="129">
        <v>0</v>
      </c>
      <c r="BA464" s="86"/>
      <c r="BB464" s="86">
        <v>0</v>
      </c>
      <c r="BC464">
        <v>0</v>
      </c>
      <c r="BD464">
        <v>0</v>
      </c>
      <c r="BE464">
        <v>0</v>
      </c>
      <c r="BG464">
        <v>0</v>
      </c>
      <c r="BH464">
        <v>0</v>
      </c>
      <c r="BI464">
        <v>0</v>
      </c>
      <c r="BJ464">
        <v>0</v>
      </c>
      <c r="BM464">
        <f t="shared" si="173"/>
        <v>1.4501879713725999E-3</v>
      </c>
      <c r="BN464">
        <f t="shared" si="174"/>
        <v>3.7831632653061002E-4</v>
      </c>
      <c r="BO464">
        <f t="shared" si="175"/>
        <v>1.4868910444209</v>
      </c>
      <c r="BP464">
        <f t="shared" si="176"/>
        <v>2</v>
      </c>
    </row>
    <row r="465" spans="1:68" x14ac:dyDescent="0.25">
      <c r="A465" t="str">
        <f t="shared" si="157"/>
        <v>19390342</v>
      </c>
      <c r="B465">
        <v>19</v>
      </c>
      <c r="C465">
        <v>390</v>
      </c>
      <c r="D465">
        <v>2</v>
      </c>
      <c r="E465">
        <v>34</v>
      </c>
      <c r="F465" s="138">
        <f t="shared" si="156"/>
        <v>15</v>
      </c>
      <c r="G465">
        <v>0</v>
      </c>
      <c r="H465">
        <v>0</v>
      </c>
      <c r="I465">
        <v>0</v>
      </c>
      <c r="J465" s="94">
        <v>0</v>
      </c>
      <c r="K465" s="95">
        <v>2384</v>
      </c>
      <c r="L465" s="86">
        <v>0</v>
      </c>
      <c r="M465" s="86">
        <v>0</v>
      </c>
      <c r="N465" s="86">
        <v>0</v>
      </c>
      <c r="O465">
        <v>1.3620000000000001</v>
      </c>
      <c r="P465">
        <v>1.1000000000000001</v>
      </c>
      <c r="Q465">
        <v>1.1000000000000001</v>
      </c>
      <c r="R465">
        <v>1.1000000000000001</v>
      </c>
      <c r="S465">
        <f t="shared" si="122"/>
        <v>356</v>
      </c>
      <c r="T465">
        <f t="shared" si="123"/>
        <v>0</v>
      </c>
      <c r="U465">
        <f t="shared" si="124"/>
        <v>0</v>
      </c>
      <c r="V465">
        <f t="shared" si="121"/>
        <v>0</v>
      </c>
      <c r="W465">
        <f t="shared" si="165"/>
        <v>61</v>
      </c>
      <c r="X465">
        <f t="shared" si="166"/>
        <v>0</v>
      </c>
      <c r="Y465">
        <f t="shared" si="167"/>
        <v>0</v>
      </c>
      <c r="Z465">
        <f t="shared" si="164"/>
        <v>0</v>
      </c>
      <c r="AA465">
        <f t="shared" si="168"/>
        <v>2.0681123840696243</v>
      </c>
      <c r="AB465">
        <f t="shared" si="168"/>
        <v>0</v>
      </c>
      <c r="AC465">
        <f t="shared" si="169"/>
        <v>0</v>
      </c>
      <c r="AD465" s="96">
        <f t="shared" si="170"/>
        <v>0</v>
      </c>
      <c r="AE465" s="95">
        <v>0</v>
      </c>
      <c r="AF465" s="86">
        <v>0</v>
      </c>
      <c r="AG465" s="86">
        <v>0</v>
      </c>
      <c r="AH465">
        <v>0.98</v>
      </c>
      <c r="AI465">
        <v>0.98</v>
      </c>
      <c r="AJ465">
        <v>0.98</v>
      </c>
      <c r="AK465">
        <f t="shared" si="158"/>
        <v>0</v>
      </c>
      <c r="AL465">
        <f t="shared" si="159"/>
        <v>0</v>
      </c>
      <c r="AM465">
        <f t="shared" si="160"/>
        <v>0</v>
      </c>
      <c r="AN465">
        <f t="shared" si="161"/>
        <v>0</v>
      </c>
      <c r="AO465">
        <f t="shared" si="162"/>
        <v>0</v>
      </c>
      <c r="AP465">
        <f t="shared" si="163"/>
        <v>0</v>
      </c>
      <c r="AQ465" s="97">
        <f>(AK465/(IF((237.3*LN(('Mini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5" s="97">
        <f>(AL465/(IF((237.3*LN(('Mini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5" s="97">
        <f>(AM465/(IF((237.3*LN(('Mini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5">
        <f t="shared" si="172"/>
        <v>0</v>
      </c>
      <c r="AU465">
        <v>0</v>
      </c>
      <c r="AV465" s="96">
        <v>0</v>
      </c>
      <c r="AW465" s="139">
        <f t="shared" si="171"/>
        <v>3.9</v>
      </c>
      <c r="AX465" s="129">
        <v>0</v>
      </c>
      <c r="AY465" s="129">
        <v>0</v>
      </c>
      <c r="AZ465" s="129">
        <v>0</v>
      </c>
      <c r="BA465" s="86"/>
      <c r="BB465" s="86">
        <v>0</v>
      </c>
      <c r="BC465">
        <v>0</v>
      </c>
      <c r="BD465">
        <v>0</v>
      </c>
      <c r="BE465">
        <v>0</v>
      </c>
      <c r="BG465">
        <v>0</v>
      </c>
      <c r="BH465">
        <v>0</v>
      </c>
      <c r="BI465">
        <v>0</v>
      </c>
      <c r="BJ465">
        <v>0</v>
      </c>
      <c r="BM465">
        <f t="shared" si="173"/>
        <v>1.9563320356262001E-4</v>
      </c>
      <c r="BN465">
        <f t="shared" si="174"/>
        <v>4.4708458846471E-4</v>
      </c>
      <c r="BO465">
        <f t="shared" si="175"/>
        <v>1.766459432507</v>
      </c>
      <c r="BP465">
        <f t="shared" si="176"/>
        <v>2</v>
      </c>
    </row>
    <row r="466" spans="1:68" x14ac:dyDescent="0.25">
      <c r="A466" t="str">
        <f t="shared" si="157"/>
        <v>19390422</v>
      </c>
      <c r="B466">
        <v>19</v>
      </c>
      <c r="C466">
        <v>390</v>
      </c>
      <c r="D466">
        <v>2</v>
      </c>
      <c r="E466">
        <v>42</v>
      </c>
      <c r="F466" s="138">
        <f t="shared" si="156"/>
        <v>20</v>
      </c>
      <c r="G466">
        <v>0</v>
      </c>
      <c r="H466">
        <v>0</v>
      </c>
      <c r="I466">
        <v>0</v>
      </c>
      <c r="J466" s="94">
        <v>0</v>
      </c>
      <c r="K466" s="95">
        <v>3274</v>
      </c>
      <c r="L466" s="86">
        <v>0</v>
      </c>
      <c r="M466" s="86">
        <v>0</v>
      </c>
      <c r="N466" s="86">
        <v>0</v>
      </c>
      <c r="O466">
        <v>1.3620000000000001</v>
      </c>
      <c r="P466">
        <v>1.1000000000000001</v>
      </c>
      <c r="Q466">
        <v>1.1000000000000001</v>
      </c>
      <c r="R466">
        <v>1.1000000000000001</v>
      </c>
      <c r="S466">
        <f t="shared" si="122"/>
        <v>489</v>
      </c>
      <c r="T466">
        <f t="shared" si="123"/>
        <v>0</v>
      </c>
      <c r="U466">
        <f t="shared" si="124"/>
        <v>0</v>
      </c>
      <c r="V466">
        <f t="shared" si="121"/>
        <v>0</v>
      </c>
      <c r="W466">
        <f t="shared" si="165"/>
        <v>84</v>
      </c>
      <c r="X466">
        <f t="shared" si="166"/>
        <v>0</v>
      </c>
      <c r="Y466">
        <f t="shared" si="167"/>
        <v>0</v>
      </c>
      <c r="Z466">
        <f t="shared" si="164"/>
        <v>0</v>
      </c>
      <c r="AA466">
        <f t="shared" si="168"/>
        <v>5.3338734654991136</v>
      </c>
      <c r="AB466">
        <f t="shared" si="168"/>
        <v>0</v>
      </c>
      <c r="AC466">
        <f t="shared" si="169"/>
        <v>0</v>
      </c>
      <c r="AD466" s="96">
        <f t="shared" si="170"/>
        <v>0</v>
      </c>
      <c r="AE466" s="95">
        <v>0</v>
      </c>
      <c r="AF466" s="86">
        <v>0</v>
      </c>
      <c r="AG466" s="86">
        <v>0</v>
      </c>
      <c r="AH466">
        <v>0.98</v>
      </c>
      <c r="AI466">
        <v>0.98</v>
      </c>
      <c r="AJ466">
        <v>0.98</v>
      </c>
      <c r="AK466">
        <f t="shared" si="158"/>
        <v>0</v>
      </c>
      <c r="AL466">
        <f t="shared" si="159"/>
        <v>0</v>
      </c>
      <c r="AM466">
        <f t="shared" si="160"/>
        <v>0</v>
      </c>
      <c r="AN466">
        <f t="shared" si="161"/>
        <v>0</v>
      </c>
      <c r="AO466">
        <f t="shared" si="162"/>
        <v>0</v>
      </c>
      <c r="AP466">
        <f t="shared" si="163"/>
        <v>0</v>
      </c>
      <c r="AQ466" s="97">
        <f>(AK466/(IF((237.3*LN(('Mini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6" s="97">
        <f>(AL466/(IF((237.3*LN(('Mini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6" s="97">
        <f>(AM466/(IF((237.3*LN(('Mini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6">
        <f t="shared" si="172"/>
        <v>0</v>
      </c>
      <c r="AU466">
        <v>0</v>
      </c>
      <c r="AV466" s="96">
        <v>0</v>
      </c>
      <c r="AW466" s="139">
        <f t="shared" si="171"/>
        <v>5.2</v>
      </c>
      <c r="AX466" s="129">
        <v>0</v>
      </c>
      <c r="AY466" s="129">
        <v>0</v>
      </c>
      <c r="AZ466" s="129">
        <v>0</v>
      </c>
      <c r="BA466" s="86"/>
      <c r="BB466" s="86">
        <v>0</v>
      </c>
      <c r="BC466">
        <v>0</v>
      </c>
      <c r="BD466">
        <v>0</v>
      </c>
      <c r="BE466">
        <v>0</v>
      </c>
      <c r="BG466">
        <v>0</v>
      </c>
      <c r="BH466">
        <v>0</v>
      </c>
      <c r="BI466">
        <v>0</v>
      </c>
      <c r="BJ466">
        <v>0</v>
      </c>
      <c r="BM466">
        <f t="shared" si="173"/>
        <v>1.6730950035507E-3</v>
      </c>
      <c r="BN466">
        <f t="shared" si="174"/>
        <v>3.2929523945446001E-4</v>
      </c>
      <c r="BO466">
        <f t="shared" si="175"/>
        <v>1.3691788367472</v>
      </c>
      <c r="BP466">
        <f t="shared" si="176"/>
        <v>2</v>
      </c>
    </row>
    <row r="467" spans="1:68" x14ac:dyDescent="0.25">
      <c r="A467" t="str">
        <f t="shared" si="157"/>
        <v>19410262</v>
      </c>
      <c r="B467">
        <v>19</v>
      </c>
      <c r="C467">
        <v>410</v>
      </c>
      <c r="D467">
        <v>2</v>
      </c>
      <c r="E467">
        <v>26</v>
      </c>
      <c r="F467" s="138">
        <f t="shared" si="156"/>
        <v>10</v>
      </c>
      <c r="G467">
        <v>0</v>
      </c>
      <c r="H467">
        <v>0</v>
      </c>
      <c r="I467">
        <v>0</v>
      </c>
      <c r="J467" s="94">
        <v>0</v>
      </c>
      <c r="K467" s="95">
        <v>1859</v>
      </c>
      <c r="L467" s="86">
        <v>0</v>
      </c>
      <c r="M467" s="86">
        <v>0</v>
      </c>
      <c r="N467" s="86">
        <v>0</v>
      </c>
      <c r="O467">
        <v>1.3620000000000001</v>
      </c>
      <c r="P467">
        <v>1.1000000000000001</v>
      </c>
      <c r="Q467">
        <v>1.1000000000000001</v>
      </c>
      <c r="R467">
        <v>1.1000000000000001</v>
      </c>
      <c r="S467">
        <f t="shared" si="122"/>
        <v>277</v>
      </c>
      <c r="T467">
        <f t="shared" si="123"/>
        <v>0</v>
      </c>
      <c r="U467">
        <f t="shared" si="124"/>
        <v>0</v>
      </c>
      <c r="V467">
        <f t="shared" si="121"/>
        <v>0</v>
      </c>
      <c r="W467">
        <f t="shared" si="165"/>
        <v>48</v>
      </c>
      <c r="X467">
        <f t="shared" si="166"/>
        <v>0</v>
      </c>
      <c r="Y467">
        <f t="shared" si="167"/>
        <v>0</v>
      </c>
      <c r="Z467">
        <f t="shared" si="164"/>
        <v>0</v>
      </c>
      <c r="AA467">
        <f t="shared" si="168"/>
        <v>3.5628839060135791</v>
      </c>
      <c r="AB467">
        <f t="shared" si="168"/>
        <v>0</v>
      </c>
      <c r="AC467">
        <f t="shared" si="169"/>
        <v>0</v>
      </c>
      <c r="AD467" s="96">
        <f t="shared" si="170"/>
        <v>0</v>
      </c>
      <c r="AE467" s="95">
        <v>0</v>
      </c>
      <c r="AF467" s="86">
        <v>0</v>
      </c>
      <c r="AG467" s="86">
        <v>0</v>
      </c>
      <c r="AH467">
        <v>0.98</v>
      </c>
      <c r="AI467">
        <v>0.98</v>
      </c>
      <c r="AJ467">
        <v>0.98</v>
      </c>
      <c r="AK467">
        <f t="shared" si="158"/>
        <v>0</v>
      </c>
      <c r="AL467">
        <f t="shared" si="159"/>
        <v>0</v>
      </c>
      <c r="AM467">
        <f t="shared" si="160"/>
        <v>0</v>
      </c>
      <c r="AN467">
        <f t="shared" si="161"/>
        <v>0</v>
      </c>
      <c r="AO467">
        <f t="shared" si="162"/>
        <v>0</v>
      </c>
      <c r="AP467">
        <f t="shared" si="163"/>
        <v>0</v>
      </c>
      <c r="AQ467" s="97">
        <f>(AK467/(IF((237.3*LN(('Mini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7" s="97">
        <f>(AL467/(IF((237.3*LN(('Mini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7" s="97">
        <f>(AM467/(IF((237.3*LN(('Mini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7">
        <f t="shared" si="172"/>
        <v>0</v>
      </c>
      <c r="AU467">
        <v>0</v>
      </c>
      <c r="AV467" s="96">
        <v>0</v>
      </c>
      <c r="AW467" s="139">
        <f t="shared" si="171"/>
        <v>2.7333333333333334</v>
      </c>
      <c r="AX467" s="129">
        <v>0</v>
      </c>
      <c r="AY467" s="129">
        <v>0</v>
      </c>
      <c r="AZ467" s="129">
        <v>0</v>
      </c>
      <c r="BA467" s="86"/>
      <c r="BB467" s="86">
        <v>0</v>
      </c>
      <c r="BC467">
        <v>0</v>
      </c>
      <c r="BD467">
        <v>0</v>
      </c>
      <c r="BE467">
        <v>0</v>
      </c>
      <c r="BG467">
        <v>0</v>
      </c>
      <c r="BH467">
        <v>0</v>
      </c>
      <c r="BI467">
        <v>0</v>
      </c>
      <c r="BJ467">
        <v>0</v>
      </c>
      <c r="BM467">
        <f t="shared" si="173"/>
        <v>1.4501879713725999E-3</v>
      </c>
      <c r="BN467">
        <f t="shared" si="174"/>
        <v>3.7831632653061002E-4</v>
      </c>
      <c r="BO467">
        <f t="shared" si="175"/>
        <v>1.4868910444209</v>
      </c>
      <c r="BP467">
        <f t="shared" si="176"/>
        <v>2</v>
      </c>
    </row>
    <row r="468" spans="1:68" x14ac:dyDescent="0.25">
      <c r="A468" t="str">
        <f t="shared" si="157"/>
        <v>19410342</v>
      </c>
      <c r="B468">
        <v>19</v>
      </c>
      <c r="C468">
        <v>410</v>
      </c>
      <c r="D468">
        <v>2</v>
      </c>
      <c r="E468">
        <v>34</v>
      </c>
      <c r="F468" s="138">
        <f t="shared" si="156"/>
        <v>15</v>
      </c>
      <c r="G468">
        <v>0</v>
      </c>
      <c r="H468">
        <v>0</v>
      </c>
      <c r="I468">
        <v>0</v>
      </c>
      <c r="J468" s="94">
        <v>0</v>
      </c>
      <c r="K468" s="95">
        <v>2516</v>
      </c>
      <c r="L468" s="86">
        <v>0</v>
      </c>
      <c r="M468" s="86">
        <v>0</v>
      </c>
      <c r="N468" s="86">
        <v>0</v>
      </c>
      <c r="O468">
        <v>1.3620000000000001</v>
      </c>
      <c r="P468">
        <v>1.1000000000000001</v>
      </c>
      <c r="Q468">
        <v>1.1000000000000001</v>
      </c>
      <c r="R468">
        <v>1.1000000000000001</v>
      </c>
      <c r="S468">
        <f t="shared" si="122"/>
        <v>376</v>
      </c>
      <c r="T468">
        <f t="shared" si="123"/>
        <v>0</v>
      </c>
      <c r="U468">
        <f t="shared" si="124"/>
        <v>0</v>
      </c>
      <c r="V468">
        <f t="shared" si="121"/>
        <v>0</v>
      </c>
      <c r="W468">
        <f t="shared" si="165"/>
        <v>65</v>
      </c>
      <c r="X468">
        <f t="shared" si="166"/>
        <v>0</v>
      </c>
      <c r="Y468">
        <f t="shared" si="167"/>
        <v>0</v>
      </c>
      <c r="Z468">
        <f t="shared" si="164"/>
        <v>0</v>
      </c>
      <c r="AA468">
        <f t="shared" si="168"/>
        <v>2.4361581489357453</v>
      </c>
      <c r="AB468">
        <f t="shared" si="168"/>
        <v>0</v>
      </c>
      <c r="AC468">
        <f t="shared" si="169"/>
        <v>0</v>
      </c>
      <c r="AD468" s="96">
        <f t="shared" si="170"/>
        <v>0</v>
      </c>
      <c r="AE468" s="95">
        <v>0</v>
      </c>
      <c r="AF468" s="86">
        <v>0</v>
      </c>
      <c r="AG468" s="86">
        <v>0</v>
      </c>
      <c r="AH468">
        <v>0.98</v>
      </c>
      <c r="AI468">
        <v>0.98</v>
      </c>
      <c r="AJ468">
        <v>0.98</v>
      </c>
      <c r="AK468">
        <f t="shared" si="158"/>
        <v>0</v>
      </c>
      <c r="AL468">
        <f t="shared" si="159"/>
        <v>0</v>
      </c>
      <c r="AM468">
        <f t="shared" si="160"/>
        <v>0</v>
      </c>
      <c r="AN468">
        <f t="shared" si="161"/>
        <v>0</v>
      </c>
      <c r="AO468">
        <f t="shared" si="162"/>
        <v>0</v>
      </c>
      <c r="AP468">
        <f t="shared" si="163"/>
        <v>0</v>
      </c>
      <c r="AQ468" s="97">
        <f>(AK468/(IF((237.3*LN(('Mini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8" s="97">
        <f>(AL468/(IF((237.3*LN(('Mini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8" s="97">
        <f>(AM468/(IF((237.3*LN(('Mini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8">
        <f t="shared" si="172"/>
        <v>0</v>
      </c>
      <c r="AU468">
        <v>0</v>
      </c>
      <c r="AV468" s="96">
        <v>0</v>
      </c>
      <c r="AW468" s="139">
        <f t="shared" si="171"/>
        <v>4.0999999999999996</v>
      </c>
      <c r="AX468" s="129">
        <v>0</v>
      </c>
      <c r="AY468" s="129">
        <v>0</v>
      </c>
      <c r="AZ468" s="129">
        <v>0</v>
      </c>
      <c r="BA468" s="86"/>
      <c r="BB468" s="86">
        <v>0</v>
      </c>
      <c r="BC468">
        <v>0</v>
      </c>
      <c r="BD468">
        <v>0</v>
      </c>
      <c r="BE468">
        <v>0</v>
      </c>
      <c r="BG468">
        <v>0</v>
      </c>
      <c r="BH468">
        <v>0</v>
      </c>
      <c r="BI468">
        <v>0</v>
      </c>
      <c r="BJ468">
        <v>0</v>
      </c>
      <c r="BM468">
        <f t="shared" si="173"/>
        <v>1.9563320356262001E-4</v>
      </c>
      <c r="BN468">
        <f t="shared" si="174"/>
        <v>4.4708458846471E-4</v>
      </c>
      <c r="BO468">
        <f t="shared" si="175"/>
        <v>1.766459432507</v>
      </c>
      <c r="BP468">
        <f t="shared" si="176"/>
        <v>2</v>
      </c>
    </row>
    <row r="469" spans="1:68" x14ac:dyDescent="0.25">
      <c r="A469" t="str">
        <f t="shared" si="157"/>
        <v>19410422</v>
      </c>
      <c r="B469">
        <v>19</v>
      </c>
      <c r="C469">
        <v>410</v>
      </c>
      <c r="D469">
        <v>2</v>
      </c>
      <c r="E469">
        <v>42</v>
      </c>
      <c r="F469" s="138">
        <f t="shared" si="156"/>
        <v>20</v>
      </c>
      <c r="G469">
        <v>0</v>
      </c>
      <c r="H469">
        <v>0</v>
      </c>
      <c r="I469">
        <v>0</v>
      </c>
      <c r="J469" s="94">
        <v>0</v>
      </c>
      <c r="K469" s="95">
        <v>3456</v>
      </c>
      <c r="L469" s="86">
        <v>0</v>
      </c>
      <c r="M469" s="86">
        <v>0</v>
      </c>
      <c r="N469" s="86">
        <v>0</v>
      </c>
      <c r="O469">
        <v>1.3620000000000001</v>
      </c>
      <c r="P469">
        <v>1.1000000000000001</v>
      </c>
      <c r="Q469">
        <v>1.1000000000000001</v>
      </c>
      <c r="R469">
        <v>1.1000000000000001</v>
      </c>
      <c r="S469">
        <f t="shared" si="122"/>
        <v>516</v>
      </c>
      <c r="T469">
        <f t="shared" si="123"/>
        <v>0</v>
      </c>
      <c r="U469">
        <f t="shared" si="124"/>
        <v>0</v>
      </c>
      <c r="V469">
        <f t="shared" si="121"/>
        <v>0</v>
      </c>
      <c r="W469">
        <f t="shared" si="165"/>
        <v>89</v>
      </c>
      <c r="X469">
        <f t="shared" si="166"/>
        <v>0</v>
      </c>
      <c r="Y469">
        <f t="shared" si="167"/>
        <v>0</v>
      </c>
      <c r="Z469">
        <f t="shared" si="164"/>
        <v>0</v>
      </c>
      <c r="AA469">
        <f t="shared" si="168"/>
        <v>6.0803157425047321</v>
      </c>
      <c r="AB469">
        <f t="shared" si="168"/>
        <v>0</v>
      </c>
      <c r="AC469">
        <f t="shared" si="169"/>
        <v>0</v>
      </c>
      <c r="AD469" s="96">
        <f t="shared" si="170"/>
        <v>0</v>
      </c>
      <c r="AE469" s="95">
        <v>0</v>
      </c>
      <c r="AF469" s="86">
        <v>0</v>
      </c>
      <c r="AG469" s="86">
        <v>0</v>
      </c>
      <c r="AH469">
        <v>0.98</v>
      </c>
      <c r="AI469">
        <v>0.98</v>
      </c>
      <c r="AJ469">
        <v>0.98</v>
      </c>
      <c r="AK469">
        <f t="shared" si="158"/>
        <v>0</v>
      </c>
      <c r="AL469">
        <f t="shared" si="159"/>
        <v>0</v>
      </c>
      <c r="AM469">
        <f t="shared" si="160"/>
        <v>0</v>
      </c>
      <c r="AN469">
        <f t="shared" si="161"/>
        <v>0</v>
      </c>
      <c r="AO469">
        <f t="shared" si="162"/>
        <v>0</v>
      </c>
      <c r="AP469">
        <f t="shared" si="163"/>
        <v>0</v>
      </c>
      <c r="AQ469" s="97">
        <f>(AK469/(IF((237.3*LN(('Mini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69" s="97">
        <f>(AL469/(IF((237.3*LN(('Mini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69" s="97">
        <f>(AM469/(IF((237.3*LN(('Mini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69">
        <f t="shared" si="172"/>
        <v>0</v>
      </c>
      <c r="AU469">
        <v>0</v>
      </c>
      <c r="AV469" s="96">
        <v>0</v>
      </c>
      <c r="AW469" s="139">
        <f t="shared" si="171"/>
        <v>5.4666666666666668</v>
      </c>
      <c r="AX469" s="129">
        <v>0</v>
      </c>
      <c r="AY469" s="129">
        <v>0</v>
      </c>
      <c r="AZ469" s="129">
        <v>0</v>
      </c>
      <c r="BA469" s="86"/>
      <c r="BB469" s="86">
        <v>0</v>
      </c>
      <c r="BC469">
        <v>0</v>
      </c>
      <c r="BD469">
        <v>0</v>
      </c>
      <c r="BE469">
        <v>0</v>
      </c>
      <c r="BG469">
        <v>0</v>
      </c>
      <c r="BH469">
        <v>0</v>
      </c>
      <c r="BI469">
        <v>0</v>
      </c>
      <c r="BJ469">
        <v>0</v>
      </c>
      <c r="BM469">
        <f t="shared" si="173"/>
        <v>1.6730950035507E-3</v>
      </c>
      <c r="BN469">
        <f t="shared" si="174"/>
        <v>3.2929523945446001E-4</v>
      </c>
      <c r="BO469">
        <f t="shared" si="175"/>
        <v>1.3691788367472</v>
      </c>
      <c r="BP469">
        <f t="shared" si="176"/>
        <v>2</v>
      </c>
    </row>
    <row r="470" spans="1:68" x14ac:dyDescent="0.25">
      <c r="A470" t="str">
        <f t="shared" si="157"/>
        <v>19430262</v>
      </c>
      <c r="B470">
        <v>19</v>
      </c>
      <c r="C470">
        <v>430</v>
      </c>
      <c r="D470">
        <v>2</v>
      </c>
      <c r="E470">
        <v>26</v>
      </c>
      <c r="F470" s="138">
        <f t="shared" si="156"/>
        <v>10</v>
      </c>
      <c r="G470">
        <v>0</v>
      </c>
      <c r="H470">
        <v>0</v>
      </c>
      <c r="I470">
        <v>0</v>
      </c>
      <c r="J470" s="94">
        <v>0</v>
      </c>
      <c r="K470" s="95">
        <v>1956</v>
      </c>
      <c r="L470" s="86">
        <v>0</v>
      </c>
      <c r="M470" s="86">
        <v>0</v>
      </c>
      <c r="N470" s="86">
        <v>0</v>
      </c>
      <c r="O470">
        <v>1.3620000000000001</v>
      </c>
      <c r="P470">
        <v>1.1000000000000001</v>
      </c>
      <c r="Q470">
        <v>1.1000000000000001</v>
      </c>
      <c r="R470">
        <v>1.1000000000000001</v>
      </c>
      <c r="S470">
        <f t="shared" si="122"/>
        <v>292</v>
      </c>
      <c r="T470">
        <f t="shared" si="123"/>
        <v>0</v>
      </c>
      <c r="U470">
        <f t="shared" si="124"/>
        <v>0</v>
      </c>
      <c r="V470">
        <f t="shared" si="121"/>
        <v>0</v>
      </c>
      <c r="W470">
        <f t="shared" si="165"/>
        <v>50</v>
      </c>
      <c r="X470">
        <f t="shared" si="166"/>
        <v>0</v>
      </c>
      <c r="Y470">
        <f t="shared" si="167"/>
        <v>0</v>
      </c>
      <c r="Z470">
        <f t="shared" si="164"/>
        <v>0</v>
      </c>
      <c r="AA470">
        <f t="shared" si="168"/>
        <v>3.9769720891030724</v>
      </c>
      <c r="AB470">
        <f t="shared" si="168"/>
        <v>0</v>
      </c>
      <c r="AC470">
        <f t="shared" si="169"/>
        <v>0</v>
      </c>
      <c r="AD470" s="96">
        <f t="shared" si="170"/>
        <v>0</v>
      </c>
      <c r="AE470" s="95">
        <v>0</v>
      </c>
      <c r="AF470" s="86">
        <v>0</v>
      </c>
      <c r="AG470" s="86">
        <v>0</v>
      </c>
      <c r="AH470">
        <v>0.98</v>
      </c>
      <c r="AI470">
        <v>0.98</v>
      </c>
      <c r="AJ470">
        <v>0.98</v>
      </c>
      <c r="AK470">
        <f t="shared" si="158"/>
        <v>0</v>
      </c>
      <c r="AL470">
        <f t="shared" si="159"/>
        <v>0</v>
      </c>
      <c r="AM470">
        <f t="shared" si="160"/>
        <v>0</v>
      </c>
      <c r="AN470">
        <f t="shared" si="161"/>
        <v>0</v>
      </c>
      <c r="AO470">
        <f t="shared" si="162"/>
        <v>0</v>
      </c>
      <c r="AP470">
        <f t="shared" si="163"/>
        <v>0</v>
      </c>
      <c r="AQ470" s="97">
        <f>(AK470/(IF((237.3*LN(('Mini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0" s="97">
        <f>(AL470/(IF((237.3*LN(('Mini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0" s="97">
        <f>(AM470/(IF((237.3*LN(('Mini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0">
        <f t="shared" si="172"/>
        <v>0</v>
      </c>
      <c r="AU470">
        <v>0</v>
      </c>
      <c r="AV470" s="96">
        <v>0</v>
      </c>
      <c r="AW470" s="139">
        <f t="shared" si="171"/>
        <v>2.8666666666666667</v>
      </c>
      <c r="AX470" s="129">
        <v>0</v>
      </c>
      <c r="AY470" s="129">
        <v>0</v>
      </c>
      <c r="AZ470" s="129">
        <v>0</v>
      </c>
      <c r="BA470" s="86"/>
      <c r="BB470" s="86">
        <v>0</v>
      </c>
      <c r="BC470">
        <v>0</v>
      </c>
      <c r="BD470">
        <v>0</v>
      </c>
      <c r="BE470">
        <v>0</v>
      </c>
      <c r="BG470">
        <v>0</v>
      </c>
      <c r="BH470">
        <v>0</v>
      </c>
      <c r="BI470">
        <v>0</v>
      </c>
      <c r="BJ470">
        <v>0</v>
      </c>
      <c r="BM470">
        <f t="shared" si="173"/>
        <v>1.4501879713725999E-3</v>
      </c>
      <c r="BN470">
        <f t="shared" si="174"/>
        <v>3.7831632653061002E-4</v>
      </c>
      <c r="BO470">
        <f t="shared" si="175"/>
        <v>1.4868910444209</v>
      </c>
      <c r="BP470">
        <f t="shared" si="176"/>
        <v>2</v>
      </c>
    </row>
    <row r="471" spans="1:68" x14ac:dyDescent="0.25">
      <c r="A471" t="str">
        <f t="shared" si="157"/>
        <v>19430342</v>
      </c>
      <c r="B471">
        <v>19</v>
      </c>
      <c r="C471">
        <v>430</v>
      </c>
      <c r="D471">
        <v>2</v>
      </c>
      <c r="E471">
        <v>34</v>
      </c>
      <c r="F471" s="138">
        <f t="shared" si="156"/>
        <v>15</v>
      </c>
      <c r="G471">
        <v>0</v>
      </c>
      <c r="H471">
        <v>0</v>
      </c>
      <c r="I471">
        <v>0</v>
      </c>
      <c r="J471" s="94">
        <v>0</v>
      </c>
      <c r="K471" s="95">
        <v>2649</v>
      </c>
      <c r="L471" s="86">
        <v>0</v>
      </c>
      <c r="M471" s="86">
        <v>0</v>
      </c>
      <c r="N471" s="86">
        <v>0</v>
      </c>
      <c r="O471">
        <v>1.3620000000000001</v>
      </c>
      <c r="P471">
        <v>1.1000000000000001</v>
      </c>
      <c r="Q471">
        <v>1.1000000000000001</v>
      </c>
      <c r="R471">
        <v>1.1000000000000001</v>
      </c>
      <c r="S471">
        <f t="shared" si="122"/>
        <v>395</v>
      </c>
      <c r="T471">
        <f t="shared" si="123"/>
        <v>0</v>
      </c>
      <c r="U471">
        <f t="shared" si="124"/>
        <v>0</v>
      </c>
      <c r="V471">
        <f t="shared" si="121"/>
        <v>0</v>
      </c>
      <c r="W471">
        <f t="shared" si="165"/>
        <v>68</v>
      </c>
      <c r="X471">
        <f t="shared" si="166"/>
        <v>0</v>
      </c>
      <c r="Y471">
        <f t="shared" si="167"/>
        <v>0</v>
      </c>
      <c r="Z471">
        <f t="shared" si="164"/>
        <v>0</v>
      </c>
      <c r="AA471">
        <f t="shared" si="168"/>
        <v>2.7708558786877235</v>
      </c>
      <c r="AB471">
        <f t="shared" si="168"/>
        <v>0</v>
      </c>
      <c r="AC471">
        <f t="shared" si="169"/>
        <v>0</v>
      </c>
      <c r="AD471" s="96">
        <f t="shared" si="170"/>
        <v>0</v>
      </c>
      <c r="AE471" s="95">
        <v>0</v>
      </c>
      <c r="AF471" s="86">
        <v>0</v>
      </c>
      <c r="AG471" s="86">
        <v>0</v>
      </c>
      <c r="AH471">
        <v>0.98</v>
      </c>
      <c r="AI471">
        <v>0.98</v>
      </c>
      <c r="AJ471">
        <v>0.98</v>
      </c>
      <c r="AK471">
        <f t="shared" si="158"/>
        <v>0</v>
      </c>
      <c r="AL471">
        <f t="shared" si="159"/>
        <v>0</v>
      </c>
      <c r="AM471">
        <f t="shared" si="160"/>
        <v>0</v>
      </c>
      <c r="AN471">
        <f t="shared" si="161"/>
        <v>0</v>
      </c>
      <c r="AO471">
        <f t="shared" si="162"/>
        <v>0</v>
      </c>
      <c r="AP471">
        <f t="shared" si="163"/>
        <v>0</v>
      </c>
      <c r="AQ471" s="97">
        <f>(AK471/(IF((237.3*LN(('Mini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1" s="97">
        <f>(AL471/(IF((237.3*LN(('Mini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1" s="97">
        <f>(AM471/(IF((237.3*LN(('Mini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1">
        <f t="shared" si="172"/>
        <v>0</v>
      </c>
      <c r="AU471">
        <v>0</v>
      </c>
      <c r="AV471" s="96">
        <v>0</v>
      </c>
      <c r="AW471" s="139">
        <f t="shared" si="171"/>
        <v>4.3</v>
      </c>
      <c r="AX471" s="129">
        <v>0</v>
      </c>
      <c r="AY471" s="129">
        <v>0</v>
      </c>
      <c r="AZ471" s="129">
        <v>0</v>
      </c>
      <c r="BA471" s="86"/>
      <c r="BB471" s="86">
        <v>0</v>
      </c>
      <c r="BC471">
        <v>0</v>
      </c>
      <c r="BD471">
        <v>0</v>
      </c>
      <c r="BE471">
        <v>0</v>
      </c>
      <c r="BG471">
        <v>0</v>
      </c>
      <c r="BH471">
        <v>0</v>
      </c>
      <c r="BI471">
        <v>0</v>
      </c>
      <c r="BJ471">
        <v>0</v>
      </c>
      <c r="BM471">
        <f t="shared" si="173"/>
        <v>1.9563320356262001E-4</v>
      </c>
      <c r="BN471">
        <f t="shared" si="174"/>
        <v>4.4708458846471E-4</v>
      </c>
      <c r="BO471">
        <f t="shared" si="175"/>
        <v>1.766459432507</v>
      </c>
      <c r="BP471">
        <f t="shared" si="176"/>
        <v>2</v>
      </c>
    </row>
    <row r="472" spans="1:68" x14ac:dyDescent="0.25">
      <c r="A472" t="str">
        <f t="shared" si="157"/>
        <v>19430422</v>
      </c>
      <c r="B472">
        <v>19</v>
      </c>
      <c r="C472">
        <v>430</v>
      </c>
      <c r="D472">
        <v>2</v>
      </c>
      <c r="E472">
        <v>42</v>
      </c>
      <c r="F472" s="138">
        <f t="shared" ref="F472:F481" si="177">IF($E472=26,10,IF($E472=34,15,IF($E472=42,20,)))</f>
        <v>20</v>
      </c>
      <c r="G472">
        <v>0</v>
      </c>
      <c r="H472">
        <v>0</v>
      </c>
      <c r="I472">
        <v>0</v>
      </c>
      <c r="J472" s="94">
        <v>0</v>
      </c>
      <c r="K472" s="95">
        <v>3638</v>
      </c>
      <c r="L472" s="86">
        <v>0</v>
      </c>
      <c r="M472" s="86">
        <v>0</v>
      </c>
      <c r="N472" s="86">
        <v>0</v>
      </c>
      <c r="O472">
        <v>1.3620000000000001</v>
      </c>
      <c r="P472">
        <v>1.1000000000000001</v>
      </c>
      <c r="Q472">
        <v>1.1000000000000001</v>
      </c>
      <c r="R472">
        <v>1.1000000000000001</v>
      </c>
      <c r="S472">
        <f t="shared" si="122"/>
        <v>543</v>
      </c>
      <c r="T472">
        <f t="shared" si="123"/>
        <v>0</v>
      </c>
      <c r="U472">
        <f t="shared" si="124"/>
        <v>0</v>
      </c>
      <c r="V472">
        <f t="shared" si="121"/>
        <v>0</v>
      </c>
      <c r="W472">
        <f t="shared" si="165"/>
        <v>93</v>
      </c>
      <c r="X472">
        <f t="shared" si="166"/>
        <v>0</v>
      </c>
      <c r="Y472">
        <f t="shared" si="167"/>
        <v>0</v>
      </c>
      <c r="Z472">
        <f t="shared" si="164"/>
        <v>0</v>
      </c>
      <c r="AA472">
        <f t="shared" si="168"/>
        <v>6.783409696775025</v>
      </c>
      <c r="AB472">
        <f t="shared" si="168"/>
        <v>0</v>
      </c>
      <c r="AC472">
        <f t="shared" si="169"/>
        <v>0</v>
      </c>
      <c r="AD472" s="96">
        <f t="shared" si="170"/>
        <v>0</v>
      </c>
      <c r="AE472" s="95">
        <v>0</v>
      </c>
      <c r="AF472" s="86">
        <v>0</v>
      </c>
      <c r="AG472" s="86">
        <v>0</v>
      </c>
      <c r="AH472">
        <v>0.98</v>
      </c>
      <c r="AI472">
        <v>0.98</v>
      </c>
      <c r="AJ472">
        <v>0.98</v>
      </c>
      <c r="AK472">
        <f t="shared" si="158"/>
        <v>0</v>
      </c>
      <c r="AL472">
        <f t="shared" si="159"/>
        <v>0</v>
      </c>
      <c r="AM472">
        <f t="shared" si="160"/>
        <v>0</v>
      </c>
      <c r="AN472">
        <f t="shared" si="161"/>
        <v>0</v>
      </c>
      <c r="AO472">
        <f t="shared" si="162"/>
        <v>0</v>
      </c>
      <c r="AP472">
        <f t="shared" si="163"/>
        <v>0</v>
      </c>
      <c r="AQ472" s="97">
        <f>(AK472/(IF((237.3*LN(('Mini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2" s="97">
        <f>(AL472/(IF((237.3*LN(('Mini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2" s="97">
        <f>(AM472/(IF((237.3*LN(('Mini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2">
        <f t="shared" si="172"/>
        <v>0</v>
      </c>
      <c r="AU472">
        <v>0</v>
      </c>
      <c r="AV472" s="96">
        <v>0</v>
      </c>
      <c r="AW472" s="139">
        <f t="shared" si="171"/>
        <v>5.7333333333333334</v>
      </c>
      <c r="AX472" s="129">
        <v>0</v>
      </c>
      <c r="AY472" s="129">
        <v>0</v>
      </c>
      <c r="AZ472" s="129">
        <v>0</v>
      </c>
      <c r="BA472" s="86"/>
      <c r="BB472" s="86">
        <v>0</v>
      </c>
      <c r="BC472">
        <v>0</v>
      </c>
      <c r="BD472">
        <v>0</v>
      </c>
      <c r="BE472">
        <v>0</v>
      </c>
      <c r="BG472">
        <v>0</v>
      </c>
      <c r="BH472">
        <v>0</v>
      </c>
      <c r="BI472">
        <v>0</v>
      </c>
      <c r="BJ472">
        <v>0</v>
      </c>
      <c r="BM472">
        <f t="shared" si="173"/>
        <v>1.6730950035507E-3</v>
      </c>
      <c r="BN472">
        <f t="shared" si="174"/>
        <v>3.2929523945446001E-4</v>
      </c>
      <c r="BO472">
        <f t="shared" si="175"/>
        <v>1.3691788367472</v>
      </c>
      <c r="BP472">
        <f t="shared" si="176"/>
        <v>2</v>
      </c>
    </row>
    <row r="473" spans="1:68" x14ac:dyDescent="0.25">
      <c r="A473" t="str">
        <f t="shared" si="157"/>
        <v>19450262</v>
      </c>
      <c r="B473">
        <v>19</v>
      </c>
      <c r="C473">
        <v>450</v>
      </c>
      <c r="D473">
        <v>2</v>
      </c>
      <c r="E473">
        <v>26</v>
      </c>
      <c r="F473" s="138">
        <f t="shared" si="177"/>
        <v>10</v>
      </c>
      <c r="G473">
        <v>0</v>
      </c>
      <c r="H473">
        <v>0</v>
      </c>
      <c r="I473">
        <v>0</v>
      </c>
      <c r="J473" s="94">
        <v>0</v>
      </c>
      <c r="K473" s="95">
        <v>2054</v>
      </c>
      <c r="L473" s="86">
        <v>0</v>
      </c>
      <c r="M473" s="86">
        <v>0</v>
      </c>
      <c r="N473" s="86">
        <v>0</v>
      </c>
      <c r="O473">
        <v>1.3620000000000001</v>
      </c>
      <c r="P473">
        <v>1.1000000000000001</v>
      </c>
      <c r="Q473">
        <v>1.1000000000000001</v>
      </c>
      <c r="R473">
        <v>1.1000000000000001</v>
      </c>
      <c r="S473">
        <f t="shared" si="122"/>
        <v>307</v>
      </c>
      <c r="T473">
        <f t="shared" si="123"/>
        <v>0</v>
      </c>
      <c r="U473">
        <f t="shared" si="124"/>
        <v>0</v>
      </c>
      <c r="V473">
        <f t="shared" si="121"/>
        <v>0</v>
      </c>
      <c r="W473">
        <f t="shared" si="165"/>
        <v>53</v>
      </c>
      <c r="X473">
        <f t="shared" si="166"/>
        <v>0</v>
      </c>
      <c r="Y473">
        <f t="shared" si="167"/>
        <v>0</v>
      </c>
      <c r="Z473">
        <f t="shared" si="164"/>
        <v>0</v>
      </c>
      <c r="AA473">
        <f t="shared" si="168"/>
        <v>4.5454279236383446</v>
      </c>
      <c r="AB473">
        <f t="shared" si="168"/>
        <v>0</v>
      </c>
      <c r="AC473">
        <f t="shared" si="169"/>
        <v>0</v>
      </c>
      <c r="AD473" s="96">
        <f t="shared" si="170"/>
        <v>0</v>
      </c>
      <c r="AE473" s="95">
        <v>0</v>
      </c>
      <c r="AF473" s="86">
        <v>0</v>
      </c>
      <c r="AG473" s="86">
        <v>0</v>
      </c>
      <c r="AH473">
        <v>0.98</v>
      </c>
      <c r="AI473">
        <v>0.98</v>
      </c>
      <c r="AJ473">
        <v>0.98</v>
      </c>
      <c r="AK473">
        <f t="shared" si="158"/>
        <v>0</v>
      </c>
      <c r="AL473">
        <f t="shared" si="159"/>
        <v>0</v>
      </c>
      <c r="AM473">
        <f t="shared" si="160"/>
        <v>0</v>
      </c>
      <c r="AN473">
        <f t="shared" si="161"/>
        <v>0</v>
      </c>
      <c r="AO473">
        <f t="shared" si="162"/>
        <v>0</v>
      </c>
      <c r="AP473">
        <f t="shared" si="163"/>
        <v>0</v>
      </c>
      <c r="AQ473" s="97">
        <f>(AK473/(IF((237.3*LN(('Mini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3" s="97">
        <f>(AL473/(IF((237.3*LN(('Mini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3" s="97">
        <f>(AM473/(IF((237.3*LN(('Mini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3">
        <f t="shared" si="172"/>
        <v>0</v>
      </c>
      <c r="AU473">
        <v>0</v>
      </c>
      <c r="AV473" s="96">
        <v>0</v>
      </c>
      <c r="AW473" s="139">
        <f t="shared" si="171"/>
        <v>3</v>
      </c>
      <c r="AX473" s="129">
        <v>0</v>
      </c>
      <c r="AY473" s="129">
        <v>0</v>
      </c>
      <c r="AZ473" s="129">
        <v>0</v>
      </c>
      <c r="BA473" s="86"/>
      <c r="BB473" s="86">
        <v>0</v>
      </c>
      <c r="BC473">
        <v>0</v>
      </c>
      <c r="BD473">
        <v>0</v>
      </c>
      <c r="BE473">
        <v>0</v>
      </c>
      <c r="BG473">
        <v>0</v>
      </c>
      <c r="BH473">
        <v>0</v>
      </c>
      <c r="BI473">
        <v>0</v>
      </c>
      <c r="BJ473">
        <v>0</v>
      </c>
      <c r="BM473">
        <f t="shared" si="173"/>
        <v>1.4501879713725999E-3</v>
      </c>
      <c r="BN473">
        <f t="shared" si="174"/>
        <v>3.7831632653061002E-4</v>
      </c>
      <c r="BO473">
        <f t="shared" si="175"/>
        <v>1.4868910444209</v>
      </c>
      <c r="BP473">
        <f t="shared" si="176"/>
        <v>2</v>
      </c>
    </row>
    <row r="474" spans="1:68" x14ac:dyDescent="0.25">
      <c r="A474" t="str">
        <f t="shared" si="157"/>
        <v>19450342</v>
      </c>
      <c r="B474">
        <v>19</v>
      </c>
      <c r="C474">
        <v>450</v>
      </c>
      <c r="D474">
        <v>2</v>
      </c>
      <c r="E474">
        <v>34</v>
      </c>
      <c r="F474" s="138">
        <f t="shared" si="177"/>
        <v>15</v>
      </c>
      <c r="G474">
        <v>0</v>
      </c>
      <c r="H474">
        <v>0</v>
      </c>
      <c r="I474">
        <v>0</v>
      </c>
      <c r="J474" s="94">
        <v>0</v>
      </c>
      <c r="K474" s="95">
        <v>2781</v>
      </c>
      <c r="L474" s="86">
        <v>0</v>
      </c>
      <c r="M474" s="86">
        <v>0</v>
      </c>
      <c r="N474" s="86">
        <v>0</v>
      </c>
      <c r="O474">
        <v>1.3620000000000001</v>
      </c>
      <c r="P474">
        <v>1.1000000000000001</v>
      </c>
      <c r="Q474">
        <v>1.1000000000000001</v>
      </c>
      <c r="R474">
        <v>1.1000000000000001</v>
      </c>
      <c r="S474">
        <f t="shared" si="122"/>
        <v>415</v>
      </c>
      <c r="T474">
        <f t="shared" si="123"/>
        <v>0</v>
      </c>
      <c r="U474">
        <f t="shared" si="124"/>
        <v>0</v>
      </c>
      <c r="V474">
        <f t="shared" si="121"/>
        <v>0</v>
      </c>
      <c r="W474">
        <f t="shared" si="165"/>
        <v>71</v>
      </c>
      <c r="X474">
        <f t="shared" si="166"/>
        <v>0</v>
      </c>
      <c r="Y474">
        <f t="shared" si="167"/>
        <v>0</v>
      </c>
      <c r="Z474">
        <f t="shared" si="164"/>
        <v>0</v>
      </c>
      <c r="AA474">
        <f t="shared" si="168"/>
        <v>3.1335113847214515</v>
      </c>
      <c r="AB474">
        <f t="shared" si="168"/>
        <v>0</v>
      </c>
      <c r="AC474">
        <f t="shared" si="169"/>
        <v>0</v>
      </c>
      <c r="AD474" s="96">
        <f t="shared" si="170"/>
        <v>0</v>
      </c>
      <c r="AE474" s="95">
        <v>0</v>
      </c>
      <c r="AF474" s="86">
        <v>0</v>
      </c>
      <c r="AG474" s="86">
        <v>0</v>
      </c>
      <c r="AH474">
        <v>0.98</v>
      </c>
      <c r="AI474">
        <v>0.98</v>
      </c>
      <c r="AJ474">
        <v>0.98</v>
      </c>
      <c r="AK474">
        <f t="shared" si="158"/>
        <v>0</v>
      </c>
      <c r="AL474">
        <f t="shared" si="159"/>
        <v>0</v>
      </c>
      <c r="AM474">
        <f t="shared" si="160"/>
        <v>0</v>
      </c>
      <c r="AN474">
        <f t="shared" si="161"/>
        <v>0</v>
      </c>
      <c r="AO474">
        <f t="shared" si="162"/>
        <v>0</v>
      </c>
      <c r="AP474">
        <f t="shared" si="163"/>
        <v>0</v>
      </c>
      <c r="AQ474" s="97">
        <f>(AK474/(IF((237.3*LN(('Mini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4" s="97">
        <f>(AL474/(IF((237.3*LN(('Mini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4" s="97">
        <f>(AM474/(IF((237.3*LN(('Mini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4">
        <f t="shared" si="172"/>
        <v>0</v>
      </c>
      <c r="AU474">
        <v>0</v>
      </c>
      <c r="AV474" s="96">
        <v>0</v>
      </c>
      <c r="AW474" s="139">
        <f t="shared" si="171"/>
        <v>4.5</v>
      </c>
      <c r="AX474" s="129">
        <v>0</v>
      </c>
      <c r="AY474" s="129">
        <v>0</v>
      </c>
      <c r="AZ474" s="129">
        <v>0</v>
      </c>
      <c r="BA474" s="86"/>
      <c r="BB474" s="86">
        <v>0</v>
      </c>
      <c r="BC474">
        <v>0</v>
      </c>
      <c r="BD474">
        <v>0</v>
      </c>
      <c r="BE474">
        <v>0</v>
      </c>
      <c r="BG474">
        <v>0</v>
      </c>
      <c r="BH474">
        <v>0</v>
      </c>
      <c r="BI474">
        <v>0</v>
      </c>
      <c r="BJ474">
        <v>0</v>
      </c>
      <c r="BM474">
        <f t="shared" si="173"/>
        <v>1.9563320356262001E-4</v>
      </c>
      <c r="BN474">
        <f t="shared" si="174"/>
        <v>4.4708458846471E-4</v>
      </c>
      <c r="BO474">
        <f t="shared" si="175"/>
        <v>1.766459432507</v>
      </c>
      <c r="BP474">
        <f t="shared" si="176"/>
        <v>2</v>
      </c>
    </row>
    <row r="475" spans="1:68" x14ac:dyDescent="0.25">
      <c r="A475" t="str">
        <f t="shared" si="157"/>
        <v>19450422</v>
      </c>
      <c r="B475">
        <v>19</v>
      </c>
      <c r="C475">
        <v>450</v>
      </c>
      <c r="D475">
        <v>2</v>
      </c>
      <c r="E475">
        <v>42</v>
      </c>
      <c r="F475" s="138">
        <f t="shared" si="177"/>
        <v>20</v>
      </c>
      <c r="G475">
        <v>0</v>
      </c>
      <c r="H475">
        <v>0</v>
      </c>
      <c r="I475">
        <v>0</v>
      </c>
      <c r="J475" s="94">
        <v>0</v>
      </c>
      <c r="K475" s="95">
        <v>3820</v>
      </c>
      <c r="L475" s="86">
        <v>0</v>
      </c>
      <c r="M475" s="86">
        <v>0</v>
      </c>
      <c r="N475" s="86">
        <v>0</v>
      </c>
      <c r="O475">
        <v>1.3620000000000001</v>
      </c>
      <c r="P475">
        <v>1.1000000000000001</v>
      </c>
      <c r="Q475">
        <v>1.1000000000000001</v>
      </c>
      <c r="R475">
        <v>1.1000000000000001</v>
      </c>
      <c r="S475">
        <f t="shared" si="122"/>
        <v>570</v>
      </c>
      <c r="T475">
        <f t="shared" si="123"/>
        <v>0</v>
      </c>
      <c r="U475">
        <f t="shared" si="124"/>
        <v>0</v>
      </c>
      <c r="V475">
        <f t="shared" si="121"/>
        <v>0</v>
      </c>
      <c r="W475">
        <f t="shared" si="165"/>
        <v>98</v>
      </c>
      <c r="X475">
        <f t="shared" si="166"/>
        <v>0</v>
      </c>
      <c r="Y475">
        <f t="shared" si="167"/>
        <v>0</v>
      </c>
      <c r="Z475">
        <f t="shared" si="164"/>
        <v>0</v>
      </c>
      <c r="AA475">
        <f t="shared" si="168"/>
        <v>7.6379182206076379</v>
      </c>
      <c r="AB475">
        <f t="shared" si="168"/>
        <v>0</v>
      </c>
      <c r="AC475">
        <f t="shared" si="169"/>
        <v>0</v>
      </c>
      <c r="AD475" s="96">
        <f t="shared" si="170"/>
        <v>0</v>
      </c>
      <c r="AE475" s="95">
        <v>0</v>
      </c>
      <c r="AF475" s="86">
        <v>0</v>
      </c>
      <c r="AG475" s="86">
        <v>0</v>
      </c>
      <c r="AH475">
        <v>0.98</v>
      </c>
      <c r="AI475">
        <v>0.98</v>
      </c>
      <c r="AJ475">
        <v>0.98</v>
      </c>
      <c r="AK475">
        <f t="shared" si="158"/>
        <v>0</v>
      </c>
      <c r="AL475">
        <f t="shared" si="159"/>
        <v>0</v>
      </c>
      <c r="AM475">
        <f t="shared" si="160"/>
        <v>0</v>
      </c>
      <c r="AN475">
        <f t="shared" si="161"/>
        <v>0</v>
      </c>
      <c r="AO475">
        <f t="shared" si="162"/>
        <v>0</v>
      </c>
      <c r="AP475">
        <f t="shared" si="163"/>
        <v>0</v>
      </c>
      <c r="AQ475" s="97">
        <f>(AK475/(IF((237.3*LN(('Mini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5" s="97">
        <f>(AL475/(IF((237.3*LN(('Mini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5" s="97">
        <f>(AM475/(IF((237.3*LN(('Mini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5">
        <f t="shared" si="172"/>
        <v>0</v>
      </c>
      <c r="AU475">
        <v>0</v>
      </c>
      <c r="AV475" s="96">
        <v>0</v>
      </c>
      <c r="AW475" s="139">
        <f t="shared" si="171"/>
        <v>6</v>
      </c>
      <c r="AX475" s="129">
        <v>0</v>
      </c>
      <c r="AY475" s="129">
        <v>0</v>
      </c>
      <c r="AZ475" s="129">
        <v>0</v>
      </c>
      <c r="BA475" s="86"/>
      <c r="BB475" s="86">
        <v>0</v>
      </c>
      <c r="BC475">
        <v>0</v>
      </c>
      <c r="BD475">
        <v>0</v>
      </c>
      <c r="BE475">
        <v>0</v>
      </c>
      <c r="BG475">
        <v>0</v>
      </c>
      <c r="BH475">
        <v>0</v>
      </c>
      <c r="BI475">
        <v>0</v>
      </c>
      <c r="BJ475">
        <v>0</v>
      </c>
      <c r="BM475">
        <f t="shared" si="173"/>
        <v>1.6730950035507E-3</v>
      </c>
      <c r="BN475">
        <f t="shared" si="174"/>
        <v>3.2929523945446001E-4</v>
      </c>
      <c r="BO475">
        <f t="shared" si="175"/>
        <v>1.3691788367472</v>
      </c>
      <c r="BP475">
        <f t="shared" si="176"/>
        <v>2</v>
      </c>
    </row>
    <row r="476" spans="1:68" x14ac:dyDescent="0.25">
      <c r="A476" t="str">
        <f t="shared" si="157"/>
        <v>19470262</v>
      </c>
      <c r="B476">
        <v>19</v>
      </c>
      <c r="C476">
        <v>470</v>
      </c>
      <c r="D476">
        <v>2</v>
      </c>
      <c r="E476">
        <v>26</v>
      </c>
      <c r="F476" s="138">
        <f t="shared" si="177"/>
        <v>10</v>
      </c>
      <c r="G476">
        <v>0</v>
      </c>
      <c r="H476">
        <v>0</v>
      </c>
      <c r="I476">
        <v>0</v>
      </c>
      <c r="J476" s="94">
        <v>0</v>
      </c>
      <c r="K476" s="95">
        <v>2152</v>
      </c>
      <c r="L476" s="86">
        <v>0</v>
      </c>
      <c r="M476" s="86">
        <v>0</v>
      </c>
      <c r="N476" s="86">
        <v>0</v>
      </c>
      <c r="O476">
        <v>1.3620000000000001</v>
      </c>
      <c r="P476">
        <v>1.1000000000000001</v>
      </c>
      <c r="Q476">
        <v>1.1000000000000001</v>
      </c>
      <c r="R476">
        <v>1.1000000000000001</v>
      </c>
      <c r="S476">
        <f t="shared" si="122"/>
        <v>321</v>
      </c>
      <c r="T476">
        <f t="shared" si="123"/>
        <v>0</v>
      </c>
      <c r="U476">
        <f t="shared" si="124"/>
        <v>0</v>
      </c>
      <c r="V476">
        <f t="shared" si="121"/>
        <v>0</v>
      </c>
      <c r="W476">
        <f t="shared" si="165"/>
        <v>55</v>
      </c>
      <c r="X476">
        <f t="shared" si="166"/>
        <v>0</v>
      </c>
      <c r="Y476">
        <f t="shared" si="167"/>
        <v>0</v>
      </c>
      <c r="Z476">
        <f t="shared" si="164"/>
        <v>0</v>
      </c>
      <c r="AA476">
        <f t="shared" si="168"/>
        <v>5.0230157710249248</v>
      </c>
      <c r="AB476">
        <f t="shared" si="168"/>
        <v>0</v>
      </c>
      <c r="AC476">
        <f t="shared" si="169"/>
        <v>0</v>
      </c>
      <c r="AD476" s="96">
        <f t="shared" si="170"/>
        <v>0</v>
      </c>
      <c r="AE476" s="95">
        <v>0</v>
      </c>
      <c r="AF476" s="86">
        <v>0</v>
      </c>
      <c r="AG476" s="86">
        <v>0</v>
      </c>
      <c r="AH476">
        <v>0.98</v>
      </c>
      <c r="AI476">
        <v>0.98</v>
      </c>
      <c r="AJ476">
        <v>0.98</v>
      </c>
      <c r="AK476">
        <f t="shared" ref="AK476:AK481" si="178">ROUND(AE476*POWER((($AG$1-$AG$2)/LN(($AG$1-$AG$3)/($AG$2-$AG$3)))/((16-18)/LN((16-27)/(18-27))),AH476),0)</f>
        <v>0</v>
      </c>
      <c r="AL476">
        <f t="shared" ref="AL476:AL481" si="179">ROUND(AF476*POWER((($AG$1-$AG$2)/LN(($AG$1-$AG$3)/($AG$2-$AG$3)))/((16-18)/LN((16-27)/(18-27))),AI476),0)</f>
        <v>0</v>
      </c>
      <c r="AM476">
        <f t="shared" ref="AM476:AM481" si="180">ROUND(AG476*POWER((($AG$1-$AG$2)/LN(($AG$1-$AG$3)/($AG$2-$AG$3)))/((16-18)/LN((16-27)/(18-27))),AJ476),0)</f>
        <v>0</v>
      </c>
      <c r="AN476">
        <f t="shared" ref="AN476:AN481" si="181">ROUND(AK476*3600/(4186*ABS($AG$1-$AG$2)),0)</f>
        <v>0</v>
      </c>
      <c r="AO476">
        <f t="shared" ref="AO476:AO481" si="182">ROUND(AL476*3600/(4186*ABS($AG$1-$AG$2)),0)</f>
        <v>0</v>
      </c>
      <c r="AP476">
        <f t="shared" ref="AP476:AP481" si="183">ROUND(AM476*3600/(4186*ABS($AG$1-$AG$2)),0)</f>
        <v>0</v>
      </c>
      <c r="AQ476" s="97">
        <f>(AK476/(IF((237.3*LN(('Mini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6" s="97">
        <f>(AL476/(IF((237.3*LN(('Mini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6" s="97">
        <f>(AM476/(IF((237.3*LN(('Mini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6">
        <f t="shared" si="172"/>
        <v>0</v>
      </c>
      <c r="AU476">
        <v>0</v>
      </c>
      <c r="AV476" s="96">
        <v>0</v>
      </c>
      <c r="AW476" s="139">
        <f t="shared" si="171"/>
        <v>3.1333333333333337</v>
      </c>
      <c r="AX476" s="129">
        <v>0</v>
      </c>
      <c r="AY476" s="129">
        <v>0</v>
      </c>
      <c r="AZ476" s="129">
        <v>0</v>
      </c>
      <c r="BA476" s="86"/>
      <c r="BB476" s="86">
        <v>0</v>
      </c>
      <c r="BC476">
        <v>0</v>
      </c>
      <c r="BD476">
        <v>0</v>
      </c>
      <c r="BE476">
        <v>0</v>
      </c>
      <c r="BG476">
        <v>0</v>
      </c>
      <c r="BH476">
        <v>0</v>
      </c>
      <c r="BI476">
        <v>0</v>
      </c>
      <c r="BJ476">
        <v>0</v>
      </c>
      <c r="BM476">
        <f t="shared" si="173"/>
        <v>1.4501879713725999E-3</v>
      </c>
      <c r="BN476">
        <f t="shared" si="174"/>
        <v>3.7831632653061002E-4</v>
      </c>
      <c r="BO476">
        <f t="shared" si="175"/>
        <v>1.4868910444209</v>
      </c>
      <c r="BP476">
        <f t="shared" si="176"/>
        <v>2</v>
      </c>
    </row>
    <row r="477" spans="1:68" x14ac:dyDescent="0.25">
      <c r="A477" t="str">
        <f t="shared" si="157"/>
        <v>19470342</v>
      </c>
      <c r="B477">
        <v>19</v>
      </c>
      <c r="C477">
        <v>470</v>
      </c>
      <c r="D477">
        <v>2</v>
      </c>
      <c r="E477">
        <v>34</v>
      </c>
      <c r="F477" s="138">
        <f t="shared" si="177"/>
        <v>15</v>
      </c>
      <c r="G477">
        <v>0</v>
      </c>
      <c r="H477">
        <v>0</v>
      </c>
      <c r="I477">
        <v>0</v>
      </c>
      <c r="J477" s="94">
        <v>0</v>
      </c>
      <c r="K477" s="95">
        <v>2914</v>
      </c>
      <c r="L477" s="86">
        <v>0</v>
      </c>
      <c r="M477" s="86">
        <v>0</v>
      </c>
      <c r="N477" s="86">
        <v>0</v>
      </c>
      <c r="O477">
        <v>1.3620000000000001</v>
      </c>
      <c r="P477">
        <v>1.1000000000000001</v>
      </c>
      <c r="Q477">
        <v>1.1000000000000001</v>
      </c>
      <c r="R477">
        <v>1.1000000000000001</v>
      </c>
      <c r="S477">
        <f t="shared" si="122"/>
        <v>435</v>
      </c>
      <c r="T477">
        <f t="shared" si="123"/>
        <v>0</v>
      </c>
      <c r="U477">
        <f t="shared" si="124"/>
        <v>0</v>
      </c>
      <c r="V477">
        <f t="shared" si="121"/>
        <v>0</v>
      </c>
      <c r="W477">
        <f t="shared" si="165"/>
        <v>75</v>
      </c>
      <c r="X477">
        <f t="shared" si="166"/>
        <v>0</v>
      </c>
      <c r="Y477">
        <f t="shared" si="167"/>
        <v>0</v>
      </c>
      <c r="Z477">
        <f t="shared" si="164"/>
        <v>0</v>
      </c>
      <c r="AA477">
        <f t="shared" si="168"/>
        <v>3.6097516026799545</v>
      </c>
      <c r="AB477">
        <f t="shared" si="168"/>
        <v>0</v>
      </c>
      <c r="AC477">
        <f t="shared" si="169"/>
        <v>0</v>
      </c>
      <c r="AD477" s="96">
        <f t="shared" si="170"/>
        <v>0</v>
      </c>
      <c r="AE477" s="95">
        <v>0</v>
      </c>
      <c r="AF477" s="86">
        <v>0</v>
      </c>
      <c r="AG477" s="86">
        <v>0</v>
      </c>
      <c r="AH477">
        <v>0.98</v>
      </c>
      <c r="AI477">
        <v>0.98</v>
      </c>
      <c r="AJ477">
        <v>0.98</v>
      </c>
      <c r="AK477">
        <f t="shared" si="178"/>
        <v>0</v>
      </c>
      <c r="AL477">
        <f t="shared" si="179"/>
        <v>0</v>
      </c>
      <c r="AM477">
        <f t="shared" si="180"/>
        <v>0</v>
      </c>
      <c r="AN477">
        <f t="shared" si="181"/>
        <v>0</v>
      </c>
      <c r="AO477">
        <f t="shared" si="182"/>
        <v>0</v>
      </c>
      <c r="AP477">
        <f t="shared" si="183"/>
        <v>0</v>
      </c>
      <c r="AQ477" s="97">
        <f>(AK477/(IF((237.3*LN(('Mini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7" s="97">
        <f>(AL477/(IF((237.3*LN(('Mini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7" s="97">
        <f>(AM477/(IF((237.3*LN(('Mini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7">
        <f t="shared" si="172"/>
        <v>0</v>
      </c>
      <c r="AU477">
        <v>0</v>
      </c>
      <c r="AV477" s="96">
        <v>0</v>
      </c>
      <c r="AW477" s="139">
        <f t="shared" si="171"/>
        <v>4.7</v>
      </c>
      <c r="AX477" s="129">
        <v>0</v>
      </c>
      <c r="AY477" s="129">
        <v>0</v>
      </c>
      <c r="AZ477" s="129">
        <v>0</v>
      </c>
      <c r="BA477" s="86"/>
      <c r="BB477" s="86">
        <v>0</v>
      </c>
      <c r="BC477">
        <v>0</v>
      </c>
      <c r="BD477">
        <v>0</v>
      </c>
      <c r="BE477">
        <v>0</v>
      </c>
      <c r="BG477">
        <v>0</v>
      </c>
      <c r="BH477">
        <v>0</v>
      </c>
      <c r="BI477">
        <v>0</v>
      </c>
      <c r="BJ477">
        <v>0</v>
      </c>
      <c r="BM477">
        <f t="shared" si="173"/>
        <v>1.9563320356262001E-4</v>
      </c>
      <c r="BN477">
        <f t="shared" si="174"/>
        <v>4.4708458846471E-4</v>
      </c>
      <c r="BO477">
        <f t="shared" si="175"/>
        <v>1.766459432507</v>
      </c>
      <c r="BP477">
        <f t="shared" si="176"/>
        <v>2</v>
      </c>
    </row>
    <row r="478" spans="1:68" x14ac:dyDescent="0.25">
      <c r="A478" t="str">
        <f t="shared" si="157"/>
        <v>19470422</v>
      </c>
      <c r="B478">
        <v>19</v>
      </c>
      <c r="C478">
        <v>470</v>
      </c>
      <c r="D478">
        <v>2</v>
      </c>
      <c r="E478">
        <v>42</v>
      </c>
      <c r="F478" s="138">
        <f t="shared" si="177"/>
        <v>20</v>
      </c>
      <c r="G478">
        <v>0</v>
      </c>
      <c r="H478">
        <v>0</v>
      </c>
      <c r="I478">
        <v>0</v>
      </c>
      <c r="J478" s="94">
        <v>0</v>
      </c>
      <c r="K478" s="95">
        <v>4001</v>
      </c>
      <c r="L478" s="86">
        <v>0</v>
      </c>
      <c r="M478" s="86">
        <v>0</v>
      </c>
      <c r="N478" s="86">
        <v>0</v>
      </c>
      <c r="O478">
        <v>1.3620000000000001</v>
      </c>
      <c r="P478">
        <v>1.1000000000000001</v>
      </c>
      <c r="Q478">
        <v>1.1000000000000001</v>
      </c>
      <c r="R478">
        <v>1.1000000000000001</v>
      </c>
      <c r="S478">
        <f t="shared" si="122"/>
        <v>597</v>
      </c>
      <c r="T478">
        <f t="shared" si="123"/>
        <v>0</v>
      </c>
      <c r="U478">
        <f t="shared" si="124"/>
        <v>0</v>
      </c>
      <c r="V478">
        <f t="shared" si="121"/>
        <v>0</v>
      </c>
      <c r="W478">
        <f t="shared" si="165"/>
        <v>103</v>
      </c>
      <c r="X478">
        <f t="shared" si="166"/>
        <v>0</v>
      </c>
      <c r="Y478">
        <f t="shared" si="167"/>
        <v>0</v>
      </c>
      <c r="Z478">
        <f t="shared" si="164"/>
        <v>0</v>
      </c>
      <c r="AA478">
        <f t="shared" si="168"/>
        <v>8.5513906067336105</v>
      </c>
      <c r="AB478">
        <f t="shared" si="168"/>
        <v>0</v>
      </c>
      <c r="AC478">
        <f t="shared" si="169"/>
        <v>0</v>
      </c>
      <c r="AD478" s="96">
        <f t="shared" si="170"/>
        <v>0</v>
      </c>
      <c r="AE478" s="95">
        <v>0</v>
      </c>
      <c r="AF478" s="86">
        <v>0</v>
      </c>
      <c r="AG478" s="86">
        <v>0</v>
      </c>
      <c r="AH478">
        <v>0.98</v>
      </c>
      <c r="AI478">
        <v>0.98</v>
      </c>
      <c r="AJ478">
        <v>0.98</v>
      </c>
      <c r="AK478">
        <f t="shared" si="178"/>
        <v>0</v>
      </c>
      <c r="AL478">
        <f t="shared" si="179"/>
        <v>0</v>
      </c>
      <c r="AM478">
        <f t="shared" si="180"/>
        <v>0</v>
      </c>
      <c r="AN478">
        <f t="shared" si="181"/>
        <v>0</v>
      </c>
      <c r="AO478">
        <f t="shared" si="182"/>
        <v>0</v>
      </c>
      <c r="AP478">
        <f t="shared" si="183"/>
        <v>0</v>
      </c>
      <c r="AQ478" s="97">
        <f>(AK478/(IF((237.3*LN(('Mini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8" s="97">
        <f>(AL478/(IF((237.3*LN(('Mini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8" s="97">
        <f>(AM478/(IF((237.3*LN(('Mini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8">
        <f t="shared" si="172"/>
        <v>0</v>
      </c>
      <c r="AU478">
        <v>0</v>
      </c>
      <c r="AV478" s="96">
        <v>0</v>
      </c>
      <c r="AW478" s="139">
        <f t="shared" si="171"/>
        <v>6.2666666666666675</v>
      </c>
      <c r="AX478" s="129">
        <v>0</v>
      </c>
      <c r="AY478" s="129">
        <v>0</v>
      </c>
      <c r="AZ478" s="129">
        <v>0</v>
      </c>
      <c r="BA478" s="86"/>
      <c r="BB478" s="86">
        <v>0</v>
      </c>
      <c r="BC478">
        <v>0</v>
      </c>
      <c r="BD478">
        <v>0</v>
      </c>
      <c r="BE478">
        <v>0</v>
      </c>
      <c r="BG478">
        <v>0</v>
      </c>
      <c r="BH478">
        <v>0</v>
      </c>
      <c r="BI478">
        <v>0</v>
      </c>
      <c r="BJ478">
        <v>0</v>
      </c>
      <c r="BM478">
        <f t="shared" si="173"/>
        <v>1.6730950035507E-3</v>
      </c>
      <c r="BN478">
        <f t="shared" si="174"/>
        <v>3.2929523945446001E-4</v>
      </c>
      <c r="BO478">
        <f t="shared" si="175"/>
        <v>1.3691788367472</v>
      </c>
      <c r="BP478">
        <f t="shared" si="176"/>
        <v>2</v>
      </c>
    </row>
    <row r="479" spans="1:68" x14ac:dyDescent="0.25">
      <c r="A479" t="str">
        <f t="shared" si="157"/>
        <v>19490262</v>
      </c>
      <c r="B479">
        <v>19</v>
      </c>
      <c r="C479">
        <v>490</v>
      </c>
      <c r="D479">
        <v>2</v>
      </c>
      <c r="E479">
        <v>26</v>
      </c>
      <c r="F479" s="138">
        <f t="shared" si="177"/>
        <v>10</v>
      </c>
      <c r="G479">
        <v>0</v>
      </c>
      <c r="H479">
        <v>0</v>
      </c>
      <c r="I479">
        <v>0</v>
      </c>
      <c r="J479" s="94">
        <v>0</v>
      </c>
      <c r="K479" s="95">
        <v>2250</v>
      </c>
      <c r="L479" s="86">
        <v>0</v>
      </c>
      <c r="M479" s="86">
        <v>0</v>
      </c>
      <c r="N479" s="86">
        <v>0</v>
      </c>
      <c r="O479">
        <v>1.3620000000000001</v>
      </c>
      <c r="P479">
        <v>1.1000000000000001</v>
      </c>
      <c r="Q479">
        <v>1.1000000000000001</v>
      </c>
      <c r="R479">
        <v>1.1000000000000001</v>
      </c>
      <c r="S479">
        <f t="shared" si="122"/>
        <v>336</v>
      </c>
      <c r="T479">
        <f t="shared" si="123"/>
        <v>0</v>
      </c>
      <c r="U479">
        <f t="shared" si="124"/>
        <v>0</v>
      </c>
      <c r="V479">
        <f t="shared" si="121"/>
        <v>0</v>
      </c>
      <c r="W479">
        <f t="shared" si="165"/>
        <v>58</v>
      </c>
      <c r="X479">
        <f t="shared" si="166"/>
        <v>0</v>
      </c>
      <c r="Y479">
        <f t="shared" si="167"/>
        <v>0</v>
      </c>
      <c r="Z479">
        <f t="shared" si="164"/>
        <v>0</v>
      </c>
      <c r="AA479">
        <f t="shared" si="168"/>
        <v>5.6741805499403934</v>
      </c>
      <c r="AB479">
        <f t="shared" si="168"/>
        <v>0</v>
      </c>
      <c r="AC479">
        <f t="shared" si="169"/>
        <v>0</v>
      </c>
      <c r="AD479" s="96">
        <f t="shared" si="170"/>
        <v>0</v>
      </c>
      <c r="AE479" s="95">
        <v>0</v>
      </c>
      <c r="AF479" s="86">
        <v>0</v>
      </c>
      <c r="AG479" s="86">
        <v>0</v>
      </c>
      <c r="AH479">
        <v>0.98</v>
      </c>
      <c r="AI479">
        <v>0.98</v>
      </c>
      <c r="AJ479">
        <v>0.98</v>
      </c>
      <c r="AK479">
        <f t="shared" si="178"/>
        <v>0</v>
      </c>
      <c r="AL479">
        <f t="shared" si="179"/>
        <v>0</v>
      </c>
      <c r="AM479">
        <f t="shared" si="180"/>
        <v>0</v>
      </c>
      <c r="AN479">
        <f t="shared" si="181"/>
        <v>0</v>
      </c>
      <c r="AO479">
        <f t="shared" si="182"/>
        <v>0</v>
      </c>
      <c r="AP479">
        <f t="shared" si="183"/>
        <v>0</v>
      </c>
      <c r="AQ479" s="97">
        <f>(AK479/(IF((237.3*LN(('Mini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79" s="97">
        <f>(AL479/(IF((237.3*LN(('Mini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79" s="97">
        <f>(AM479/(IF((237.3*LN(('Mini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79">
        <f t="shared" si="172"/>
        <v>0</v>
      </c>
      <c r="AU479">
        <v>0</v>
      </c>
      <c r="AV479" s="96">
        <v>0</v>
      </c>
      <c r="AW479" s="139">
        <f t="shared" si="171"/>
        <v>3.2666666666666671</v>
      </c>
      <c r="AX479" s="129">
        <v>0</v>
      </c>
      <c r="AY479" s="129">
        <v>0</v>
      </c>
      <c r="AZ479" s="129">
        <v>0</v>
      </c>
      <c r="BA479" s="86"/>
      <c r="BB479" s="86">
        <v>0</v>
      </c>
      <c r="BC479">
        <v>0</v>
      </c>
      <c r="BD479">
        <v>0</v>
      </c>
      <c r="BE479">
        <v>0</v>
      </c>
      <c r="BG479">
        <v>0</v>
      </c>
      <c r="BH479">
        <v>0</v>
      </c>
      <c r="BI479">
        <v>0</v>
      </c>
      <c r="BJ479">
        <v>0</v>
      </c>
      <c r="BM479">
        <f t="shared" si="173"/>
        <v>1.4501879713725999E-3</v>
      </c>
      <c r="BN479">
        <f t="shared" si="174"/>
        <v>3.7831632653061002E-4</v>
      </c>
      <c r="BO479">
        <f t="shared" si="175"/>
        <v>1.4868910444209</v>
      </c>
      <c r="BP479">
        <f t="shared" si="176"/>
        <v>2</v>
      </c>
    </row>
    <row r="480" spans="1:68" x14ac:dyDescent="0.25">
      <c r="A480" t="str">
        <f t="shared" si="157"/>
        <v>19490342</v>
      </c>
      <c r="B480">
        <v>19</v>
      </c>
      <c r="C480">
        <v>490</v>
      </c>
      <c r="D480">
        <v>2</v>
      </c>
      <c r="E480">
        <v>34</v>
      </c>
      <c r="F480" s="138">
        <f t="shared" si="177"/>
        <v>15</v>
      </c>
      <c r="G480">
        <v>0</v>
      </c>
      <c r="H480">
        <v>0</v>
      </c>
      <c r="I480">
        <v>0</v>
      </c>
      <c r="J480" s="94">
        <v>0</v>
      </c>
      <c r="K480" s="95">
        <v>3046</v>
      </c>
      <c r="L480" s="86">
        <v>0</v>
      </c>
      <c r="M480" s="86">
        <v>0</v>
      </c>
      <c r="N480" s="86">
        <v>0</v>
      </c>
      <c r="O480">
        <v>1.3620000000000001</v>
      </c>
      <c r="P480">
        <v>1.1000000000000001</v>
      </c>
      <c r="Q480">
        <v>1.1000000000000001</v>
      </c>
      <c r="R480">
        <v>1.1000000000000001</v>
      </c>
      <c r="S480">
        <f t="shared" si="122"/>
        <v>455</v>
      </c>
      <c r="T480">
        <f t="shared" si="123"/>
        <v>0</v>
      </c>
      <c r="U480">
        <f t="shared" si="124"/>
        <v>0</v>
      </c>
      <c r="V480">
        <f t="shared" si="121"/>
        <v>0</v>
      </c>
      <c r="W480">
        <f t="shared" si="165"/>
        <v>78</v>
      </c>
      <c r="X480">
        <f t="shared" si="166"/>
        <v>0</v>
      </c>
      <c r="Y480">
        <f t="shared" si="167"/>
        <v>0</v>
      </c>
      <c r="Z480">
        <f t="shared" si="164"/>
        <v>0</v>
      </c>
      <c r="AA480">
        <f t="shared" si="168"/>
        <v>4.0376213351218855</v>
      </c>
      <c r="AB480">
        <f t="shared" si="168"/>
        <v>0</v>
      </c>
      <c r="AC480">
        <f t="shared" si="169"/>
        <v>0</v>
      </c>
      <c r="AD480" s="96">
        <f t="shared" si="170"/>
        <v>0</v>
      </c>
      <c r="AE480" s="95">
        <v>0</v>
      </c>
      <c r="AF480" s="86">
        <v>0</v>
      </c>
      <c r="AG480" s="86">
        <v>0</v>
      </c>
      <c r="AH480">
        <v>0.98</v>
      </c>
      <c r="AI480">
        <v>0.98</v>
      </c>
      <c r="AJ480">
        <v>0.98</v>
      </c>
      <c r="AK480">
        <f t="shared" si="178"/>
        <v>0</v>
      </c>
      <c r="AL480">
        <f t="shared" si="179"/>
        <v>0</v>
      </c>
      <c r="AM480">
        <f t="shared" si="180"/>
        <v>0</v>
      </c>
      <c r="AN480">
        <f t="shared" si="181"/>
        <v>0</v>
      </c>
      <c r="AO480">
        <f t="shared" si="182"/>
        <v>0</v>
      </c>
      <c r="AP480">
        <f t="shared" si="183"/>
        <v>0</v>
      </c>
      <c r="AQ480" s="97">
        <f>(AK480/(IF((237.3*LN(('Mini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0" s="97">
        <f>(AL480/(IF((237.3*LN(('Mini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0" s="97">
        <f>(AM480/(IF((237.3*LN(('Mini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0">
        <f t="shared" si="172"/>
        <v>0</v>
      </c>
      <c r="AU480">
        <v>0</v>
      </c>
      <c r="AV480" s="96">
        <v>0</v>
      </c>
      <c r="AW480" s="139">
        <f t="shared" si="171"/>
        <v>4.9000000000000004</v>
      </c>
      <c r="AX480" s="129">
        <v>0</v>
      </c>
      <c r="AY480" s="129">
        <v>0</v>
      </c>
      <c r="AZ480" s="129">
        <v>0</v>
      </c>
      <c r="BA480" s="86"/>
      <c r="BB480" s="86">
        <v>0</v>
      </c>
      <c r="BC480">
        <v>0</v>
      </c>
      <c r="BD480">
        <v>0</v>
      </c>
      <c r="BE480">
        <v>0</v>
      </c>
      <c r="BG480">
        <v>0</v>
      </c>
      <c r="BH480">
        <v>0</v>
      </c>
      <c r="BI480">
        <v>0</v>
      </c>
      <c r="BJ480">
        <v>0</v>
      </c>
      <c r="BM480">
        <f t="shared" si="173"/>
        <v>1.9563320356262001E-4</v>
      </c>
      <c r="BN480">
        <f t="shared" si="174"/>
        <v>4.4708458846471E-4</v>
      </c>
      <c r="BO480">
        <f t="shared" si="175"/>
        <v>1.766459432507</v>
      </c>
      <c r="BP480">
        <f t="shared" si="176"/>
        <v>2</v>
      </c>
    </row>
    <row r="481" spans="1:75" x14ac:dyDescent="0.25">
      <c r="A481" t="str">
        <f t="shared" si="157"/>
        <v>19490422</v>
      </c>
      <c r="B481">
        <v>19</v>
      </c>
      <c r="C481">
        <v>490</v>
      </c>
      <c r="D481">
        <v>2</v>
      </c>
      <c r="E481">
        <v>42</v>
      </c>
      <c r="F481" s="138">
        <f t="shared" si="177"/>
        <v>20</v>
      </c>
      <c r="G481">
        <v>0</v>
      </c>
      <c r="H481">
        <v>0</v>
      </c>
      <c r="I481">
        <v>0</v>
      </c>
      <c r="J481" s="94">
        <v>0</v>
      </c>
      <c r="K481" s="95">
        <v>4184</v>
      </c>
      <c r="L481" s="86">
        <v>0</v>
      </c>
      <c r="M481" s="86">
        <v>0</v>
      </c>
      <c r="N481" s="86">
        <v>0</v>
      </c>
      <c r="O481">
        <v>1.3620000000000001</v>
      </c>
      <c r="P481">
        <v>1.1000000000000001</v>
      </c>
      <c r="Q481">
        <v>1.1000000000000001</v>
      </c>
      <c r="R481">
        <v>1.1000000000000001</v>
      </c>
      <c r="S481">
        <f t="shared" si="122"/>
        <v>625</v>
      </c>
      <c r="T481">
        <f t="shared" si="123"/>
        <v>0</v>
      </c>
      <c r="U481">
        <f t="shared" si="124"/>
        <v>0</v>
      </c>
      <c r="V481">
        <f t="shared" si="121"/>
        <v>0</v>
      </c>
      <c r="W481">
        <f t="shared" si="165"/>
        <v>108</v>
      </c>
      <c r="X481">
        <f t="shared" si="166"/>
        <v>0</v>
      </c>
      <c r="Y481">
        <f t="shared" si="167"/>
        <v>0</v>
      </c>
      <c r="Z481">
        <f t="shared" si="164"/>
        <v>0</v>
      </c>
      <c r="AA481">
        <f t="shared" si="168"/>
        <v>9.5248678098795168</v>
      </c>
      <c r="AB481">
        <f t="shared" si="168"/>
        <v>0</v>
      </c>
      <c r="AC481">
        <f t="shared" si="169"/>
        <v>0</v>
      </c>
      <c r="AD481" s="96">
        <f t="shared" si="170"/>
        <v>0</v>
      </c>
      <c r="AE481" s="95">
        <v>0</v>
      </c>
      <c r="AF481" s="86">
        <v>0</v>
      </c>
      <c r="AG481" s="86">
        <v>0</v>
      </c>
      <c r="AH481">
        <v>0.98</v>
      </c>
      <c r="AI481">
        <v>0.98</v>
      </c>
      <c r="AJ481">
        <v>0.98</v>
      </c>
      <c r="AK481">
        <f t="shared" si="178"/>
        <v>0</v>
      </c>
      <c r="AL481">
        <f t="shared" si="179"/>
        <v>0</v>
      </c>
      <c r="AM481">
        <f t="shared" si="180"/>
        <v>0</v>
      </c>
      <c r="AN481">
        <f t="shared" si="181"/>
        <v>0</v>
      </c>
      <c r="AO481">
        <f t="shared" si="182"/>
        <v>0</v>
      </c>
      <c r="AP481">
        <f t="shared" si="183"/>
        <v>0</v>
      </c>
      <c r="AQ481" s="97">
        <f>(AK481/(IF((237.3*LN(('Mini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1" s="97">
        <f>(AL481/(IF((237.3*LN(('Mini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1" s="97">
        <f>(AM481/(IF((237.3*LN(('Mini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1">
        <f t="shared" si="172"/>
        <v>0</v>
      </c>
      <c r="AU481">
        <v>0</v>
      </c>
      <c r="AV481" s="96">
        <v>0</v>
      </c>
      <c r="AW481" s="139">
        <f t="shared" si="171"/>
        <v>6.5333333333333341</v>
      </c>
      <c r="AX481" s="129">
        <v>0</v>
      </c>
      <c r="AY481" s="129">
        <v>0</v>
      </c>
      <c r="AZ481" s="129">
        <v>0</v>
      </c>
      <c r="BA481" s="86"/>
      <c r="BB481" s="86">
        <v>0</v>
      </c>
      <c r="BC481">
        <v>0</v>
      </c>
      <c r="BD481">
        <v>0</v>
      </c>
      <c r="BE481">
        <v>0</v>
      </c>
      <c r="BG481">
        <v>0</v>
      </c>
      <c r="BH481">
        <v>0</v>
      </c>
      <c r="BI481">
        <v>0</v>
      </c>
      <c r="BJ481">
        <v>0</v>
      </c>
      <c r="BM481">
        <f t="shared" si="173"/>
        <v>1.6730950035507E-3</v>
      </c>
      <c r="BN481">
        <f t="shared" si="174"/>
        <v>3.2929523945446001E-4</v>
      </c>
      <c r="BO481">
        <f t="shared" si="175"/>
        <v>1.3691788367472</v>
      </c>
      <c r="BP481">
        <f t="shared" si="176"/>
        <v>2</v>
      </c>
    </row>
    <row r="482" spans="1:75" x14ac:dyDescent="0.25">
      <c r="A482" t="str">
        <f t="shared" ref="A482:A497" si="184">CONCATENATE(B482,C482,E482,D482)</f>
        <v>970143</v>
      </c>
      <c r="B482">
        <v>9</v>
      </c>
      <c r="C482">
        <v>70</v>
      </c>
      <c r="D482">
        <v>3</v>
      </c>
      <c r="E482">
        <v>14</v>
      </c>
      <c r="F482" s="138">
        <f>IF($E482=14,4,IF($E482=18,9,IF($E482=23,9,IF($E482=30,14,IF($E482=38,19,)))))</f>
        <v>4</v>
      </c>
      <c r="G482">
        <v>0</v>
      </c>
      <c r="H482">
        <v>0</v>
      </c>
      <c r="I482">
        <v>0</v>
      </c>
      <c r="J482" s="94">
        <v>0</v>
      </c>
      <c r="K482" s="87">
        <v>84</v>
      </c>
      <c r="L482" s="86">
        <v>0</v>
      </c>
      <c r="M482" s="86">
        <v>0</v>
      </c>
      <c r="N482" s="86">
        <v>0</v>
      </c>
      <c r="O482">
        <v>1.3620000000000001</v>
      </c>
      <c r="P482">
        <v>1.1000000000000001</v>
      </c>
      <c r="Q482">
        <v>1.1000000000000001</v>
      </c>
      <c r="R482">
        <v>1.1000000000000001</v>
      </c>
      <c r="S482">
        <f t="shared" ref="S482:S497" si="185">ROUND(K482*POWER((($M$1-$M$2)/LN(($M$1-$M$3)/($M$2-$M$3)))/((75-65)/LN((75-20)/(65-20))),O482),0)</f>
        <v>13</v>
      </c>
      <c r="T482">
        <f t="shared" ref="T482:T497" si="186">ROUND(L482*POWER((($M$1-$M$2)/LN(($M$1-$M$3)/($M$2-$M$3)))/((75-65)/LN((75-20)/(65-20))),P482),0)</f>
        <v>0</v>
      </c>
      <c r="U482">
        <f t="shared" ref="U482:U497" si="187">ROUND(M482*POWER((($M$1-$M$2)/LN(($M$1-$M$3)/($M$2-$M$3)))/((75-65)/LN((75-20)/(65-20))),Q482),0)</f>
        <v>0</v>
      </c>
      <c r="V482">
        <f t="shared" ref="V482:V497" si="188">ROUND(N482*POWER((($M$1-$M$2)/LN(($M$1-$M$3)/($M$2-$M$3)))/((75-65)/LN((75-20)/(65-20))),R482),0)</f>
        <v>0</v>
      </c>
      <c r="W482">
        <f t="shared" ref="W482:W496" si="189">ROUND(S482*3600/(4186*ABS($M$1-$M$2)),0)</f>
        <v>2</v>
      </c>
      <c r="X482">
        <f t="shared" ref="X482:X496" si="190">ROUND(T482*3600/(4186*ABS($M$1-$M$2)),0)</f>
        <v>0</v>
      </c>
      <c r="Y482">
        <f t="shared" ref="Y482:Y496" si="191">ROUND(U482*3600/(4186*ABS($M$1-$M$2)),0)</f>
        <v>0</v>
      </c>
      <c r="Z482">
        <f t="shared" ref="Z482:Z496" si="192">ROUND(V482*3600/(4186*ABS($M$1-$M$2)),0)</f>
        <v>0</v>
      </c>
      <c r="AA482">
        <f t="shared" si="168"/>
        <v>2.4998470803170997E-3</v>
      </c>
      <c r="AB482">
        <f t="shared" si="168"/>
        <v>0</v>
      </c>
      <c r="AC482">
        <f t="shared" si="169"/>
        <v>0</v>
      </c>
      <c r="AD482" s="96">
        <f t="shared" si="170"/>
        <v>0</v>
      </c>
      <c r="AE482" s="95">
        <v>0</v>
      </c>
      <c r="AF482" s="86">
        <v>0</v>
      </c>
      <c r="AG482" s="86">
        <v>0</v>
      </c>
      <c r="AH482">
        <v>0.98</v>
      </c>
      <c r="AI482">
        <v>0.98</v>
      </c>
      <c r="AJ482">
        <v>0.98</v>
      </c>
      <c r="AK482">
        <f t="shared" ref="AK482:AK502" si="193">ROUND(AE482*POWER((($AG$1-$AG$2)/LN(($AG$1-$AG$3)/($AG$2-$AG$3)))/((16-18)/LN((16-27)/(18-27))),AH482),0)</f>
        <v>0</v>
      </c>
      <c r="AL482">
        <f t="shared" ref="AL482:AL502" si="194">ROUND(AF482*POWER((($AG$1-$AG$2)/LN(($AG$1-$AG$3)/($AG$2-$AG$3)))/((16-18)/LN((16-27)/(18-27))),AI482),0)</f>
        <v>0</v>
      </c>
      <c r="AM482">
        <f t="shared" ref="AM482:AM502" si="195">ROUND(AG482*POWER((($AG$1-$AG$2)/LN(($AG$1-$AG$3)/($AG$2-$AG$3)))/((16-18)/LN((16-27)/(18-27))),AJ482),0)</f>
        <v>0</v>
      </c>
      <c r="AN482">
        <f t="shared" ref="AN482:AN511" si="196">ROUND(AK482*3600/(4186*ABS($AG$1-$AG$2)),0)</f>
        <v>0</v>
      </c>
      <c r="AO482">
        <f t="shared" ref="AO482:AO511" si="197">ROUND(AL482*3600/(4186*ABS($AG$1-$AG$2)),0)</f>
        <v>0</v>
      </c>
      <c r="AP482">
        <f t="shared" ref="AP482:AP511" si="198">ROUND(AM482*3600/(4186*ABS($AG$1-$AG$2)),0)</f>
        <v>0</v>
      </c>
      <c r="AQ482" s="97">
        <f>(AK482/(IF((237.3*LN(('Mini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2" s="97">
        <f>(AL482/(IF((237.3*LN(('Mini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2" s="97">
        <f>(AM482/(IF((237.3*LN(('Mini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2">
        <f t="shared" si="172"/>
        <v>0</v>
      </c>
      <c r="AU482">
        <v>0</v>
      </c>
      <c r="AV482" s="96">
        <v>0</v>
      </c>
      <c r="AW482" s="139">
        <f t="shared" si="171"/>
        <v>0.11666666666666667</v>
      </c>
      <c r="AX482" s="129">
        <v>0</v>
      </c>
      <c r="AY482" s="129">
        <v>0</v>
      </c>
      <c r="AZ482" s="129">
        <v>0</v>
      </c>
      <c r="BA482" s="86"/>
      <c r="BB482" s="86">
        <v>0</v>
      </c>
      <c r="BC482">
        <v>0</v>
      </c>
      <c r="BD482">
        <v>0</v>
      </c>
      <c r="BE482">
        <v>0</v>
      </c>
      <c r="BG482">
        <v>0</v>
      </c>
      <c r="BH482">
        <v>0</v>
      </c>
      <c r="BI482">
        <v>0</v>
      </c>
      <c r="BJ482">
        <v>0</v>
      </c>
      <c r="BM482">
        <f t="shared" si="173"/>
        <v>1.3823338826853E-3</v>
      </c>
      <c r="BN482">
        <f t="shared" si="174"/>
        <v>3.3290816326530999E-4</v>
      </c>
      <c r="BO482">
        <f t="shared" si="175"/>
        <v>1.723172227894</v>
      </c>
      <c r="BP482">
        <f t="shared" si="176"/>
        <v>1</v>
      </c>
    </row>
    <row r="483" spans="1:75" x14ac:dyDescent="0.25">
      <c r="A483" t="str">
        <f t="shared" si="184"/>
        <v>970183</v>
      </c>
      <c r="B483">
        <v>9</v>
      </c>
      <c r="C483">
        <v>70</v>
      </c>
      <c r="D483">
        <v>3</v>
      </c>
      <c r="E483">
        <v>18</v>
      </c>
      <c r="F483" s="138">
        <f t="shared" ref="F483:F546" si="199">IF($E483=14,4,IF($E483=18,9,IF($E483=23,9,IF($E483=30,14,IF($E483=38,19,)))))</f>
        <v>9</v>
      </c>
      <c r="G483">
        <v>0</v>
      </c>
      <c r="H483">
        <v>0</v>
      </c>
      <c r="I483">
        <v>0</v>
      </c>
      <c r="J483" s="94">
        <v>0</v>
      </c>
      <c r="K483" s="87">
        <v>109.2</v>
      </c>
      <c r="L483" s="86">
        <v>0</v>
      </c>
      <c r="M483" s="86">
        <v>0</v>
      </c>
      <c r="N483" s="86">
        <v>0</v>
      </c>
      <c r="O483">
        <v>1.3620000000000001</v>
      </c>
      <c r="P483">
        <v>1.1000000000000001</v>
      </c>
      <c r="Q483">
        <v>1.1000000000000001</v>
      </c>
      <c r="R483">
        <v>1.1000000000000001</v>
      </c>
      <c r="S483">
        <f t="shared" si="185"/>
        <v>16</v>
      </c>
      <c r="T483">
        <f t="shared" si="186"/>
        <v>0</v>
      </c>
      <c r="U483">
        <f t="shared" si="187"/>
        <v>0</v>
      </c>
      <c r="V483">
        <f t="shared" si="188"/>
        <v>0</v>
      </c>
      <c r="W483">
        <f t="shared" si="189"/>
        <v>3</v>
      </c>
      <c r="X483">
        <f t="shared" si="190"/>
        <v>0</v>
      </c>
      <c r="Y483">
        <f t="shared" si="191"/>
        <v>0</v>
      </c>
      <c r="Z483">
        <f t="shared" si="192"/>
        <v>0</v>
      </c>
      <c r="AA483">
        <f t="shared" si="168"/>
        <v>6.4730267114827406E-3</v>
      </c>
      <c r="AB483">
        <f t="shared" si="168"/>
        <v>0</v>
      </c>
      <c r="AC483">
        <f t="shared" si="169"/>
        <v>0</v>
      </c>
      <c r="AD483" s="96">
        <f t="shared" si="170"/>
        <v>0</v>
      </c>
      <c r="AE483" s="95">
        <v>0</v>
      </c>
      <c r="AF483" s="86">
        <v>0</v>
      </c>
      <c r="AG483" s="86">
        <v>0</v>
      </c>
      <c r="AH483">
        <v>0.98</v>
      </c>
      <c r="AI483">
        <v>0.98</v>
      </c>
      <c r="AJ483">
        <v>0.98</v>
      </c>
      <c r="AK483">
        <f t="shared" si="193"/>
        <v>0</v>
      </c>
      <c r="AL483">
        <f t="shared" si="194"/>
        <v>0</v>
      </c>
      <c r="AM483">
        <f t="shared" si="195"/>
        <v>0</v>
      </c>
      <c r="AN483">
        <f t="shared" si="196"/>
        <v>0</v>
      </c>
      <c r="AO483">
        <f t="shared" si="197"/>
        <v>0</v>
      </c>
      <c r="AP483">
        <f t="shared" si="198"/>
        <v>0</v>
      </c>
      <c r="AQ483" s="97">
        <f>(AK483/(IF((237.3*LN(('Mini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3" s="97">
        <f>(AL483/(IF((237.3*LN(('Mini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3" s="97">
        <f>(AM483/(IF((237.3*LN(('Mini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3">
        <f t="shared" si="172"/>
        <v>0</v>
      </c>
      <c r="AU483">
        <v>0</v>
      </c>
      <c r="AV483" s="96">
        <v>0</v>
      </c>
      <c r="AW483" s="139">
        <f t="shared" si="171"/>
        <v>0.23333333333333334</v>
      </c>
      <c r="AX483" s="129">
        <v>0</v>
      </c>
      <c r="AY483" s="129">
        <v>0</v>
      </c>
      <c r="AZ483" s="129">
        <v>0</v>
      </c>
      <c r="BA483" s="86"/>
      <c r="BB483" s="86">
        <v>0</v>
      </c>
      <c r="BC483">
        <v>0</v>
      </c>
      <c r="BD483">
        <v>0</v>
      </c>
      <c r="BE483">
        <v>0</v>
      </c>
      <c r="BG483">
        <v>0</v>
      </c>
      <c r="BH483">
        <v>0</v>
      </c>
      <c r="BI483">
        <v>0</v>
      </c>
      <c r="BJ483">
        <v>0</v>
      </c>
      <c r="BM483">
        <f t="shared" si="173"/>
        <v>8.0534470601597002E-4</v>
      </c>
      <c r="BN483">
        <f t="shared" si="174"/>
        <v>3.9795050474943999E-4</v>
      </c>
      <c r="BO483">
        <f t="shared" si="175"/>
        <v>1.8138647155180001</v>
      </c>
      <c r="BP483">
        <f t="shared" si="176"/>
        <v>2</v>
      </c>
    </row>
    <row r="484" spans="1:75" x14ac:dyDescent="0.25">
      <c r="A484" t="str">
        <f t="shared" si="184"/>
        <v>970233</v>
      </c>
      <c r="B484">
        <v>9</v>
      </c>
      <c r="C484">
        <v>70</v>
      </c>
      <c r="D484">
        <v>3</v>
      </c>
      <c r="E484">
        <v>23</v>
      </c>
      <c r="F484" s="138">
        <f t="shared" si="199"/>
        <v>9</v>
      </c>
      <c r="G484">
        <v>0</v>
      </c>
      <c r="H484">
        <v>0</v>
      </c>
      <c r="I484">
        <v>0</v>
      </c>
      <c r="J484" s="94">
        <v>0</v>
      </c>
      <c r="K484" s="87">
        <v>132.4</v>
      </c>
      <c r="L484" s="86">
        <v>0</v>
      </c>
      <c r="M484" s="86">
        <v>0</v>
      </c>
      <c r="N484" s="86">
        <v>0</v>
      </c>
      <c r="O484">
        <v>1.3620000000000001</v>
      </c>
      <c r="P484">
        <v>1.1000000000000001</v>
      </c>
      <c r="Q484">
        <v>1.1000000000000001</v>
      </c>
      <c r="R484">
        <v>1.1000000000000001</v>
      </c>
      <c r="S484">
        <f t="shared" si="185"/>
        <v>20</v>
      </c>
      <c r="T484">
        <f t="shared" si="186"/>
        <v>0</v>
      </c>
      <c r="U484">
        <f t="shared" si="187"/>
        <v>0</v>
      </c>
      <c r="V484">
        <f t="shared" si="188"/>
        <v>0</v>
      </c>
      <c r="W484">
        <f t="shared" si="189"/>
        <v>3</v>
      </c>
      <c r="X484">
        <f t="shared" si="190"/>
        <v>0</v>
      </c>
      <c r="Y484">
        <f t="shared" si="191"/>
        <v>0</v>
      </c>
      <c r="Z484">
        <f t="shared" si="192"/>
        <v>0</v>
      </c>
      <c r="AA484">
        <f t="shared" si="168"/>
        <v>6.4730267114827406E-3</v>
      </c>
      <c r="AB484">
        <f t="shared" si="168"/>
        <v>0</v>
      </c>
      <c r="AC484">
        <f t="shared" si="169"/>
        <v>0</v>
      </c>
      <c r="AD484" s="96">
        <f t="shared" si="170"/>
        <v>0</v>
      </c>
      <c r="AE484" s="95">
        <v>0</v>
      </c>
      <c r="AF484" s="86">
        <v>0</v>
      </c>
      <c r="AG484" s="86">
        <v>0</v>
      </c>
      <c r="AH484">
        <v>0.98</v>
      </c>
      <c r="AI484">
        <v>0.98</v>
      </c>
      <c r="AJ484">
        <v>0.98</v>
      </c>
      <c r="AK484">
        <f t="shared" si="193"/>
        <v>0</v>
      </c>
      <c r="AL484">
        <f t="shared" si="194"/>
        <v>0</v>
      </c>
      <c r="AM484">
        <f t="shared" si="195"/>
        <v>0</v>
      </c>
      <c r="AN484">
        <f t="shared" si="196"/>
        <v>0</v>
      </c>
      <c r="AO484">
        <f t="shared" si="197"/>
        <v>0</v>
      </c>
      <c r="AP484">
        <f t="shared" si="198"/>
        <v>0</v>
      </c>
      <c r="AQ484" s="97">
        <f>(AK484/(IF((237.3*LN(('Mini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4" s="97">
        <f>(AL484/(IF((237.3*LN(('Mini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4" s="97">
        <f>(AM484/(IF((237.3*LN(('Mini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4">
        <f t="shared" si="172"/>
        <v>0</v>
      </c>
      <c r="AU484">
        <v>0</v>
      </c>
      <c r="AV484" s="96">
        <v>0</v>
      </c>
      <c r="AW484" s="139">
        <f t="shared" si="171"/>
        <v>0.23333333333333334</v>
      </c>
      <c r="AX484" s="129">
        <v>0</v>
      </c>
      <c r="AY484" s="129">
        <v>0</v>
      </c>
      <c r="AZ484" s="129">
        <v>0</v>
      </c>
      <c r="BA484" s="86"/>
      <c r="BB484" s="86">
        <v>0</v>
      </c>
      <c r="BC484">
        <v>0</v>
      </c>
      <c r="BD484">
        <v>0</v>
      </c>
      <c r="BE484">
        <v>0</v>
      </c>
      <c r="BG484">
        <v>0</v>
      </c>
      <c r="BH484">
        <v>0</v>
      </c>
      <c r="BI484">
        <v>0</v>
      </c>
      <c r="BJ484">
        <v>0</v>
      </c>
      <c r="BM484">
        <f t="shared" si="173"/>
        <v>8.0534470601597002E-4</v>
      </c>
      <c r="BN484">
        <f t="shared" si="174"/>
        <v>3.9795050474943999E-4</v>
      </c>
      <c r="BO484">
        <f t="shared" si="175"/>
        <v>1.8138647155180001</v>
      </c>
      <c r="BP484">
        <f t="shared" si="176"/>
        <v>2</v>
      </c>
    </row>
    <row r="485" spans="1:75" x14ac:dyDescent="0.25">
      <c r="A485" t="str">
        <f t="shared" si="184"/>
        <v>970303</v>
      </c>
      <c r="B485">
        <v>9</v>
      </c>
      <c r="C485">
        <v>70</v>
      </c>
      <c r="D485">
        <v>3</v>
      </c>
      <c r="E485">
        <v>30</v>
      </c>
      <c r="F485" s="138">
        <f t="shared" si="199"/>
        <v>14</v>
      </c>
      <c r="G485">
        <v>0</v>
      </c>
      <c r="H485">
        <v>0</v>
      </c>
      <c r="I485">
        <v>0</v>
      </c>
      <c r="J485" s="94">
        <v>0</v>
      </c>
      <c r="K485" s="87">
        <v>174.4</v>
      </c>
      <c r="L485" s="86">
        <v>0</v>
      </c>
      <c r="M485" s="86">
        <v>0</v>
      </c>
      <c r="N485" s="86">
        <v>0</v>
      </c>
      <c r="O485">
        <v>1.3620000000000001</v>
      </c>
      <c r="P485">
        <v>1.1000000000000001</v>
      </c>
      <c r="Q485">
        <v>1.1000000000000001</v>
      </c>
      <c r="R485">
        <v>1.1000000000000001</v>
      </c>
      <c r="S485">
        <f t="shared" si="185"/>
        <v>26</v>
      </c>
      <c r="T485">
        <f t="shared" si="186"/>
        <v>0</v>
      </c>
      <c r="U485">
        <f t="shared" si="187"/>
        <v>0</v>
      </c>
      <c r="V485">
        <f t="shared" si="188"/>
        <v>0</v>
      </c>
      <c r="W485">
        <f t="shared" si="189"/>
        <v>4</v>
      </c>
      <c r="X485">
        <f t="shared" si="190"/>
        <v>0</v>
      </c>
      <c r="Y485">
        <f t="shared" si="191"/>
        <v>0</v>
      </c>
      <c r="Z485">
        <f t="shared" si="192"/>
        <v>0</v>
      </c>
      <c r="AA485">
        <f t="shared" si="168"/>
        <v>3.3277998999107175E-2</v>
      </c>
      <c r="AB485">
        <f t="shared" si="168"/>
        <v>0</v>
      </c>
      <c r="AC485">
        <f t="shared" si="169"/>
        <v>0</v>
      </c>
      <c r="AD485" s="96">
        <f t="shared" si="170"/>
        <v>0</v>
      </c>
      <c r="AE485" s="95">
        <v>0</v>
      </c>
      <c r="AF485" s="86">
        <v>0</v>
      </c>
      <c r="AG485" s="86">
        <v>0</v>
      </c>
      <c r="AH485">
        <v>0.98</v>
      </c>
      <c r="AI485">
        <v>0.98</v>
      </c>
      <c r="AJ485">
        <v>0.98</v>
      </c>
      <c r="AK485">
        <f t="shared" si="193"/>
        <v>0</v>
      </c>
      <c r="AL485">
        <f t="shared" si="194"/>
        <v>0</v>
      </c>
      <c r="AM485">
        <f t="shared" si="195"/>
        <v>0</v>
      </c>
      <c r="AN485">
        <f t="shared" si="196"/>
        <v>0</v>
      </c>
      <c r="AO485">
        <f t="shared" si="197"/>
        <v>0</v>
      </c>
      <c r="AP485">
        <f t="shared" si="198"/>
        <v>0</v>
      </c>
      <c r="AQ485" s="97">
        <f>(AK485/(IF((237.3*LN(('Mini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5" s="97">
        <f>(AL485/(IF((237.3*LN(('Mini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5" s="97">
        <f>(AM485/(IF((237.3*LN(('Mini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5">
        <f t="shared" si="172"/>
        <v>0</v>
      </c>
      <c r="AU485">
        <v>0</v>
      </c>
      <c r="AV485" s="96">
        <v>0</v>
      </c>
      <c r="AW485" s="139">
        <f t="shared" si="171"/>
        <v>0.35000000000000003</v>
      </c>
      <c r="AX485" s="129">
        <v>0</v>
      </c>
      <c r="AY485" s="129">
        <v>0</v>
      </c>
      <c r="AZ485" s="129">
        <v>0</v>
      </c>
      <c r="BA485" s="86"/>
      <c r="BB485" s="86">
        <v>0</v>
      </c>
      <c r="BC485">
        <v>0</v>
      </c>
      <c r="BD485">
        <v>0</v>
      </c>
      <c r="BE485">
        <v>0</v>
      </c>
      <c r="BG485">
        <v>0</v>
      </c>
      <c r="BH485">
        <v>0</v>
      </c>
      <c r="BI485">
        <v>0</v>
      </c>
      <c r="BJ485">
        <v>0</v>
      </c>
      <c r="BM485">
        <f t="shared" si="173"/>
        <v>2.5582398288699999E-3</v>
      </c>
      <c r="BN485">
        <f t="shared" si="174"/>
        <v>5.6161694684148003E-4</v>
      </c>
      <c r="BO485">
        <f t="shared" si="175"/>
        <v>1.4942747715061999</v>
      </c>
      <c r="BP485">
        <f t="shared" si="176"/>
        <v>3</v>
      </c>
    </row>
    <row r="486" spans="1:75" x14ac:dyDescent="0.25">
      <c r="A486" t="str">
        <f t="shared" si="184"/>
        <v>970383</v>
      </c>
      <c r="B486">
        <v>9</v>
      </c>
      <c r="C486">
        <v>70</v>
      </c>
      <c r="D486">
        <v>3</v>
      </c>
      <c r="E486">
        <v>38</v>
      </c>
      <c r="F486" s="138">
        <f t="shared" si="199"/>
        <v>19</v>
      </c>
      <c r="G486">
        <v>0</v>
      </c>
      <c r="H486">
        <v>0</v>
      </c>
      <c r="I486">
        <v>0</v>
      </c>
      <c r="J486" s="94">
        <v>0</v>
      </c>
      <c r="K486" s="87">
        <v>229.60000000000002</v>
      </c>
      <c r="L486" s="86">
        <v>0</v>
      </c>
      <c r="M486" s="86">
        <v>0</v>
      </c>
      <c r="N486" s="86">
        <v>0</v>
      </c>
      <c r="O486">
        <v>1.3620000000000001</v>
      </c>
      <c r="P486">
        <v>1.1000000000000001</v>
      </c>
      <c r="Q486">
        <v>1.1000000000000001</v>
      </c>
      <c r="R486">
        <v>1.1000000000000001</v>
      </c>
      <c r="S486">
        <f t="shared" si="185"/>
        <v>34</v>
      </c>
      <c r="T486">
        <f t="shared" si="186"/>
        <v>0</v>
      </c>
      <c r="U486">
        <f t="shared" si="187"/>
        <v>0</v>
      </c>
      <c r="V486">
        <f t="shared" si="188"/>
        <v>0</v>
      </c>
      <c r="W486">
        <f t="shared" si="189"/>
        <v>6</v>
      </c>
      <c r="X486">
        <f t="shared" si="190"/>
        <v>0</v>
      </c>
      <c r="Y486">
        <f t="shared" si="191"/>
        <v>0</v>
      </c>
      <c r="Z486">
        <f t="shared" si="192"/>
        <v>0</v>
      </c>
      <c r="AA486">
        <f t="shared" si="168"/>
        <v>0.10928752307846887</v>
      </c>
      <c r="AB486">
        <f t="shared" si="168"/>
        <v>0</v>
      </c>
      <c r="AC486">
        <f t="shared" si="169"/>
        <v>0</v>
      </c>
      <c r="AD486" s="96">
        <f t="shared" si="170"/>
        <v>0</v>
      </c>
      <c r="AE486" s="95">
        <v>0</v>
      </c>
      <c r="AF486" s="86">
        <v>0</v>
      </c>
      <c r="AG486" s="86">
        <v>0</v>
      </c>
      <c r="AH486">
        <v>0.98</v>
      </c>
      <c r="AI486">
        <v>0.98</v>
      </c>
      <c r="AJ486">
        <v>0.98</v>
      </c>
      <c r="AK486">
        <f t="shared" si="193"/>
        <v>0</v>
      </c>
      <c r="AL486">
        <f t="shared" si="194"/>
        <v>0</v>
      </c>
      <c r="AM486">
        <f t="shared" si="195"/>
        <v>0</v>
      </c>
      <c r="AN486">
        <f t="shared" si="196"/>
        <v>0</v>
      </c>
      <c r="AO486">
        <f t="shared" si="197"/>
        <v>0</v>
      </c>
      <c r="AP486">
        <f t="shared" si="198"/>
        <v>0</v>
      </c>
      <c r="AQ486" s="97">
        <f>(AK486/(IF((237.3*LN(('Mini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6" s="97">
        <f>(AL486/(IF((237.3*LN(('Mini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6" s="97">
        <f>(AM486/(IF((237.3*LN(('Mini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6">
        <f t="shared" si="172"/>
        <v>0</v>
      </c>
      <c r="AU486">
        <v>0</v>
      </c>
      <c r="AV486" s="96">
        <v>0</v>
      </c>
      <c r="AW486" s="139">
        <f t="shared" si="171"/>
        <v>0.46666666666666667</v>
      </c>
      <c r="AX486" s="129">
        <v>0</v>
      </c>
      <c r="AY486" s="129">
        <v>0</v>
      </c>
      <c r="AZ486" s="129">
        <v>0</v>
      </c>
      <c r="BA486" s="86"/>
      <c r="BB486" s="86">
        <v>0</v>
      </c>
      <c r="BC486">
        <v>0</v>
      </c>
      <c r="BD486">
        <v>0</v>
      </c>
      <c r="BE486">
        <v>0</v>
      </c>
      <c r="BG486">
        <v>0</v>
      </c>
      <c r="BH486">
        <v>0</v>
      </c>
      <c r="BI486">
        <v>0</v>
      </c>
      <c r="BJ486">
        <v>0</v>
      </c>
      <c r="BM486">
        <f t="shared" si="173"/>
        <v>1.1616292894075E-2</v>
      </c>
      <c r="BN486">
        <f t="shared" si="174"/>
        <v>1.6553227470231999E-3</v>
      </c>
      <c r="BO486">
        <f t="shared" si="175"/>
        <v>1.5869346821790999</v>
      </c>
      <c r="BP486">
        <f t="shared" si="176"/>
        <v>1</v>
      </c>
    </row>
    <row r="487" spans="1:75" x14ac:dyDescent="0.25">
      <c r="A487" t="str">
        <f t="shared" si="184"/>
        <v>980143</v>
      </c>
      <c r="B487">
        <v>9</v>
      </c>
      <c r="C487">
        <v>80</v>
      </c>
      <c r="D487">
        <v>3</v>
      </c>
      <c r="E487">
        <v>14</v>
      </c>
      <c r="F487" s="138">
        <f t="shared" si="199"/>
        <v>4</v>
      </c>
      <c r="G487">
        <v>0</v>
      </c>
      <c r="H487">
        <v>0</v>
      </c>
      <c r="I487">
        <v>0</v>
      </c>
      <c r="J487" s="94">
        <v>0</v>
      </c>
      <c r="K487" s="87">
        <v>105</v>
      </c>
      <c r="L487" s="86">
        <v>0</v>
      </c>
      <c r="M487" s="86">
        <v>0</v>
      </c>
      <c r="N487" s="86">
        <v>0</v>
      </c>
      <c r="O487">
        <v>1.3620000000000001</v>
      </c>
      <c r="P487">
        <v>1.1000000000000001</v>
      </c>
      <c r="Q487">
        <v>1.1000000000000001</v>
      </c>
      <c r="R487">
        <v>1.1000000000000001</v>
      </c>
      <c r="S487">
        <f t="shared" si="185"/>
        <v>16</v>
      </c>
      <c r="T487">
        <f t="shared" si="186"/>
        <v>0</v>
      </c>
      <c r="U487">
        <f t="shared" si="187"/>
        <v>0</v>
      </c>
      <c r="V487">
        <f t="shared" si="188"/>
        <v>0</v>
      </c>
      <c r="W487">
        <f t="shared" si="189"/>
        <v>3</v>
      </c>
      <c r="X487">
        <f t="shared" si="190"/>
        <v>0</v>
      </c>
      <c r="Y487">
        <f t="shared" si="191"/>
        <v>0</v>
      </c>
      <c r="Z487">
        <f t="shared" si="192"/>
        <v>0</v>
      </c>
      <c r="AA487">
        <f t="shared" si="168"/>
        <v>5.9300819119412363E-3</v>
      </c>
      <c r="AB487">
        <f t="shared" si="168"/>
        <v>0</v>
      </c>
      <c r="AC487">
        <f t="shared" si="169"/>
        <v>0</v>
      </c>
      <c r="AD487" s="96">
        <f t="shared" si="170"/>
        <v>0</v>
      </c>
      <c r="AE487" s="95">
        <v>0</v>
      </c>
      <c r="AF487" s="86">
        <v>0</v>
      </c>
      <c r="AG487" s="86">
        <v>0</v>
      </c>
      <c r="AH487">
        <v>0.98</v>
      </c>
      <c r="AI487">
        <v>0.98</v>
      </c>
      <c r="AJ487">
        <v>0.98</v>
      </c>
      <c r="AK487">
        <f t="shared" si="193"/>
        <v>0</v>
      </c>
      <c r="AL487">
        <f t="shared" si="194"/>
        <v>0</v>
      </c>
      <c r="AM487">
        <f t="shared" si="195"/>
        <v>0</v>
      </c>
      <c r="AN487">
        <f t="shared" si="196"/>
        <v>0</v>
      </c>
      <c r="AO487">
        <f t="shared" si="197"/>
        <v>0</v>
      </c>
      <c r="AP487">
        <f t="shared" si="198"/>
        <v>0</v>
      </c>
      <c r="AQ487" s="97">
        <f>(AK487/(IF((237.3*LN(('Mini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7" s="97">
        <f>(AL487/(IF((237.3*LN(('Mini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7" s="97">
        <f>(AM487/(IF((237.3*LN(('Mini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7">
        <f t="shared" si="172"/>
        <v>0</v>
      </c>
      <c r="AU487">
        <v>0</v>
      </c>
      <c r="AV487" s="96">
        <v>0</v>
      </c>
      <c r="AW487" s="139">
        <f t="shared" si="171"/>
        <v>0.13333333333333333</v>
      </c>
      <c r="AX487" s="129">
        <v>0</v>
      </c>
      <c r="AY487" s="129">
        <v>0</v>
      </c>
      <c r="AZ487" s="129">
        <v>0</v>
      </c>
      <c r="BA487" s="86"/>
      <c r="BB487" s="86">
        <v>0</v>
      </c>
      <c r="BC487">
        <v>0</v>
      </c>
      <c r="BD487">
        <v>0</v>
      </c>
      <c r="BE487">
        <v>0</v>
      </c>
      <c r="BG487">
        <v>0</v>
      </c>
      <c r="BH487">
        <v>0</v>
      </c>
      <c r="BI487">
        <v>0</v>
      </c>
      <c r="BJ487">
        <v>0</v>
      </c>
      <c r="BM487">
        <f t="shared" si="173"/>
        <v>1.3823338826853E-3</v>
      </c>
      <c r="BN487">
        <f t="shared" si="174"/>
        <v>3.3290816326530999E-4</v>
      </c>
      <c r="BO487">
        <f t="shared" si="175"/>
        <v>1.723172227894</v>
      </c>
      <c r="BP487">
        <f t="shared" si="176"/>
        <v>1</v>
      </c>
    </row>
    <row r="488" spans="1:75" x14ac:dyDescent="0.25">
      <c r="A488" t="str">
        <f t="shared" si="184"/>
        <v>980183</v>
      </c>
      <c r="B488">
        <v>9</v>
      </c>
      <c r="C488">
        <v>80</v>
      </c>
      <c r="D488">
        <v>3</v>
      </c>
      <c r="E488">
        <v>18</v>
      </c>
      <c r="F488" s="138">
        <f t="shared" si="199"/>
        <v>9</v>
      </c>
      <c r="G488">
        <v>0</v>
      </c>
      <c r="H488">
        <v>0</v>
      </c>
      <c r="I488">
        <v>0</v>
      </c>
      <c r="J488" s="94">
        <v>0</v>
      </c>
      <c r="K488" s="87">
        <v>136.5</v>
      </c>
      <c r="L488" s="86">
        <v>0</v>
      </c>
      <c r="M488" s="86">
        <v>0</v>
      </c>
      <c r="N488" s="86">
        <v>0</v>
      </c>
      <c r="O488">
        <v>1.3620000000000001</v>
      </c>
      <c r="P488">
        <v>1.1000000000000001</v>
      </c>
      <c r="Q488">
        <v>1.1000000000000001</v>
      </c>
      <c r="R488">
        <v>1.1000000000000001</v>
      </c>
      <c r="S488">
        <f t="shared" si="185"/>
        <v>20</v>
      </c>
      <c r="T488">
        <f t="shared" si="186"/>
        <v>0</v>
      </c>
      <c r="U488">
        <f t="shared" si="187"/>
        <v>0</v>
      </c>
      <c r="V488">
        <f t="shared" si="188"/>
        <v>0</v>
      </c>
      <c r="W488">
        <f t="shared" si="189"/>
        <v>3</v>
      </c>
      <c r="X488">
        <f t="shared" si="190"/>
        <v>0</v>
      </c>
      <c r="Y488">
        <f t="shared" si="191"/>
        <v>0</v>
      </c>
      <c r="Z488">
        <f t="shared" si="192"/>
        <v>0</v>
      </c>
      <c r="AA488">
        <f t="shared" si="168"/>
        <v>7.630927336835948E-3</v>
      </c>
      <c r="AB488">
        <f t="shared" si="168"/>
        <v>0</v>
      </c>
      <c r="AC488">
        <f t="shared" si="169"/>
        <v>0</v>
      </c>
      <c r="AD488" s="96">
        <f t="shared" si="170"/>
        <v>0</v>
      </c>
      <c r="AE488" s="95">
        <v>0</v>
      </c>
      <c r="AF488" s="86">
        <v>0</v>
      </c>
      <c r="AG488" s="86">
        <v>0</v>
      </c>
      <c r="AH488">
        <v>0.98</v>
      </c>
      <c r="AI488">
        <v>0.98</v>
      </c>
      <c r="AJ488">
        <v>0.98</v>
      </c>
      <c r="AK488">
        <f t="shared" si="193"/>
        <v>0</v>
      </c>
      <c r="AL488">
        <f t="shared" si="194"/>
        <v>0</v>
      </c>
      <c r="AM488">
        <f t="shared" si="195"/>
        <v>0</v>
      </c>
      <c r="AN488">
        <f t="shared" si="196"/>
        <v>0</v>
      </c>
      <c r="AO488">
        <f t="shared" si="197"/>
        <v>0</v>
      </c>
      <c r="AP488">
        <f t="shared" si="198"/>
        <v>0</v>
      </c>
      <c r="AQ488" s="97">
        <f>(AK488/(IF((237.3*LN(('Mini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8" s="97">
        <f>(AL488/(IF((237.3*LN(('Mini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8" s="97">
        <f>(AM488/(IF((237.3*LN(('Mini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8">
        <f t="shared" si="172"/>
        <v>0</v>
      </c>
      <c r="AU488">
        <v>0</v>
      </c>
      <c r="AV488" s="96">
        <v>0</v>
      </c>
      <c r="AW488" s="139">
        <f t="shared" si="171"/>
        <v>0.26666666666666666</v>
      </c>
      <c r="AX488" s="129">
        <v>0</v>
      </c>
      <c r="AY488" s="129">
        <v>0</v>
      </c>
      <c r="AZ488" s="129">
        <v>0</v>
      </c>
      <c r="BA488" s="86"/>
      <c r="BB488" s="86">
        <v>0</v>
      </c>
      <c r="BC488">
        <v>0</v>
      </c>
      <c r="BD488">
        <v>0</v>
      </c>
      <c r="BE488">
        <v>0</v>
      </c>
      <c r="BG488">
        <v>0</v>
      </c>
      <c r="BH488">
        <v>0</v>
      </c>
      <c r="BI488">
        <v>0</v>
      </c>
      <c r="BJ488">
        <v>0</v>
      </c>
      <c r="BM488">
        <f t="shared" si="173"/>
        <v>8.0534470601597002E-4</v>
      </c>
      <c r="BN488">
        <f t="shared" si="174"/>
        <v>3.9795050474943999E-4</v>
      </c>
      <c r="BO488">
        <f t="shared" si="175"/>
        <v>1.8138647155180001</v>
      </c>
      <c r="BP488">
        <f t="shared" si="176"/>
        <v>2</v>
      </c>
    </row>
    <row r="489" spans="1:75" x14ac:dyDescent="0.25">
      <c r="A489" t="str">
        <f t="shared" si="184"/>
        <v>980233</v>
      </c>
      <c r="B489">
        <v>9</v>
      </c>
      <c r="C489">
        <v>80</v>
      </c>
      <c r="D489">
        <v>3</v>
      </c>
      <c r="E489">
        <v>23</v>
      </c>
      <c r="F489" s="138">
        <f t="shared" si="199"/>
        <v>9</v>
      </c>
      <c r="G489">
        <v>0</v>
      </c>
      <c r="H489">
        <v>0</v>
      </c>
      <c r="I489">
        <v>0</v>
      </c>
      <c r="J489" s="94">
        <v>0</v>
      </c>
      <c r="K489" s="87">
        <v>165.5</v>
      </c>
      <c r="L489" s="86">
        <v>0</v>
      </c>
      <c r="M489" s="86">
        <v>0</v>
      </c>
      <c r="N489" s="86">
        <v>0</v>
      </c>
      <c r="O489">
        <v>1.3620000000000001</v>
      </c>
      <c r="P489">
        <v>1.1000000000000001</v>
      </c>
      <c r="Q489">
        <v>1.1000000000000001</v>
      </c>
      <c r="R489">
        <v>1.1000000000000001</v>
      </c>
      <c r="S489">
        <f t="shared" si="185"/>
        <v>25</v>
      </c>
      <c r="T489">
        <f t="shared" si="186"/>
        <v>0</v>
      </c>
      <c r="U489">
        <f t="shared" si="187"/>
        <v>0</v>
      </c>
      <c r="V489">
        <f t="shared" si="188"/>
        <v>0</v>
      </c>
      <c r="W489">
        <f t="shared" si="189"/>
        <v>4</v>
      </c>
      <c r="X489">
        <f t="shared" si="190"/>
        <v>0</v>
      </c>
      <c r="Y489">
        <f t="shared" si="191"/>
        <v>0</v>
      </c>
      <c r="Z489">
        <f t="shared" si="192"/>
        <v>0</v>
      </c>
      <c r="AA489">
        <f t="shared" si="168"/>
        <v>1.2862019153558217E-2</v>
      </c>
      <c r="AB489">
        <f t="shared" si="168"/>
        <v>0</v>
      </c>
      <c r="AC489">
        <f t="shared" si="169"/>
        <v>0</v>
      </c>
      <c r="AD489" s="96">
        <f t="shared" si="170"/>
        <v>0</v>
      </c>
      <c r="AE489" s="95">
        <v>0</v>
      </c>
      <c r="AF489" s="86">
        <v>0</v>
      </c>
      <c r="AG489" s="86">
        <v>0</v>
      </c>
      <c r="AH489">
        <v>0.98</v>
      </c>
      <c r="AI489">
        <v>0.98</v>
      </c>
      <c r="AJ489">
        <v>0.98</v>
      </c>
      <c r="AK489">
        <f t="shared" si="193"/>
        <v>0</v>
      </c>
      <c r="AL489">
        <f t="shared" si="194"/>
        <v>0</v>
      </c>
      <c r="AM489">
        <f t="shared" si="195"/>
        <v>0</v>
      </c>
      <c r="AN489">
        <f t="shared" si="196"/>
        <v>0</v>
      </c>
      <c r="AO489">
        <f t="shared" si="197"/>
        <v>0</v>
      </c>
      <c r="AP489">
        <f t="shared" si="198"/>
        <v>0</v>
      </c>
      <c r="AQ489" s="97">
        <f>(AK489/(IF((237.3*LN(('Mini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89" s="97">
        <f>(AL489/(IF((237.3*LN(('Mini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89" s="97">
        <f>(AM489/(IF((237.3*LN(('Mini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89">
        <f t="shared" si="172"/>
        <v>0</v>
      </c>
      <c r="AU489">
        <v>0</v>
      </c>
      <c r="AV489" s="96">
        <v>0</v>
      </c>
      <c r="AW489" s="139">
        <f t="shared" si="171"/>
        <v>0.26666666666666666</v>
      </c>
      <c r="AX489" s="129">
        <v>0</v>
      </c>
      <c r="AY489" s="129">
        <v>0</v>
      </c>
      <c r="AZ489" s="129">
        <v>0</v>
      </c>
      <c r="BA489" s="86"/>
      <c r="BB489" s="86">
        <v>0</v>
      </c>
      <c r="BC489">
        <v>0</v>
      </c>
      <c r="BD489">
        <v>0</v>
      </c>
      <c r="BE489">
        <v>0</v>
      </c>
      <c r="BG489">
        <v>0</v>
      </c>
      <c r="BH489">
        <v>0</v>
      </c>
      <c r="BI489">
        <v>0</v>
      </c>
      <c r="BJ489">
        <v>0</v>
      </c>
      <c r="BM489">
        <f t="shared" si="173"/>
        <v>8.0534470601597002E-4</v>
      </c>
      <c r="BN489">
        <f t="shared" si="174"/>
        <v>3.9795050474943999E-4</v>
      </c>
      <c r="BO489">
        <f t="shared" si="175"/>
        <v>1.8138647155180001</v>
      </c>
      <c r="BP489">
        <f t="shared" si="176"/>
        <v>2</v>
      </c>
      <c r="BS489" s="132"/>
      <c r="BT489" s="132"/>
      <c r="BU489" s="132"/>
      <c r="BV489" s="132"/>
      <c r="BW489" s="132"/>
    </row>
    <row r="490" spans="1:75" x14ac:dyDescent="0.25">
      <c r="A490" t="str">
        <f t="shared" si="184"/>
        <v>980303</v>
      </c>
      <c r="B490">
        <v>9</v>
      </c>
      <c r="C490">
        <v>80</v>
      </c>
      <c r="D490">
        <v>3</v>
      </c>
      <c r="E490">
        <v>30</v>
      </c>
      <c r="F490" s="138">
        <f t="shared" si="199"/>
        <v>14</v>
      </c>
      <c r="G490">
        <v>0</v>
      </c>
      <c r="H490">
        <v>0</v>
      </c>
      <c r="I490">
        <v>0</v>
      </c>
      <c r="J490" s="94">
        <v>0</v>
      </c>
      <c r="K490" s="87">
        <v>218</v>
      </c>
      <c r="L490" s="86">
        <v>0</v>
      </c>
      <c r="M490" s="86">
        <v>0</v>
      </c>
      <c r="N490" s="86">
        <v>0</v>
      </c>
      <c r="O490">
        <v>1.3620000000000001</v>
      </c>
      <c r="P490">
        <v>1.1000000000000001</v>
      </c>
      <c r="Q490">
        <v>1.1000000000000001</v>
      </c>
      <c r="R490">
        <v>1.1000000000000001</v>
      </c>
      <c r="S490">
        <f t="shared" si="185"/>
        <v>33</v>
      </c>
      <c r="T490">
        <f t="shared" si="186"/>
        <v>0</v>
      </c>
      <c r="U490">
        <f t="shared" si="187"/>
        <v>0</v>
      </c>
      <c r="V490">
        <f t="shared" si="188"/>
        <v>0</v>
      </c>
      <c r="W490">
        <f t="shared" si="189"/>
        <v>6</v>
      </c>
      <c r="X490">
        <f t="shared" si="190"/>
        <v>0</v>
      </c>
      <c r="Y490">
        <f t="shared" si="191"/>
        <v>0</v>
      </c>
      <c r="Z490">
        <f t="shared" si="192"/>
        <v>0</v>
      </c>
      <c r="AA490">
        <f t="shared" si="168"/>
        <v>7.197165215334056E-2</v>
      </c>
      <c r="AB490">
        <f t="shared" si="168"/>
        <v>0</v>
      </c>
      <c r="AC490">
        <f t="shared" si="169"/>
        <v>0</v>
      </c>
      <c r="AD490" s="96">
        <f t="shared" si="170"/>
        <v>0</v>
      </c>
      <c r="AE490" s="95">
        <v>0</v>
      </c>
      <c r="AF490" s="86">
        <v>0</v>
      </c>
      <c r="AG490" s="86">
        <v>0</v>
      </c>
      <c r="AH490">
        <v>0.98</v>
      </c>
      <c r="AI490">
        <v>0.98</v>
      </c>
      <c r="AJ490">
        <v>0.98</v>
      </c>
      <c r="AK490">
        <f t="shared" si="193"/>
        <v>0</v>
      </c>
      <c r="AL490">
        <f t="shared" si="194"/>
        <v>0</v>
      </c>
      <c r="AM490">
        <f t="shared" si="195"/>
        <v>0</v>
      </c>
      <c r="AN490">
        <f t="shared" si="196"/>
        <v>0</v>
      </c>
      <c r="AO490">
        <f t="shared" si="197"/>
        <v>0</v>
      </c>
      <c r="AP490">
        <f t="shared" si="198"/>
        <v>0</v>
      </c>
      <c r="AQ490" s="97">
        <f>(AK490/(IF((237.3*LN(('Mini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0" s="97">
        <f>(AL490/(IF((237.3*LN(('Mini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0" s="97">
        <f>(AM490/(IF((237.3*LN(('Mini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0">
        <f t="shared" si="172"/>
        <v>0</v>
      </c>
      <c r="AU490">
        <v>0</v>
      </c>
      <c r="AV490" s="96">
        <v>0</v>
      </c>
      <c r="AW490" s="139">
        <f t="shared" si="171"/>
        <v>0.4</v>
      </c>
      <c r="AX490" s="129">
        <v>0</v>
      </c>
      <c r="AY490" s="129">
        <v>0</v>
      </c>
      <c r="AZ490" s="129">
        <v>0</v>
      </c>
      <c r="BA490" s="86"/>
      <c r="BB490" s="86">
        <v>0</v>
      </c>
      <c r="BC490">
        <v>0</v>
      </c>
      <c r="BD490">
        <v>0</v>
      </c>
      <c r="BE490">
        <v>0</v>
      </c>
      <c r="BG490">
        <v>0</v>
      </c>
      <c r="BH490">
        <v>0</v>
      </c>
      <c r="BI490">
        <v>0</v>
      </c>
      <c r="BJ490">
        <v>0</v>
      </c>
      <c r="BM490">
        <f t="shared" si="173"/>
        <v>2.5582398288699999E-3</v>
      </c>
      <c r="BN490">
        <f t="shared" si="174"/>
        <v>5.6161694684148003E-4</v>
      </c>
      <c r="BO490">
        <f t="shared" si="175"/>
        <v>1.4942747715061999</v>
      </c>
      <c r="BP490">
        <f t="shared" si="176"/>
        <v>3</v>
      </c>
      <c r="BS490" s="132"/>
      <c r="BT490" s="132"/>
      <c r="BU490" s="132"/>
      <c r="BV490" s="132"/>
      <c r="BW490" s="132"/>
    </row>
    <row r="491" spans="1:75" x14ac:dyDescent="0.25">
      <c r="A491" t="str">
        <f t="shared" si="184"/>
        <v>980383</v>
      </c>
      <c r="B491">
        <v>9</v>
      </c>
      <c r="C491">
        <v>80</v>
      </c>
      <c r="D491">
        <v>3</v>
      </c>
      <c r="E491">
        <v>38</v>
      </c>
      <c r="F491" s="138">
        <f t="shared" si="199"/>
        <v>19</v>
      </c>
      <c r="G491">
        <v>0</v>
      </c>
      <c r="H491">
        <v>0</v>
      </c>
      <c r="I491">
        <v>0</v>
      </c>
      <c r="J491" s="94">
        <v>0</v>
      </c>
      <c r="K491" s="87">
        <v>287</v>
      </c>
      <c r="L491" s="86">
        <v>0</v>
      </c>
      <c r="M491" s="86">
        <v>0</v>
      </c>
      <c r="N491" s="86">
        <v>0</v>
      </c>
      <c r="O491">
        <v>1.3620000000000001</v>
      </c>
      <c r="P491">
        <v>1.1000000000000001</v>
      </c>
      <c r="Q491">
        <v>1.1000000000000001</v>
      </c>
      <c r="R491">
        <v>1.1000000000000001</v>
      </c>
      <c r="S491">
        <f t="shared" si="185"/>
        <v>43</v>
      </c>
      <c r="T491">
        <f t="shared" si="186"/>
        <v>0</v>
      </c>
      <c r="U491">
        <f t="shared" si="187"/>
        <v>0</v>
      </c>
      <c r="V491">
        <f t="shared" si="188"/>
        <v>0</v>
      </c>
      <c r="W491">
        <f t="shared" si="189"/>
        <v>7</v>
      </c>
      <c r="X491">
        <f t="shared" si="190"/>
        <v>0</v>
      </c>
      <c r="Y491">
        <f t="shared" si="191"/>
        <v>0</v>
      </c>
      <c r="Z491">
        <f t="shared" si="192"/>
        <v>0</v>
      </c>
      <c r="AA491">
        <f t="shared" si="168"/>
        <v>0.16459449411510485</v>
      </c>
      <c r="AB491">
        <f t="shared" si="168"/>
        <v>0</v>
      </c>
      <c r="AC491">
        <f t="shared" si="169"/>
        <v>0</v>
      </c>
      <c r="AD491" s="96">
        <f t="shared" si="170"/>
        <v>0</v>
      </c>
      <c r="AE491" s="95">
        <v>0</v>
      </c>
      <c r="AF491" s="86">
        <v>0</v>
      </c>
      <c r="AG491" s="86">
        <v>0</v>
      </c>
      <c r="AH491">
        <v>0.98</v>
      </c>
      <c r="AI491">
        <v>0.98</v>
      </c>
      <c r="AJ491">
        <v>0.98</v>
      </c>
      <c r="AK491">
        <f t="shared" si="193"/>
        <v>0</v>
      </c>
      <c r="AL491">
        <f t="shared" si="194"/>
        <v>0</v>
      </c>
      <c r="AM491">
        <f t="shared" si="195"/>
        <v>0</v>
      </c>
      <c r="AN491">
        <f t="shared" si="196"/>
        <v>0</v>
      </c>
      <c r="AO491">
        <f t="shared" si="197"/>
        <v>0</v>
      </c>
      <c r="AP491">
        <f t="shared" si="198"/>
        <v>0</v>
      </c>
      <c r="AQ491" s="97">
        <f>(AK491/(IF((237.3*LN(('Mini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1" s="97">
        <f>(AL491/(IF((237.3*LN(('Mini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1" s="97">
        <f>(AM491/(IF((237.3*LN(('Mini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1">
        <f t="shared" si="172"/>
        <v>0</v>
      </c>
      <c r="AU491">
        <v>0</v>
      </c>
      <c r="AV491" s="96">
        <v>0</v>
      </c>
      <c r="AW491" s="139">
        <f t="shared" si="171"/>
        <v>0.53333333333333333</v>
      </c>
      <c r="AX491" s="129">
        <v>0</v>
      </c>
      <c r="AY491" s="129">
        <v>0</v>
      </c>
      <c r="AZ491" s="129">
        <v>0</v>
      </c>
      <c r="BA491" s="86"/>
      <c r="BB491" s="86">
        <v>0</v>
      </c>
      <c r="BC491">
        <v>0</v>
      </c>
      <c r="BD491">
        <v>0</v>
      </c>
      <c r="BE491">
        <v>0</v>
      </c>
      <c r="BG491">
        <v>0</v>
      </c>
      <c r="BH491">
        <v>0</v>
      </c>
      <c r="BI491">
        <v>0</v>
      </c>
      <c r="BJ491">
        <v>0</v>
      </c>
      <c r="BM491">
        <f t="shared" si="173"/>
        <v>1.1616292894075E-2</v>
      </c>
      <c r="BN491">
        <f t="shared" si="174"/>
        <v>1.6553227470231999E-3</v>
      </c>
      <c r="BO491">
        <f t="shared" si="175"/>
        <v>1.5869346821790999</v>
      </c>
      <c r="BP491">
        <f t="shared" si="176"/>
        <v>1</v>
      </c>
    </row>
    <row r="492" spans="1:75" x14ac:dyDescent="0.25">
      <c r="A492" t="str">
        <f t="shared" si="184"/>
        <v>990143</v>
      </c>
      <c r="B492">
        <v>9</v>
      </c>
      <c r="C492">
        <v>90</v>
      </c>
      <c r="D492">
        <v>3</v>
      </c>
      <c r="E492">
        <v>14</v>
      </c>
      <c r="F492" s="138">
        <f t="shared" si="199"/>
        <v>4</v>
      </c>
      <c r="G492">
        <v>0</v>
      </c>
      <c r="H492">
        <v>0</v>
      </c>
      <c r="I492">
        <v>0</v>
      </c>
      <c r="J492" s="94">
        <v>0</v>
      </c>
      <c r="K492" s="87">
        <v>126</v>
      </c>
      <c r="L492" s="86">
        <v>0</v>
      </c>
      <c r="M492" s="86">
        <v>0</v>
      </c>
      <c r="N492" s="86">
        <v>0</v>
      </c>
      <c r="O492">
        <v>1.3620000000000001</v>
      </c>
      <c r="P492">
        <v>1.1000000000000001</v>
      </c>
      <c r="Q492">
        <v>1.1000000000000001</v>
      </c>
      <c r="R492">
        <v>1.1000000000000001</v>
      </c>
      <c r="S492">
        <f t="shared" si="185"/>
        <v>19</v>
      </c>
      <c r="T492">
        <f t="shared" si="186"/>
        <v>0</v>
      </c>
      <c r="U492">
        <f t="shared" si="187"/>
        <v>0</v>
      </c>
      <c r="V492">
        <f t="shared" si="188"/>
        <v>0</v>
      </c>
      <c r="W492">
        <f t="shared" si="189"/>
        <v>3</v>
      </c>
      <c r="X492">
        <f t="shared" si="190"/>
        <v>0</v>
      </c>
      <c r="Y492">
        <f t="shared" si="191"/>
        <v>0</v>
      </c>
      <c r="Z492">
        <f t="shared" si="192"/>
        <v>0</v>
      </c>
      <c r="AA492">
        <f t="shared" si="168"/>
        <v>6.8295818222981319E-3</v>
      </c>
      <c r="AB492">
        <f t="shared" si="168"/>
        <v>0</v>
      </c>
      <c r="AC492">
        <f t="shared" si="169"/>
        <v>0</v>
      </c>
      <c r="AD492" s="96">
        <f t="shared" si="170"/>
        <v>0</v>
      </c>
      <c r="AE492" s="95">
        <v>0</v>
      </c>
      <c r="AF492" s="86">
        <v>0</v>
      </c>
      <c r="AG492" s="86">
        <v>0</v>
      </c>
      <c r="AH492">
        <v>0.98</v>
      </c>
      <c r="AI492">
        <v>0.98</v>
      </c>
      <c r="AJ492">
        <v>0.98</v>
      </c>
      <c r="AK492">
        <f t="shared" si="193"/>
        <v>0</v>
      </c>
      <c r="AL492">
        <f t="shared" si="194"/>
        <v>0</v>
      </c>
      <c r="AM492">
        <f t="shared" si="195"/>
        <v>0</v>
      </c>
      <c r="AN492">
        <f t="shared" si="196"/>
        <v>0</v>
      </c>
      <c r="AO492">
        <f t="shared" si="197"/>
        <v>0</v>
      </c>
      <c r="AP492">
        <f t="shared" si="198"/>
        <v>0</v>
      </c>
      <c r="AQ492" s="97">
        <f>(AK492/(IF((237.3*LN(('Mini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2" s="97">
        <f>(AL492/(IF((237.3*LN(('Mini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2" s="97">
        <f>(AM492/(IF((237.3*LN(('Mini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2">
        <f t="shared" si="172"/>
        <v>0</v>
      </c>
      <c r="AU492">
        <v>0</v>
      </c>
      <c r="AV492" s="96">
        <v>0</v>
      </c>
      <c r="AW492" s="139">
        <f t="shared" si="171"/>
        <v>0.15000000000000002</v>
      </c>
      <c r="AX492" s="129">
        <v>0</v>
      </c>
      <c r="AY492" s="129">
        <v>0</v>
      </c>
      <c r="AZ492" s="129">
        <v>0</v>
      </c>
      <c r="BA492" s="86"/>
      <c r="BB492" s="86">
        <v>0</v>
      </c>
      <c r="BC492">
        <v>0</v>
      </c>
      <c r="BD492">
        <v>0</v>
      </c>
      <c r="BE492">
        <v>0</v>
      </c>
      <c r="BG492">
        <v>0</v>
      </c>
      <c r="BH492">
        <v>0</v>
      </c>
      <c r="BI492">
        <v>0</v>
      </c>
      <c r="BJ492">
        <v>0</v>
      </c>
      <c r="BM492">
        <f t="shared" si="173"/>
        <v>1.3823338826853E-3</v>
      </c>
      <c r="BN492">
        <f t="shared" si="174"/>
        <v>3.3290816326530999E-4</v>
      </c>
      <c r="BO492">
        <f t="shared" si="175"/>
        <v>1.723172227894</v>
      </c>
      <c r="BP492">
        <f t="shared" si="176"/>
        <v>1</v>
      </c>
    </row>
    <row r="493" spans="1:75" x14ac:dyDescent="0.25">
      <c r="A493" t="str">
        <f t="shared" si="184"/>
        <v>990183</v>
      </c>
      <c r="B493">
        <v>9</v>
      </c>
      <c r="C493">
        <v>90</v>
      </c>
      <c r="D493">
        <v>3</v>
      </c>
      <c r="E493">
        <v>18</v>
      </c>
      <c r="F493" s="138">
        <f t="shared" si="199"/>
        <v>9</v>
      </c>
      <c r="G493">
        <v>0</v>
      </c>
      <c r="H493">
        <v>0</v>
      </c>
      <c r="I493">
        <v>0</v>
      </c>
      <c r="J493" s="94">
        <v>0</v>
      </c>
      <c r="K493" s="87">
        <v>163.79999999999998</v>
      </c>
      <c r="L493" s="86">
        <v>0</v>
      </c>
      <c r="M493" s="86">
        <v>0</v>
      </c>
      <c r="N493" s="86">
        <v>0</v>
      </c>
      <c r="O493">
        <v>1.3620000000000001</v>
      </c>
      <c r="P493">
        <v>1.1000000000000001</v>
      </c>
      <c r="Q493">
        <v>1.1000000000000001</v>
      </c>
      <c r="R493">
        <v>1.1000000000000001</v>
      </c>
      <c r="S493">
        <f t="shared" si="185"/>
        <v>24</v>
      </c>
      <c r="T493">
        <f t="shared" si="186"/>
        <v>0</v>
      </c>
      <c r="U493">
        <f t="shared" si="187"/>
        <v>0</v>
      </c>
      <c r="V493">
        <f t="shared" si="188"/>
        <v>0</v>
      </c>
      <c r="W493">
        <f t="shared" si="189"/>
        <v>4</v>
      </c>
      <c r="X493">
        <f t="shared" si="190"/>
        <v>0</v>
      </c>
      <c r="Y493">
        <f t="shared" si="191"/>
        <v>0</v>
      </c>
      <c r="Z493">
        <f t="shared" si="192"/>
        <v>0</v>
      </c>
      <c r="AA493">
        <f t="shared" si="168"/>
        <v>1.4813180817340765E-2</v>
      </c>
      <c r="AB493">
        <f t="shared" si="168"/>
        <v>0</v>
      </c>
      <c r="AC493">
        <f t="shared" si="169"/>
        <v>0</v>
      </c>
      <c r="AD493" s="96">
        <f t="shared" si="170"/>
        <v>0</v>
      </c>
      <c r="AE493" s="95">
        <v>0</v>
      </c>
      <c r="AF493" s="86">
        <v>0</v>
      </c>
      <c r="AG493" s="86">
        <v>0</v>
      </c>
      <c r="AH493">
        <v>0.98</v>
      </c>
      <c r="AI493">
        <v>0.98</v>
      </c>
      <c r="AJ493">
        <v>0.98</v>
      </c>
      <c r="AK493">
        <f t="shared" si="193"/>
        <v>0</v>
      </c>
      <c r="AL493">
        <f t="shared" si="194"/>
        <v>0</v>
      </c>
      <c r="AM493">
        <f t="shared" si="195"/>
        <v>0</v>
      </c>
      <c r="AN493">
        <f t="shared" si="196"/>
        <v>0</v>
      </c>
      <c r="AO493">
        <f t="shared" si="197"/>
        <v>0</v>
      </c>
      <c r="AP493">
        <f t="shared" si="198"/>
        <v>0</v>
      </c>
      <c r="AQ493" s="97">
        <f>(AK493/(IF((237.3*LN(('Mini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3" s="97">
        <f>(AL493/(IF((237.3*LN(('Mini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3" s="97">
        <f>(AM493/(IF((237.3*LN(('Mini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3">
        <f t="shared" si="172"/>
        <v>0</v>
      </c>
      <c r="AU493">
        <v>0</v>
      </c>
      <c r="AV493" s="96">
        <v>0</v>
      </c>
      <c r="AW493" s="139">
        <f t="shared" si="171"/>
        <v>0.30000000000000004</v>
      </c>
      <c r="AX493" s="129">
        <v>0</v>
      </c>
      <c r="AY493" s="129">
        <v>0</v>
      </c>
      <c r="AZ493" s="129">
        <v>0</v>
      </c>
      <c r="BA493" s="86"/>
      <c r="BB493" s="86">
        <v>0</v>
      </c>
      <c r="BC493">
        <v>0</v>
      </c>
      <c r="BD493">
        <v>0</v>
      </c>
      <c r="BE493">
        <v>0</v>
      </c>
      <c r="BG493">
        <v>0</v>
      </c>
      <c r="BH493">
        <v>0</v>
      </c>
      <c r="BI493">
        <v>0</v>
      </c>
      <c r="BJ493">
        <v>0</v>
      </c>
      <c r="BM493">
        <f t="shared" si="173"/>
        <v>8.0534470601597002E-4</v>
      </c>
      <c r="BN493">
        <f t="shared" si="174"/>
        <v>3.9795050474943999E-4</v>
      </c>
      <c r="BO493">
        <f t="shared" si="175"/>
        <v>1.8138647155180001</v>
      </c>
      <c r="BP493">
        <f t="shared" si="176"/>
        <v>2</v>
      </c>
    </row>
    <row r="494" spans="1:75" x14ac:dyDescent="0.25">
      <c r="A494" t="str">
        <f t="shared" si="184"/>
        <v>990233</v>
      </c>
      <c r="B494">
        <v>9</v>
      </c>
      <c r="C494">
        <v>90</v>
      </c>
      <c r="D494">
        <v>3</v>
      </c>
      <c r="E494">
        <v>23</v>
      </c>
      <c r="F494" s="138">
        <f t="shared" si="199"/>
        <v>9</v>
      </c>
      <c r="G494">
        <v>0</v>
      </c>
      <c r="H494">
        <v>0</v>
      </c>
      <c r="I494">
        <v>0</v>
      </c>
      <c r="J494" s="94">
        <v>0</v>
      </c>
      <c r="K494" s="87">
        <v>198.6</v>
      </c>
      <c r="L494" s="86">
        <v>0</v>
      </c>
      <c r="M494" s="86">
        <v>0</v>
      </c>
      <c r="N494" s="86">
        <v>0</v>
      </c>
      <c r="O494">
        <v>1.3620000000000001</v>
      </c>
      <c r="P494">
        <v>1.1000000000000001</v>
      </c>
      <c r="Q494">
        <v>1.1000000000000001</v>
      </c>
      <c r="R494">
        <v>1.1000000000000001</v>
      </c>
      <c r="S494">
        <f t="shared" si="185"/>
        <v>30</v>
      </c>
      <c r="T494">
        <f t="shared" si="186"/>
        <v>0</v>
      </c>
      <c r="U494">
        <f t="shared" si="187"/>
        <v>0</v>
      </c>
      <c r="V494">
        <f t="shared" si="188"/>
        <v>0</v>
      </c>
      <c r="W494">
        <f t="shared" si="189"/>
        <v>5</v>
      </c>
      <c r="X494">
        <f t="shared" si="190"/>
        <v>0</v>
      </c>
      <c r="Y494">
        <f t="shared" si="191"/>
        <v>0</v>
      </c>
      <c r="Z494">
        <f t="shared" si="192"/>
        <v>0</v>
      </c>
      <c r="AA494">
        <f t="shared" si="168"/>
        <v>2.2207903148480951E-2</v>
      </c>
      <c r="AB494">
        <f t="shared" si="168"/>
        <v>0</v>
      </c>
      <c r="AC494">
        <f t="shared" si="169"/>
        <v>0</v>
      </c>
      <c r="AD494" s="96">
        <f t="shared" si="170"/>
        <v>0</v>
      </c>
      <c r="AE494" s="95">
        <v>0</v>
      </c>
      <c r="AF494" s="86">
        <v>0</v>
      </c>
      <c r="AG494" s="86">
        <v>0</v>
      </c>
      <c r="AH494">
        <v>0.98</v>
      </c>
      <c r="AI494">
        <v>0.98</v>
      </c>
      <c r="AJ494">
        <v>0.98</v>
      </c>
      <c r="AK494">
        <f t="shared" si="193"/>
        <v>0</v>
      </c>
      <c r="AL494">
        <f t="shared" si="194"/>
        <v>0</v>
      </c>
      <c r="AM494">
        <f t="shared" si="195"/>
        <v>0</v>
      </c>
      <c r="AN494">
        <f t="shared" si="196"/>
        <v>0</v>
      </c>
      <c r="AO494">
        <f t="shared" si="197"/>
        <v>0</v>
      </c>
      <c r="AP494">
        <f t="shared" si="198"/>
        <v>0</v>
      </c>
      <c r="AQ494" s="97">
        <f>(AK494/(IF((237.3*LN(('Mini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4" s="97">
        <f>(AL494/(IF((237.3*LN(('Mini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4" s="97">
        <f>(AM494/(IF((237.3*LN(('Mini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4">
        <f t="shared" si="172"/>
        <v>0</v>
      </c>
      <c r="AU494">
        <v>0</v>
      </c>
      <c r="AV494" s="96">
        <v>0</v>
      </c>
      <c r="AW494" s="139">
        <f t="shared" si="171"/>
        <v>0.30000000000000004</v>
      </c>
      <c r="AX494" s="129">
        <v>0</v>
      </c>
      <c r="AY494" s="129">
        <v>0</v>
      </c>
      <c r="AZ494" s="129">
        <v>0</v>
      </c>
      <c r="BA494" s="86"/>
      <c r="BB494" s="86">
        <v>0</v>
      </c>
      <c r="BC494">
        <v>0</v>
      </c>
      <c r="BD494">
        <v>0</v>
      </c>
      <c r="BE494">
        <v>0</v>
      </c>
      <c r="BG494">
        <v>0</v>
      </c>
      <c r="BH494">
        <v>0</v>
      </c>
      <c r="BI494">
        <v>0</v>
      </c>
      <c r="BJ494">
        <v>0</v>
      </c>
      <c r="BM494">
        <f t="shared" si="173"/>
        <v>8.0534470601597002E-4</v>
      </c>
      <c r="BN494">
        <f t="shared" si="174"/>
        <v>3.9795050474943999E-4</v>
      </c>
      <c r="BO494">
        <f t="shared" si="175"/>
        <v>1.8138647155180001</v>
      </c>
      <c r="BP494">
        <f t="shared" si="176"/>
        <v>2</v>
      </c>
    </row>
    <row r="495" spans="1:75" x14ac:dyDescent="0.25">
      <c r="A495" t="str">
        <f t="shared" si="184"/>
        <v>990303</v>
      </c>
      <c r="B495">
        <v>9</v>
      </c>
      <c r="C495">
        <v>90</v>
      </c>
      <c r="D495">
        <v>3</v>
      </c>
      <c r="E495">
        <v>30</v>
      </c>
      <c r="F495" s="138">
        <f t="shared" si="199"/>
        <v>14</v>
      </c>
      <c r="G495">
        <v>0</v>
      </c>
      <c r="H495">
        <v>0</v>
      </c>
      <c r="I495">
        <v>0</v>
      </c>
      <c r="J495" s="94">
        <v>0</v>
      </c>
      <c r="K495" s="87">
        <v>261.59999999999997</v>
      </c>
      <c r="L495" s="86">
        <v>0</v>
      </c>
      <c r="M495" s="86">
        <v>0</v>
      </c>
      <c r="N495" s="86">
        <v>0</v>
      </c>
      <c r="O495">
        <v>1.3620000000000001</v>
      </c>
      <c r="P495">
        <v>1.1000000000000001</v>
      </c>
      <c r="Q495">
        <v>1.1000000000000001</v>
      </c>
      <c r="R495">
        <v>1.1000000000000001</v>
      </c>
      <c r="S495">
        <f t="shared" si="185"/>
        <v>39</v>
      </c>
      <c r="T495">
        <f t="shared" si="186"/>
        <v>0</v>
      </c>
      <c r="U495">
        <f t="shared" si="187"/>
        <v>0</v>
      </c>
      <c r="V495">
        <f t="shared" si="188"/>
        <v>0</v>
      </c>
      <c r="W495">
        <f t="shared" si="189"/>
        <v>7</v>
      </c>
      <c r="X495">
        <f t="shared" si="190"/>
        <v>0</v>
      </c>
      <c r="Y495">
        <f t="shared" si="191"/>
        <v>0</v>
      </c>
      <c r="Z495">
        <f t="shared" si="192"/>
        <v>0</v>
      </c>
      <c r="AA495">
        <f t="shared" si="168"/>
        <v>0.10441004558847257</v>
      </c>
      <c r="AB495">
        <f t="shared" si="168"/>
        <v>0</v>
      </c>
      <c r="AC495">
        <f t="shared" si="169"/>
        <v>0</v>
      </c>
      <c r="AD495" s="96">
        <f t="shared" si="170"/>
        <v>0</v>
      </c>
      <c r="AE495" s="95">
        <v>0</v>
      </c>
      <c r="AF495" s="86">
        <v>0</v>
      </c>
      <c r="AG495" s="86">
        <v>0</v>
      </c>
      <c r="AH495">
        <v>0.98</v>
      </c>
      <c r="AI495">
        <v>0.98</v>
      </c>
      <c r="AJ495">
        <v>0.98</v>
      </c>
      <c r="AK495">
        <f t="shared" si="193"/>
        <v>0</v>
      </c>
      <c r="AL495">
        <f t="shared" si="194"/>
        <v>0</v>
      </c>
      <c r="AM495">
        <f t="shared" si="195"/>
        <v>0</v>
      </c>
      <c r="AN495">
        <f t="shared" si="196"/>
        <v>0</v>
      </c>
      <c r="AO495">
        <f t="shared" si="197"/>
        <v>0</v>
      </c>
      <c r="AP495">
        <f t="shared" si="198"/>
        <v>0</v>
      </c>
      <c r="AQ495" s="97">
        <f>(AK495/(IF((237.3*LN(('Mini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5" s="97">
        <f>(AL495/(IF((237.3*LN(('Mini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5" s="97">
        <f>(AM495/(IF((237.3*LN(('Mini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5">
        <f t="shared" si="172"/>
        <v>0</v>
      </c>
      <c r="AU495">
        <v>0</v>
      </c>
      <c r="AV495" s="96">
        <v>0</v>
      </c>
      <c r="AW495" s="139">
        <f t="shared" si="171"/>
        <v>0.45</v>
      </c>
      <c r="AX495" s="129">
        <v>0</v>
      </c>
      <c r="AY495" s="129">
        <v>0</v>
      </c>
      <c r="AZ495" s="129">
        <v>0</v>
      </c>
      <c r="BA495" s="86"/>
      <c r="BB495" s="86">
        <v>0</v>
      </c>
      <c r="BC495">
        <v>0</v>
      </c>
      <c r="BD495">
        <v>0</v>
      </c>
      <c r="BE495">
        <v>0</v>
      </c>
      <c r="BG495">
        <v>0</v>
      </c>
      <c r="BH495">
        <v>0</v>
      </c>
      <c r="BI495">
        <v>0</v>
      </c>
      <c r="BJ495">
        <v>0</v>
      </c>
      <c r="BM495">
        <f t="shared" si="173"/>
        <v>2.5582398288699999E-3</v>
      </c>
      <c r="BN495">
        <f t="shared" si="174"/>
        <v>5.6161694684148003E-4</v>
      </c>
      <c r="BO495">
        <f t="shared" si="175"/>
        <v>1.4942747715061999</v>
      </c>
      <c r="BP495">
        <f t="shared" si="176"/>
        <v>3</v>
      </c>
    </row>
    <row r="496" spans="1:75" x14ac:dyDescent="0.25">
      <c r="A496" t="str">
        <f t="shared" si="184"/>
        <v>990383</v>
      </c>
      <c r="B496">
        <v>9</v>
      </c>
      <c r="C496">
        <v>90</v>
      </c>
      <c r="D496">
        <v>3</v>
      </c>
      <c r="E496">
        <v>38</v>
      </c>
      <c r="F496" s="138">
        <f t="shared" si="199"/>
        <v>19</v>
      </c>
      <c r="G496">
        <v>0</v>
      </c>
      <c r="H496">
        <v>0</v>
      </c>
      <c r="I496">
        <v>0</v>
      </c>
      <c r="J496" s="94">
        <v>0</v>
      </c>
      <c r="K496" s="87">
        <v>344.4</v>
      </c>
      <c r="L496" s="86">
        <v>0</v>
      </c>
      <c r="M496" s="86">
        <v>0</v>
      </c>
      <c r="N496" s="86">
        <v>0</v>
      </c>
      <c r="O496">
        <v>1.3620000000000001</v>
      </c>
      <c r="P496">
        <v>1.1000000000000001</v>
      </c>
      <c r="Q496">
        <v>1.1000000000000001</v>
      </c>
      <c r="R496">
        <v>1.1000000000000001</v>
      </c>
      <c r="S496">
        <f t="shared" si="185"/>
        <v>51</v>
      </c>
      <c r="T496">
        <f t="shared" si="186"/>
        <v>0</v>
      </c>
      <c r="U496">
        <f t="shared" si="187"/>
        <v>0</v>
      </c>
      <c r="V496">
        <f t="shared" si="188"/>
        <v>0</v>
      </c>
      <c r="W496">
        <f t="shared" si="189"/>
        <v>9</v>
      </c>
      <c r="X496">
        <f t="shared" si="190"/>
        <v>0</v>
      </c>
      <c r="Y496">
        <f t="shared" si="191"/>
        <v>0</v>
      </c>
      <c r="Z496">
        <f t="shared" si="192"/>
        <v>0</v>
      </c>
      <c r="AA496">
        <f t="shared" si="168"/>
        <v>0.28259212023791858</v>
      </c>
      <c r="AB496">
        <f t="shared" si="168"/>
        <v>0</v>
      </c>
      <c r="AC496">
        <f t="shared" si="169"/>
        <v>0</v>
      </c>
      <c r="AD496" s="96">
        <f t="shared" si="170"/>
        <v>0</v>
      </c>
      <c r="AE496" s="95">
        <v>0</v>
      </c>
      <c r="AF496" s="86">
        <v>0</v>
      </c>
      <c r="AG496" s="86">
        <v>0</v>
      </c>
      <c r="AH496">
        <v>0.98</v>
      </c>
      <c r="AI496">
        <v>0.98</v>
      </c>
      <c r="AJ496">
        <v>0.98</v>
      </c>
      <c r="AK496">
        <f t="shared" si="193"/>
        <v>0</v>
      </c>
      <c r="AL496">
        <f t="shared" si="194"/>
        <v>0</v>
      </c>
      <c r="AM496">
        <f t="shared" si="195"/>
        <v>0</v>
      </c>
      <c r="AN496">
        <f t="shared" si="196"/>
        <v>0</v>
      </c>
      <c r="AO496">
        <f t="shared" si="197"/>
        <v>0</v>
      </c>
      <c r="AP496">
        <f t="shared" si="198"/>
        <v>0</v>
      </c>
      <c r="AQ496" s="97">
        <f>(AK496/(IF((237.3*LN(('Mini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6" s="97">
        <f>(AL496/(IF((237.3*LN(('Mini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6" s="97">
        <f>(AM496/(IF((237.3*LN(('Mini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6">
        <f t="shared" si="172"/>
        <v>0</v>
      </c>
      <c r="AU496">
        <v>0</v>
      </c>
      <c r="AV496" s="96">
        <v>0</v>
      </c>
      <c r="AW496" s="139">
        <f t="shared" si="171"/>
        <v>0.60000000000000009</v>
      </c>
      <c r="AX496" s="129">
        <v>0</v>
      </c>
      <c r="AY496" s="129">
        <v>0</v>
      </c>
      <c r="AZ496" s="129">
        <v>0</v>
      </c>
      <c r="BA496" s="86"/>
      <c r="BB496" s="86">
        <v>0</v>
      </c>
      <c r="BC496">
        <v>0</v>
      </c>
      <c r="BD496">
        <v>0</v>
      </c>
      <c r="BE496">
        <v>0</v>
      </c>
      <c r="BG496">
        <v>0</v>
      </c>
      <c r="BH496">
        <v>0</v>
      </c>
      <c r="BI496">
        <v>0</v>
      </c>
      <c r="BJ496">
        <v>0</v>
      </c>
      <c r="BM496">
        <f t="shared" si="173"/>
        <v>1.1616292894075E-2</v>
      </c>
      <c r="BN496">
        <f t="shared" si="174"/>
        <v>1.6553227470231999E-3</v>
      </c>
      <c r="BO496">
        <f t="shared" si="175"/>
        <v>1.5869346821790999</v>
      </c>
      <c r="BP496">
        <f t="shared" si="176"/>
        <v>1</v>
      </c>
    </row>
    <row r="497" spans="1:68" x14ac:dyDescent="0.25">
      <c r="A497" t="str">
        <f t="shared" si="184"/>
        <v>9100143</v>
      </c>
      <c r="B497">
        <v>9</v>
      </c>
      <c r="C497">
        <v>100</v>
      </c>
      <c r="D497">
        <v>3</v>
      </c>
      <c r="E497">
        <v>14</v>
      </c>
      <c r="F497" s="138">
        <f t="shared" si="199"/>
        <v>4</v>
      </c>
      <c r="G497">
        <v>0</v>
      </c>
      <c r="H497">
        <v>0</v>
      </c>
      <c r="I497">
        <v>0</v>
      </c>
      <c r="J497" s="94">
        <v>0</v>
      </c>
      <c r="K497" s="87">
        <v>147</v>
      </c>
      <c r="L497" s="86">
        <v>0</v>
      </c>
      <c r="M497" s="86">
        <v>0</v>
      </c>
      <c r="N497" s="86">
        <v>0</v>
      </c>
      <c r="O497">
        <v>1.3620000000000001</v>
      </c>
      <c r="P497">
        <v>1.1000000000000001</v>
      </c>
      <c r="Q497">
        <v>1.1000000000000001</v>
      </c>
      <c r="R497">
        <v>1.1000000000000001</v>
      </c>
      <c r="S497">
        <f t="shared" si="185"/>
        <v>22</v>
      </c>
      <c r="T497">
        <f t="shared" si="186"/>
        <v>0</v>
      </c>
      <c r="U497">
        <f t="shared" si="187"/>
        <v>0</v>
      </c>
      <c r="V497">
        <f t="shared" si="188"/>
        <v>0</v>
      </c>
      <c r="W497">
        <f>ROUND(S497*3600/(4186*ABS($M$1-$M$2)),0)</f>
        <v>4</v>
      </c>
      <c r="X497">
        <f>ROUND(T497*3600/(4186*ABS($M$1-$M$2)),0)</f>
        <v>0</v>
      </c>
      <c r="Y497">
        <f>ROUND(U497*3600/(4186*ABS($M$1-$M$2)),0)</f>
        <v>0</v>
      </c>
      <c r="Z497">
        <f t="shared" ref="Z497:Z574" si="200">ROUND(V497*3600/(4186*ABS($M$1-$M$2)),0)</f>
        <v>0</v>
      </c>
      <c r="AA497">
        <f t="shared" si="168"/>
        <v>1.2692746488264683E-2</v>
      </c>
      <c r="AB497">
        <f t="shared" si="168"/>
        <v>0</v>
      </c>
      <c r="AC497">
        <f t="shared" si="169"/>
        <v>0</v>
      </c>
      <c r="AD497" s="96">
        <f t="shared" si="170"/>
        <v>0</v>
      </c>
      <c r="AE497" s="95">
        <v>0</v>
      </c>
      <c r="AF497" s="86">
        <v>0</v>
      </c>
      <c r="AG497" s="86">
        <v>0</v>
      </c>
      <c r="AH497">
        <v>0.98</v>
      </c>
      <c r="AI497">
        <v>0.98</v>
      </c>
      <c r="AJ497">
        <v>0.98</v>
      </c>
      <c r="AK497">
        <f t="shared" si="193"/>
        <v>0</v>
      </c>
      <c r="AL497">
        <f t="shared" si="194"/>
        <v>0</v>
      </c>
      <c r="AM497">
        <f t="shared" si="195"/>
        <v>0</v>
      </c>
      <c r="AN497">
        <f t="shared" si="196"/>
        <v>0</v>
      </c>
      <c r="AO497">
        <f t="shared" si="197"/>
        <v>0</v>
      </c>
      <c r="AP497">
        <f t="shared" si="198"/>
        <v>0</v>
      </c>
      <c r="AQ497" s="97">
        <f>(AK497/(IF((237.3*LN(('Mini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7" s="97">
        <f>(AL497/(IF((237.3*LN(('Mini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7" s="97">
        <f>(AM497/(IF((237.3*LN(('Mini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7">
        <f t="shared" si="172"/>
        <v>0</v>
      </c>
      <c r="AU497">
        <v>0</v>
      </c>
      <c r="AV497" s="96">
        <v>0</v>
      </c>
      <c r="AW497" s="139">
        <f t="shared" si="171"/>
        <v>0.16666666666666669</v>
      </c>
      <c r="AX497" s="129">
        <v>0</v>
      </c>
      <c r="AY497" s="129">
        <v>0</v>
      </c>
      <c r="AZ497" s="129">
        <v>0</v>
      </c>
      <c r="BA497" s="86"/>
      <c r="BB497" s="86">
        <v>0</v>
      </c>
      <c r="BC497">
        <v>0</v>
      </c>
      <c r="BD497">
        <v>0</v>
      </c>
      <c r="BE497">
        <v>0</v>
      </c>
      <c r="BG497">
        <v>0</v>
      </c>
      <c r="BH497">
        <v>0</v>
      </c>
      <c r="BI497">
        <v>0</v>
      </c>
      <c r="BJ497">
        <v>0</v>
      </c>
      <c r="BM497">
        <f t="shared" si="173"/>
        <v>1.3823338826853E-3</v>
      </c>
      <c r="BN497">
        <f t="shared" si="174"/>
        <v>3.3290816326530999E-4</v>
      </c>
      <c r="BO497">
        <f t="shared" si="175"/>
        <v>1.723172227894</v>
      </c>
      <c r="BP497">
        <f t="shared" si="176"/>
        <v>1</v>
      </c>
    </row>
    <row r="498" spans="1:68" x14ac:dyDescent="0.25">
      <c r="A498" t="str">
        <f t="shared" ref="A498:A561" si="201">CONCATENATE(B498,C498,E498,D498)</f>
        <v>9100183</v>
      </c>
      <c r="B498">
        <v>9</v>
      </c>
      <c r="C498">
        <v>100</v>
      </c>
      <c r="D498">
        <v>3</v>
      </c>
      <c r="E498">
        <v>18</v>
      </c>
      <c r="F498" s="138">
        <f t="shared" si="199"/>
        <v>9</v>
      </c>
      <c r="G498">
        <v>0</v>
      </c>
      <c r="H498">
        <v>0</v>
      </c>
      <c r="I498">
        <v>0</v>
      </c>
      <c r="J498" s="94">
        <v>0</v>
      </c>
      <c r="K498" s="87">
        <v>191.1</v>
      </c>
      <c r="L498" s="86">
        <v>0</v>
      </c>
      <c r="M498" s="86">
        <v>0</v>
      </c>
      <c r="N498" s="86">
        <v>0</v>
      </c>
      <c r="O498">
        <v>1.3620000000000001</v>
      </c>
      <c r="P498">
        <v>1.1000000000000001</v>
      </c>
      <c r="Q498">
        <v>1.1000000000000001</v>
      </c>
      <c r="R498">
        <v>1.1000000000000001</v>
      </c>
      <c r="S498">
        <f t="shared" ref="S498:S529" si="202">ROUND(K498*POWER((($M$1-$M$2)/LN(($M$1-$M$3)/($M$2-$M$3)))/((75-65)/LN((75-20)/(65-20))),O498),0)</f>
        <v>29</v>
      </c>
      <c r="T498">
        <f t="shared" ref="T498:V575" si="203">ROUND(L498*POWER((($M$1-$M$2)/LN(($M$1-$M$3)/($M$2-$M$3)))/((75-65)/LN((75-20)/(65-20))),P498),0)</f>
        <v>0</v>
      </c>
      <c r="U498">
        <f t="shared" si="203"/>
        <v>0</v>
      </c>
      <c r="V498">
        <f t="shared" si="203"/>
        <v>0</v>
      </c>
      <c r="W498">
        <f t="shared" ref="W498:Z575" si="204">ROUND(S498*3600/(4186*ABS($M$1-$M$2)),0)</f>
        <v>5</v>
      </c>
      <c r="X498">
        <f t="shared" si="204"/>
        <v>0</v>
      </c>
      <c r="Y498">
        <f t="shared" si="204"/>
        <v>0</v>
      </c>
      <c r="Z498">
        <f t="shared" si="200"/>
        <v>0</v>
      </c>
      <c r="AA498">
        <f t="shared" si="168"/>
        <v>2.51325599308642E-2</v>
      </c>
      <c r="AB498">
        <f t="shared" si="168"/>
        <v>0</v>
      </c>
      <c r="AC498">
        <f t="shared" si="169"/>
        <v>0</v>
      </c>
      <c r="AD498" s="96">
        <f t="shared" si="170"/>
        <v>0</v>
      </c>
      <c r="AE498" s="95">
        <v>0</v>
      </c>
      <c r="AF498" s="86">
        <v>0</v>
      </c>
      <c r="AG498" s="86">
        <v>0</v>
      </c>
      <c r="AH498">
        <v>0.98</v>
      </c>
      <c r="AI498">
        <v>0.98</v>
      </c>
      <c r="AJ498">
        <v>0.98</v>
      </c>
      <c r="AK498">
        <f t="shared" si="193"/>
        <v>0</v>
      </c>
      <c r="AL498">
        <f t="shared" si="194"/>
        <v>0</v>
      </c>
      <c r="AM498">
        <f t="shared" si="195"/>
        <v>0</v>
      </c>
      <c r="AN498">
        <f t="shared" si="196"/>
        <v>0</v>
      </c>
      <c r="AO498">
        <f t="shared" si="197"/>
        <v>0</v>
      </c>
      <c r="AP498">
        <f t="shared" si="198"/>
        <v>0</v>
      </c>
      <c r="AQ498" s="97">
        <f>(AK498/(IF((237.3*LN(('Mini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8" s="97">
        <f>(AL498/(IF((237.3*LN(('Mini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8" s="97">
        <f>(AM498/(IF((237.3*LN(('Mini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8">
        <f t="shared" si="172"/>
        <v>0</v>
      </c>
      <c r="AU498">
        <v>0</v>
      </c>
      <c r="AV498" s="96">
        <v>0</v>
      </c>
      <c r="AW498" s="139">
        <f t="shared" si="171"/>
        <v>0.33333333333333337</v>
      </c>
      <c r="AX498" s="129">
        <v>0</v>
      </c>
      <c r="AY498" s="129">
        <v>0</v>
      </c>
      <c r="AZ498" s="129">
        <v>0</v>
      </c>
      <c r="BA498" s="86"/>
      <c r="BB498" s="86">
        <v>0</v>
      </c>
      <c r="BC498">
        <v>0</v>
      </c>
      <c r="BD498">
        <v>0</v>
      </c>
      <c r="BE498">
        <v>0</v>
      </c>
      <c r="BG498">
        <v>0</v>
      </c>
      <c r="BH498">
        <v>0</v>
      </c>
      <c r="BI498">
        <v>0</v>
      </c>
      <c r="BJ498">
        <v>0</v>
      </c>
      <c r="BM498">
        <f t="shared" si="173"/>
        <v>8.0534470601597002E-4</v>
      </c>
      <c r="BN498">
        <f t="shared" si="174"/>
        <v>3.9795050474943999E-4</v>
      </c>
      <c r="BO498">
        <f t="shared" si="175"/>
        <v>1.8138647155180001</v>
      </c>
      <c r="BP498">
        <f t="shared" si="176"/>
        <v>2</v>
      </c>
    </row>
    <row r="499" spans="1:68" x14ac:dyDescent="0.25">
      <c r="A499" t="str">
        <f t="shared" si="201"/>
        <v>9100233</v>
      </c>
      <c r="B499">
        <v>9</v>
      </c>
      <c r="C499">
        <v>100</v>
      </c>
      <c r="D499">
        <v>3</v>
      </c>
      <c r="E499">
        <v>23</v>
      </c>
      <c r="F499" s="138">
        <f t="shared" si="199"/>
        <v>9</v>
      </c>
      <c r="G499">
        <v>0</v>
      </c>
      <c r="H499">
        <v>0</v>
      </c>
      <c r="I499">
        <v>0</v>
      </c>
      <c r="J499" s="94">
        <v>0</v>
      </c>
      <c r="K499" s="87">
        <v>231.7</v>
      </c>
      <c r="L499" s="86">
        <v>0</v>
      </c>
      <c r="M499" s="86">
        <v>0</v>
      </c>
      <c r="N499" s="86">
        <v>0</v>
      </c>
      <c r="O499">
        <v>1.3620000000000001</v>
      </c>
      <c r="P499">
        <v>1.1000000000000001</v>
      </c>
      <c r="Q499">
        <v>1.1000000000000001</v>
      </c>
      <c r="R499">
        <v>1.1000000000000001</v>
      </c>
      <c r="S499">
        <f t="shared" si="202"/>
        <v>35</v>
      </c>
      <c r="T499">
        <f t="shared" si="203"/>
        <v>0</v>
      </c>
      <c r="U499">
        <f t="shared" si="203"/>
        <v>0</v>
      </c>
      <c r="V499">
        <f t="shared" si="203"/>
        <v>0</v>
      </c>
      <c r="W499">
        <f t="shared" si="204"/>
        <v>6</v>
      </c>
      <c r="X499">
        <f t="shared" si="204"/>
        <v>0</v>
      </c>
      <c r="Y499">
        <f t="shared" si="204"/>
        <v>0</v>
      </c>
      <c r="Z499">
        <f t="shared" si="200"/>
        <v>0</v>
      </c>
      <c r="AA499">
        <f t="shared" si="168"/>
        <v>3.4987986312321834E-2</v>
      </c>
      <c r="AB499">
        <f t="shared" si="168"/>
        <v>0</v>
      </c>
      <c r="AC499">
        <f t="shared" si="169"/>
        <v>0</v>
      </c>
      <c r="AD499" s="96">
        <f t="shared" si="170"/>
        <v>0</v>
      </c>
      <c r="AE499" s="95">
        <v>0</v>
      </c>
      <c r="AF499" s="86">
        <v>0</v>
      </c>
      <c r="AG499" s="86">
        <v>0</v>
      </c>
      <c r="AH499">
        <v>0.98</v>
      </c>
      <c r="AI499">
        <v>0.98</v>
      </c>
      <c r="AJ499">
        <v>0.98</v>
      </c>
      <c r="AK499">
        <f t="shared" si="193"/>
        <v>0</v>
      </c>
      <c r="AL499">
        <f t="shared" si="194"/>
        <v>0</v>
      </c>
      <c r="AM499">
        <f t="shared" si="195"/>
        <v>0</v>
      </c>
      <c r="AN499">
        <f t="shared" si="196"/>
        <v>0</v>
      </c>
      <c r="AO499">
        <f t="shared" si="197"/>
        <v>0</v>
      </c>
      <c r="AP499">
        <f t="shared" si="198"/>
        <v>0</v>
      </c>
      <c r="AQ499" s="97">
        <f>(AK499/(IF((237.3*LN(('Mini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499" s="97">
        <f>(AL499/(IF((237.3*LN(('Mini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499" s="97">
        <f>(AM499/(IF((237.3*LN(('Mini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499">
        <f t="shared" si="172"/>
        <v>0</v>
      </c>
      <c r="AU499">
        <v>0</v>
      </c>
      <c r="AV499" s="96">
        <v>0</v>
      </c>
      <c r="AW499" s="139">
        <f t="shared" si="171"/>
        <v>0.33333333333333337</v>
      </c>
      <c r="AX499" s="129">
        <v>0</v>
      </c>
      <c r="AY499" s="129">
        <v>0</v>
      </c>
      <c r="AZ499" s="129">
        <v>0</v>
      </c>
      <c r="BA499" s="86"/>
      <c r="BB499" s="86">
        <v>0</v>
      </c>
      <c r="BC499">
        <v>0</v>
      </c>
      <c r="BD499">
        <v>0</v>
      </c>
      <c r="BE499">
        <v>0</v>
      </c>
      <c r="BG499">
        <v>0</v>
      </c>
      <c r="BH499">
        <v>0</v>
      </c>
      <c r="BI499">
        <v>0</v>
      </c>
      <c r="BJ499">
        <v>0</v>
      </c>
      <c r="BM499">
        <f t="shared" si="173"/>
        <v>8.0534470601597002E-4</v>
      </c>
      <c r="BN499">
        <f t="shared" si="174"/>
        <v>3.9795050474943999E-4</v>
      </c>
      <c r="BO499">
        <f t="shared" si="175"/>
        <v>1.8138647155180001</v>
      </c>
      <c r="BP499">
        <f t="shared" si="176"/>
        <v>2</v>
      </c>
    </row>
    <row r="500" spans="1:68" x14ac:dyDescent="0.25">
      <c r="A500" t="str">
        <f t="shared" si="201"/>
        <v>9100303</v>
      </c>
      <c r="B500">
        <v>9</v>
      </c>
      <c r="C500">
        <v>100</v>
      </c>
      <c r="D500">
        <v>3</v>
      </c>
      <c r="E500">
        <v>30</v>
      </c>
      <c r="F500" s="138">
        <f t="shared" si="199"/>
        <v>14</v>
      </c>
      <c r="G500">
        <v>0</v>
      </c>
      <c r="H500">
        <v>0</v>
      </c>
      <c r="I500">
        <v>0</v>
      </c>
      <c r="J500" s="94">
        <v>0</v>
      </c>
      <c r="K500" s="87">
        <v>305.2</v>
      </c>
      <c r="L500" s="86">
        <v>0</v>
      </c>
      <c r="M500" s="86">
        <v>0</v>
      </c>
      <c r="N500" s="86">
        <v>0</v>
      </c>
      <c r="O500">
        <v>1.3620000000000001</v>
      </c>
      <c r="P500">
        <v>1.1000000000000001</v>
      </c>
      <c r="Q500">
        <v>1.1000000000000001</v>
      </c>
      <c r="R500">
        <v>1.1000000000000001</v>
      </c>
      <c r="S500">
        <f t="shared" si="202"/>
        <v>46</v>
      </c>
      <c r="T500">
        <f t="shared" si="203"/>
        <v>0</v>
      </c>
      <c r="U500">
        <f t="shared" si="203"/>
        <v>0</v>
      </c>
      <c r="V500">
        <f t="shared" si="203"/>
        <v>0</v>
      </c>
      <c r="W500">
        <f t="shared" si="204"/>
        <v>8</v>
      </c>
      <c r="X500">
        <f t="shared" si="204"/>
        <v>0</v>
      </c>
      <c r="Y500">
        <f t="shared" si="204"/>
        <v>0</v>
      </c>
      <c r="Z500">
        <f t="shared" si="200"/>
        <v>0</v>
      </c>
      <c r="AA500">
        <f t="shared" si="168"/>
        <v>0.14430730624855029</v>
      </c>
      <c r="AB500">
        <f t="shared" si="168"/>
        <v>0</v>
      </c>
      <c r="AC500">
        <f t="shared" si="169"/>
        <v>0</v>
      </c>
      <c r="AD500" s="96">
        <f t="shared" si="170"/>
        <v>0</v>
      </c>
      <c r="AE500" s="95">
        <v>0</v>
      </c>
      <c r="AF500" s="86">
        <v>0</v>
      </c>
      <c r="AG500" s="86">
        <v>0</v>
      </c>
      <c r="AH500">
        <v>0.98</v>
      </c>
      <c r="AI500">
        <v>0.98</v>
      </c>
      <c r="AJ500">
        <v>0.98</v>
      </c>
      <c r="AK500">
        <f t="shared" si="193"/>
        <v>0</v>
      </c>
      <c r="AL500">
        <f t="shared" si="194"/>
        <v>0</v>
      </c>
      <c r="AM500">
        <f t="shared" si="195"/>
        <v>0</v>
      </c>
      <c r="AN500">
        <f t="shared" si="196"/>
        <v>0</v>
      </c>
      <c r="AO500">
        <f t="shared" si="197"/>
        <v>0</v>
      </c>
      <c r="AP500">
        <f t="shared" si="198"/>
        <v>0</v>
      </c>
      <c r="AQ500" s="97">
        <f>(AK500/(IF((237.3*LN(('Mini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0" s="97">
        <f>(AL500/(IF((237.3*LN(('Mini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0" s="97">
        <f>(AM500/(IF((237.3*LN(('Mini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0">
        <f t="shared" si="172"/>
        <v>0</v>
      </c>
      <c r="AU500">
        <v>0</v>
      </c>
      <c r="AV500" s="96">
        <v>0</v>
      </c>
      <c r="AW500" s="139">
        <f t="shared" si="171"/>
        <v>0.5</v>
      </c>
      <c r="AX500" s="129">
        <v>0</v>
      </c>
      <c r="AY500" s="129">
        <v>0</v>
      </c>
      <c r="AZ500" s="129">
        <v>0</v>
      </c>
      <c r="BA500" s="86"/>
      <c r="BB500" s="86">
        <v>0</v>
      </c>
      <c r="BC500">
        <v>0</v>
      </c>
      <c r="BD500">
        <v>0</v>
      </c>
      <c r="BE500">
        <v>0</v>
      </c>
      <c r="BG500">
        <v>0</v>
      </c>
      <c r="BH500">
        <v>0</v>
      </c>
      <c r="BI500">
        <v>0</v>
      </c>
      <c r="BJ500">
        <v>0</v>
      </c>
      <c r="BM500">
        <f t="shared" si="173"/>
        <v>2.5582398288699999E-3</v>
      </c>
      <c r="BN500">
        <f t="shared" si="174"/>
        <v>5.6161694684148003E-4</v>
      </c>
      <c r="BO500">
        <f t="shared" si="175"/>
        <v>1.4942747715061999</v>
      </c>
      <c r="BP500">
        <f t="shared" si="176"/>
        <v>3</v>
      </c>
    </row>
    <row r="501" spans="1:68" x14ac:dyDescent="0.25">
      <c r="A501" t="str">
        <f t="shared" si="201"/>
        <v>9100383</v>
      </c>
      <c r="B501">
        <v>9</v>
      </c>
      <c r="C501">
        <v>100</v>
      </c>
      <c r="D501">
        <v>3</v>
      </c>
      <c r="E501">
        <v>38</v>
      </c>
      <c r="F501" s="138">
        <f t="shared" si="199"/>
        <v>19</v>
      </c>
      <c r="G501">
        <v>0</v>
      </c>
      <c r="H501">
        <v>0</v>
      </c>
      <c r="I501">
        <v>0</v>
      </c>
      <c r="J501" s="94">
        <v>0</v>
      </c>
      <c r="K501" s="87">
        <v>401.79999999999995</v>
      </c>
      <c r="L501" s="86">
        <v>0</v>
      </c>
      <c r="M501" s="86">
        <v>0</v>
      </c>
      <c r="N501" s="86">
        <v>0</v>
      </c>
      <c r="O501">
        <v>1.3620000000000001</v>
      </c>
      <c r="P501">
        <v>1.1000000000000001</v>
      </c>
      <c r="Q501">
        <v>1.1000000000000001</v>
      </c>
      <c r="R501">
        <v>1.1000000000000001</v>
      </c>
      <c r="S501">
        <f t="shared" si="202"/>
        <v>60</v>
      </c>
      <c r="T501">
        <f t="shared" si="203"/>
        <v>0</v>
      </c>
      <c r="U501">
        <f t="shared" si="203"/>
        <v>0</v>
      </c>
      <c r="V501">
        <f t="shared" si="203"/>
        <v>0</v>
      </c>
      <c r="W501">
        <f t="shared" si="204"/>
        <v>10</v>
      </c>
      <c r="X501">
        <f t="shared" si="204"/>
        <v>0</v>
      </c>
      <c r="Y501">
        <f t="shared" si="204"/>
        <v>0</v>
      </c>
      <c r="Z501">
        <f t="shared" si="200"/>
        <v>0</v>
      </c>
      <c r="AA501">
        <f t="shared" si="168"/>
        <v>0.37806768715965605</v>
      </c>
      <c r="AB501">
        <f t="shared" si="168"/>
        <v>0</v>
      </c>
      <c r="AC501">
        <f t="shared" si="169"/>
        <v>0</v>
      </c>
      <c r="AD501" s="96">
        <f t="shared" si="170"/>
        <v>0</v>
      </c>
      <c r="AE501" s="95">
        <v>0</v>
      </c>
      <c r="AF501" s="86">
        <v>0</v>
      </c>
      <c r="AG501" s="86">
        <v>0</v>
      </c>
      <c r="AH501">
        <v>0.98</v>
      </c>
      <c r="AI501">
        <v>0.98</v>
      </c>
      <c r="AJ501">
        <v>0.98</v>
      </c>
      <c r="AK501">
        <f t="shared" si="193"/>
        <v>0</v>
      </c>
      <c r="AL501">
        <f t="shared" si="194"/>
        <v>0</v>
      </c>
      <c r="AM501">
        <f t="shared" si="195"/>
        <v>0</v>
      </c>
      <c r="AN501">
        <f t="shared" si="196"/>
        <v>0</v>
      </c>
      <c r="AO501">
        <f t="shared" si="197"/>
        <v>0</v>
      </c>
      <c r="AP501">
        <f t="shared" si="198"/>
        <v>0</v>
      </c>
      <c r="AQ501" s="97">
        <f>(AK501/(IF((237.3*LN(('Mini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1" s="97">
        <f>(AL501/(IF((237.3*LN(('Mini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1" s="97">
        <f>(AM501/(IF((237.3*LN(('Mini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1">
        <f t="shared" si="172"/>
        <v>0</v>
      </c>
      <c r="AU501">
        <v>0</v>
      </c>
      <c r="AV501" s="96">
        <v>0</v>
      </c>
      <c r="AW501" s="139">
        <f t="shared" si="171"/>
        <v>0.66666666666666674</v>
      </c>
      <c r="AX501" s="129">
        <v>0</v>
      </c>
      <c r="AY501" s="129">
        <v>0</v>
      </c>
      <c r="AZ501" s="129">
        <v>0</v>
      </c>
      <c r="BA501" s="86"/>
      <c r="BB501" s="86">
        <v>0</v>
      </c>
      <c r="BC501">
        <v>0</v>
      </c>
      <c r="BD501">
        <v>0</v>
      </c>
      <c r="BE501">
        <v>0</v>
      </c>
      <c r="BG501">
        <v>0</v>
      </c>
      <c r="BH501">
        <v>0</v>
      </c>
      <c r="BI501">
        <v>0</v>
      </c>
      <c r="BJ501">
        <v>0</v>
      </c>
      <c r="BM501">
        <f t="shared" si="173"/>
        <v>1.1616292894075E-2</v>
      </c>
      <c r="BN501">
        <f t="shared" si="174"/>
        <v>1.6553227470231999E-3</v>
      </c>
      <c r="BO501">
        <f t="shared" si="175"/>
        <v>1.5869346821790999</v>
      </c>
      <c r="BP501">
        <f t="shared" si="176"/>
        <v>1</v>
      </c>
    </row>
    <row r="502" spans="1:68" x14ac:dyDescent="0.25">
      <c r="A502" t="str">
        <f t="shared" si="201"/>
        <v>9110143</v>
      </c>
      <c r="B502">
        <v>9</v>
      </c>
      <c r="C502">
        <v>110</v>
      </c>
      <c r="D502">
        <v>3</v>
      </c>
      <c r="E502">
        <v>14</v>
      </c>
      <c r="F502" s="138">
        <f t="shared" si="199"/>
        <v>4</v>
      </c>
      <c r="G502">
        <v>0</v>
      </c>
      <c r="H502">
        <v>0</v>
      </c>
      <c r="I502">
        <v>0</v>
      </c>
      <c r="J502" s="94">
        <v>0</v>
      </c>
      <c r="K502" s="87">
        <v>168</v>
      </c>
      <c r="L502" s="86">
        <v>0</v>
      </c>
      <c r="M502" s="86">
        <v>0</v>
      </c>
      <c r="N502" s="86">
        <v>0</v>
      </c>
      <c r="O502">
        <v>1.3620000000000001</v>
      </c>
      <c r="P502">
        <v>1.1000000000000001</v>
      </c>
      <c r="Q502">
        <v>1.1000000000000001</v>
      </c>
      <c r="R502">
        <v>1.1000000000000001</v>
      </c>
      <c r="S502">
        <f t="shared" si="202"/>
        <v>25</v>
      </c>
      <c r="T502">
        <f t="shared" si="203"/>
        <v>0</v>
      </c>
      <c r="U502">
        <f t="shared" si="203"/>
        <v>0</v>
      </c>
      <c r="V502">
        <f t="shared" si="203"/>
        <v>0</v>
      </c>
      <c r="W502">
        <f t="shared" si="204"/>
        <v>4</v>
      </c>
      <c r="X502">
        <f t="shared" si="204"/>
        <v>0</v>
      </c>
      <c r="Y502">
        <f t="shared" si="204"/>
        <v>0</v>
      </c>
      <c r="Z502">
        <f t="shared" si="200"/>
        <v>0</v>
      </c>
      <c r="AA502">
        <f t="shared" si="168"/>
        <v>1.4169445844370371E-2</v>
      </c>
      <c r="AB502">
        <f t="shared" si="168"/>
        <v>0</v>
      </c>
      <c r="AC502">
        <f t="shared" si="169"/>
        <v>0</v>
      </c>
      <c r="AD502" s="96">
        <f t="shared" si="170"/>
        <v>0</v>
      </c>
      <c r="AE502" s="95">
        <v>0</v>
      </c>
      <c r="AF502" s="86">
        <v>0</v>
      </c>
      <c r="AG502" s="86">
        <v>0</v>
      </c>
      <c r="AH502">
        <v>0.98</v>
      </c>
      <c r="AI502">
        <v>0.98</v>
      </c>
      <c r="AJ502">
        <v>0.98</v>
      </c>
      <c r="AK502">
        <f t="shared" si="193"/>
        <v>0</v>
      </c>
      <c r="AL502">
        <f t="shared" si="194"/>
        <v>0</v>
      </c>
      <c r="AM502">
        <f t="shared" si="195"/>
        <v>0</v>
      </c>
      <c r="AN502">
        <f t="shared" si="196"/>
        <v>0</v>
      </c>
      <c r="AO502">
        <f t="shared" si="197"/>
        <v>0</v>
      </c>
      <c r="AP502">
        <f t="shared" si="198"/>
        <v>0</v>
      </c>
      <c r="AQ502" s="97">
        <f>(AK502/(IF((237.3*LN(('Mini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2" s="97">
        <f>(AL502/(IF((237.3*LN(('Mini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2" s="97">
        <f>(AM502/(IF((237.3*LN(('Mini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2">
        <f t="shared" si="172"/>
        <v>0</v>
      </c>
      <c r="AU502">
        <v>0</v>
      </c>
      <c r="AV502" s="96">
        <v>0</v>
      </c>
      <c r="AW502" s="139">
        <f t="shared" si="171"/>
        <v>0.18333333333333335</v>
      </c>
      <c r="AX502" s="129">
        <v>0</v>
      </c>
      <c r="AY502" s="129">
        <v>0</v>
      </c>
      <c r="AZ502" s="129">
        <v>0</v>
      </c>
      <c r="BA502" s="86"/>
      <c r="BB502" s="86">
        <v>0</v>
      </c>
      <c r="BC502">
        <v>0</v>
      </c>
      <c r="BD502">
        <v>0</v>
      </c>
      <c r="BE502">
        <v>0</v>
      </c>
      <c r="BG502">
        <v>0</v>
      </c>
      <c r="BH502">
        <v>0</v>
      </c>
      <c r="BI502">
        <v>0</v>
      </c>
      <c r="BJ502">
        <v>0</v>
      </c>
      <c r="BM502">
        <f t="shared" si="173"/>
        <v>1.3823338826853E-3</v>
      </c>
      <c r="BN502">
        <f t="shared" si="174"/>
        <v>3.3290816326530999E-4</v>
      </c>
      <c r="BO502">
        <f t="shared" si="175"/>
        <v>1.723172227894</v>
      </c>
      <c r="BP502">
        <f t="shared" si="176"/>
        <v>1</v>
      </c>
    </row>
    <row r="503" spans="1:68" x14ac:dyDescent="0.25">
      <c r="A503" t="str">
        <f t="shared" si="201"/>
        <v>9110183</v>
      </c>
      <c r="B503">
        <v>9</v>
      </c>
      <c r="C503">
        <v>110</v>
      </c>
      <c r="D503">
        <v>3</v>
      </c>
      <c r="E503">
        <v>18</v>
      </c>
      <c r="F503" s="138">
        <f t="shared" si="199"/>
        <v>9</v>
      </c>
      <c r="G503">
        <v>0</v>
      </c>
      <c r="H503">
        <v>0</v>
      </c>
      <c r="I503">
        <v>0</v>
      </c>
      <c r="J503" s="94">
        <v>0</v>
      </c>
      <c r="K503" s="87">
        <v>218.4</v>
      </c>
      <c r="L503" s="86">
        <v>0</v>
      </c>
      <c r="M503" s="86">
        <v>0</v>
      </c>
      <c r="N503" s="86">
        <v>0</v>
      </c>
      <c r="O503">
        <v>1.3620000000000001</v>
      </c>
      <c r="P503">
        <v>1.1000000000000001</v>
      </c>
      <c r="Q503">
        <v>1.1000000000000001</v>
      </c>
      <c r="R503">
        <v>1.1000000000000001</v>
      </c>
      <c r="S503">
        <f t="shared" si="202"/>
        <v>33</v>
      </c>
      <c r="T503">
        <f t="shared" si="203"/>
        <v>0</v>
      </c>
      <c r="U503">
        <f t="shared" si="203"/>
        <v>0</v>
      </c>
      <c r="V503">
        <f t="shared" si="203"/>
        <v>0</v>
      </c>
      <c r="W503">
        <f t="shared" si="204"/>
        <v>6</v>
      </c>
      <c r="X503">
        <f t="shared" si="204"/>
        <v>0</v>
      </c>
      <c r="Y503">
        <f t="shared" si="204"/>
        <v>0</v>
      </c>
      <c r="Z503">
        <f t="shared" si="200"/>
        <v>0</v>
      </c>
      <c r="AA503">
        <f t="shared" si="168"/>
        <v>3.905896637940668E-2</v>
      </c>
      <c r="AB503">
        <f t="shared" si="168"/>
        <v>0</v>
      </c>
      <c r="AC503">
        <f t="shared" si="169"/>
        <v>0</v>
      </c>
      <c r="AD503" s="96">
        <f t="shared" si="170"/>
        <v>0</v>
      </c>
      <c r="AE503" s="95">
        <v>0</v>
      </c>
      <c r="AF503" s="86">
        <v>0</v>
      </c>
      <c r="AG503" s="86">
        <v>0</v>
      </c>
      <c r="AH503">
        <v>0.98</v>
      </c>
      <c r="AI503">
        <v>0.98</v>
      </c>
      <c r="AJ503">
        <v>0.98</v>
      </c>
      <c r="AK503">
        <f>ROUND(AE503*POWER((($AG$1-$AG$2)/LN(($AG$1-$AG$3)/($AG$2-$AG$3)))/((16-18)/LN((16-27)/(18-27))),AH503),0)</f>
        <v>0</v>
      </c>
      <c r="AL503">
        <f t="shared" ref="AK503:AM513" si="205">ROUND(AF503*POWER((($AG$1-$AG$2)/LN(($AG$1-$AG$3)/($AG$2-$AG$3)))/((16-18)/LN((16-27)/(18-27))),AI503),0)</f>
        <v>0</v>
      </c>
      <c r="AM503">
        <f t="shared" si="205"/>
        <v>0</v>
      </c>
      <c r="AN503">
        <f t="shared" si="196"/>
        <v>0</v>
      </c>
      <c r="AO503">
        <f t="shared" si="197"/>
        <v>0</v>
      </c>
      <c r="AP503">
        <f t="shared" si="198"/>
        <v>0</v>
      </c>
      <c r="AQ503" s="97">
        <f>(AK503/(IF((237.3*LN(('Mini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3" s="97">
        <f>(AL503/(IF((237.3*LN(('Mini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3" s="97">
        <f>(AM503/(IF((237.3*LN(('Mini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3">
        <f t="shared" si="172"/>
        <v>0</v>
      </c>
      <c r="AU503">
        <v>0</v>
      </c>
      <c r="AV503" s="96">
        <v>0</v>
      </c>
      <c r="AW503" s="139">
        <f t="shared" si="171"/>
        <v>0.3666666666666667</v>
      </c>
      <c r="AX503" s="129">
        <v>0</v>
      </c>
      <c r="AY503" s="129">
        <v>0</v>
      </c>
      <c r="AZ503" s="129">
        <v>0</v>
      </c>
      <c r="BA503" s="86"/>
      <c r="BB503" s="86">
        <v>0</v>
      </c>
      <c r="BC503">
        <v>0</v>
      </c>
      <c r="BD503">
        <v>0</v>
      </c>
      <c r="BE503">
        <v>0</v>
      </c>
      <c r="BG503">
        <v>0</v>
      </c>
      <c r="BH503">
        <v>0</v>
      </c>
      <c r="BI503">
        <v>0</v>
      </c>
      <c r="BJ503">
        <v>0</v>
      </c>
      <c r="BM503">
        <f t="shared" si="173"/>
        <v>8.0534470601597002E-4</v>
      </c>
      <c r="BN503">
        <f t="shared" si="174"/>
        <v>3.9795050474943999E-4</v>
      </c>
      <c r="BO503">
        <f t="shared" si="175"/>
        <v>1.8138647155180001</v>
      </c>
      <c r="BP503">
        <f t="shared" si="176"/>
        <v>2</v>
      </c>
    </row>
    <row r="504" spans="1:68" x14ac:dyDescent="0.25">
      <c r="A504" t="str">
        <f t="shared" si="201"/>
        <v>9110233</v>
      </c>
      <c r="B504">
        <v>9</v>
      </c>
      <c r="C504">
        <v>110</v>
      </c>
      <c r="D504">
        <v>3</v>
      </c>
      <c r="E504">
        <v>23</v>
      </c>
      <c r="F504" s="138">
        <f t="shared" si="199"/>
        <v>9</v>
      </c>
      <c r="G504">
        <v>0</v>
      </c>
      <c r="H504">
        <v>0</v>
      </c>
      <c r="I504">
        <v>0</v>
      </c>
      <c r="J504" s="94">
        <v>0</v>
      </c>
      <c r="K504" s="87">
        <v>264.8</v>
      </c>
      <c r="L504" s="86">
        <v>0</v>
      </c>
      <c r="M504" s="86">
        <v>0</v>
      </c>
      <c r="N504" s="86">
        <v>0</v>
      </c>
      <c r="O504">
        <v>1.3620000000000001</v>
      </c>
      <c r="P504">
        <v>1.1000000000000001</v>
      </c>
      <c r="Q504">
        <v>1.1000000000000001</v>
      </c>
      <c r="R504">
        <v>1.1000000000000001</v>
      </c>
      <c r="S504">
        <f t="shared" si="202"/>
        <v>40</v>
      </c>
      <c r="T504">
        <f t="shared" si="203"/>
        <v>0</v>
      </c>
      <c r="U504">
        <f t="shared" si="203"/>
        <v>0</v>
      </c>
      <c r="V504">
        <f t="shared" si="203"/>
        <v>0</v>
      </c>
      <c r="W504">
        <f t="shared" si="204"/>
        <v>7</v>
      </c>
      <c r="X504">
        <f t="shared" si="204"/>
        <v>0</v>
      </c>
      <c r="Y504">
        <f t="shared" si="204"/>
        <v>0</v>
      </c>
      <c r="Z504">
        <f t="shared" si="200"/>
        <v>0</v>
      </c>
      <c r="AA504">
        <f t="shared" si="168"/>
        <v>5.1665258153112514E-2</v>
      </c>
      <c r="AB504">
        <f t="shared" si="168"/>
        <v>0</v>
      </c>
      <c r="AC504">
        <f t="shared" si="169"/>
        <v>0</v>
      </c>
      <c r="AD504" s="96">
        <f t="shared" si="170"/>
        <v>0</v>
      </c>
      <c r="AE504" s="95">
        <v>0</v>
      </c>
      <c r="AF504" s="86">
        <v>0</v>
      </c>
      <c r="AG504" s="86">
        <v>0</v>
      </c>
      <c r="AH504">
        <v>0.98</v>
      </c>
      <c r="AI504">
        <v>0.98</v>
      </c>
      <c r="AJ504">
        <v>0.98</v>
      </c>
      <c r="AK504">
        <f>ROUND(AE504*POWER((($AG$1-$AG$2)/LN(($AG$1-$AG$3)/($AG$2-$AG$3)))/((16-18)/LN((16-27)/(18-27))),AH504),0)</f>
        <v>0</v>
      </c>
      <c r="AL504">
        <f t="shared" si="205"/>
        <v>0</v>
      </c>
      <c r="AM504">
        <f t="shared" si="205"/>
        <v>0</v>
      </c>
      <c r="AN504">
        <f t="shared" si="196"/>
        <v>0</v>
      </c>
      <c r="AO504">
        <f t="shared" si="197"/>
        <v>0</v>
      </c>
      <c r="AP504">
        <f t="shared" si="198"/>
        <v>0</v>
      </c>
      <c r="AQ504" s="97">
        <f>(AK504/(IF((237.3*LN(('Mini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4" s="97">
        <f>(AL504/(IF((237.3*LN(('Mini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4" s="97">
        <f>(AM504/(IF((237.3*LN(('Mini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4">
        <f t="shared" si="172"/>
        <v>0</v>
      </c>
      <c r="AU504">
        <v>0</v>
      </c>
      <c r="AV504" s="96">
        <v>0</v>
      </c>
      <c r="AW504" s="139">
        <f t="shared" si="171"/>
        <v>0.3666666666666667</v>
      </c>
      <c r="AX504" s="129">
        <v>0</v>
      </c>
      <c r="AY504" s="129">
        <v>0</v>
      </c>
      <c r="AZ504" s="129">
        <v>0</v>
      </c>
      <c r="BA504" s="86"/>
      <c r="BB504" s="86">
        <v>0</v>
      </c>
      <c r="BC504">
        <v>0</v>
      </c>
      <c r="BD504">
        <v>0</v>
      </c>
      <c r="BE504">
        <v>0</v>
      </c>
      <c r="BG504">
        <v>0</v>
      </c>
      <c r="BH504">
        <v>0</v>
      </c>
      <c r="BI504">
        <v>0</v>
      </c>
      <c r="BJ504">
        <v>0</v>
      </c>
      <c r="BM504">
        <f t="shared" si="173"/>
        <v>8.0534470601597002E-4</v>
      </c>
      <c r="BN504">
        <f t="shared" si="174"/>
        <v>3.9795050474943999E-4</v>
      </c>
      <c r="BO504">
        <f t="shared" si="175"/>
        <v>1.8138647155180001</v>
      </c>
      <c r="BP504">
        <f t="shared" si="176"/>
        <v>2</v>
      </c>
    </row>
    <row r="505" spans="1:68" x14ac:dyDescent="0.25">
      <c r="A505" t="str">
        <f t="shared" si="201"/>
        <v>9110303</v>
      </c>
      <c r="B505">
        <v>9</v>
      </c>
      <c r="C505">
        <v>110</v>
      </c>
      <c r="D505">
        <v>3</v>
      </c>
      <c r="E505">
        <v>30</v>
      </c>
      <c r="F505" s="138">
        <f t="shared" si="199"/>
        <v>14</v>
      </c>
      <c r="G505">
        <v>0</v>
      </c>
      <c r="H505">
        <v>0</v>
      </c>
      <c r="I505">
        <v>0</v>
      </c>
      <c r="J505" s="94">
        <v>0</v>
      </c>
      <c r="K505" s="87">
        <v>348.8</v>
      </c>
      <c r="L505" s="86">
        <v>0</v>
      </c>
      <c r="M505" s="86">
        <v>0</v>
      </c>
      <c r="N505" s="86">
        <v>0</v>
      </c>
      <c r="O505">
        <v>1.3620000000000001</v>
      </c>
      <c r="P505">
        <v>1.1000000000000001</v>
      </c>
      <c r="Q505">
        <v>1.1000000000000001</v>
      </c>
      <c r="R505">
        <v>1.1000000000000001</v>
      </c>
      <c r="S505">
        <f t="shared" si="202"/>
        <v>52</v>
      </c>
      <c r="T505">
        <f t="shared" si="203"/>
        <v>0</v>
      </c>
      <c r="U505">
        <f t="shared" si="203"/>
        <v>0</v>
      </c>
      <c r="V505">
        <f t="shared" si="203"/>
        <v>0</v>
      </c>
      <c r="W505">
        <f t="shared" si="204"/>
        <v>9</v>
      </c>
      <c r="X505">
        <f t="shared" si="204"/>
        <v>0</v>
      </c>
      <c r="Y505">
        <f t="shared" si="204"/>
        <v>0</v>
      </c>
      <c r="Z505">
        <f t="shared" si="200"/>
        <v>0</v>
      </c>
      <c r="AA505">
        <f t="shared" si="168"/>
        <v>0.19215679122977283</v>
      </c>
      <c r="AB505">
        <f t="shared" si="168"/>
        <v>0</v>
      </c>
      <c r="AC505">
        <f t="shared" si="169"/>
        <v>0</v>
      </c>
      <c r="AD505" s="96">
        <f t="shared" si="170"/>
        <v>0</v>
      </c>
      <c r="AE505" s="95">
        <v>0</v>
      </c>
      <c r="AF505" s="86">
        <v>0</v>
      </c>
      <c r="AG505" s="86">
        <v>0</v>
      </c>
      <c r="AH505">
        <v>0.98</v>
      </c>
      <c r="AI505">
        <v>0.98</v>
      </c>
      <c r="AJ505">
        <v>0.98</v>
      </c>
      <c r="AK505">
        <f t="shared" si="205"/>
        <v>0</v>
      </c>
      <c r="AL505">
        <f t="shared" si="205"/>
        <v>0</v>
      </c>
      <c r="AM505">
        <f t="shared" si="205"/>
        <v>0</v>
      </c>
      <c r="AN505">
        <f t="shared" si="196"/>
        <v>0</v>
      </c>
      <c r="AO505">
        <f t="shared" si="197"/>
        <v>0</v>
      </c>
      <c r="AP505">
        <f t="shared" si="198"/>
        <v>0</v>
      </c>
      <c r="AQ505" s="97">
        <f>(AK505/(IF((237.3*LN(('Mini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5" s="97">
        <f>(AL505/(IF((237.3*LN(('Mini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5" s="97">
        <f>(AM505/(IF((237.3*LN(('Mini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5">
        <f t="shared" si="172"/>
        <v>0</v>
      </c>
      <c r="AU505">
        <v>0</v>
      </c>
      <c r="AV505" s="96">
        <v>0</v>
      </c>
      <c r="AW505" s="139">
        <f t="shared" si="171"/>
        <v>0.55000000000000004</v>
      </c>
      <c r="AX505" s="129">
        <v>0</v>
      </c>
      <c r="AY505" s="129">
        <v>0</v>
      </c>
      <c r="AZ505" s="129">
        <v>0</v>
      </c>
      <c r="BA505" s="86"/>
      <c r="BB505" s="86">
        <v>0</v>
      </c>
      <c r="BC505">
        <v>0</v>
      </c>
      <c r="BD505">
        <v>0</v>
      </c>
      <c r="BE505">
        <v>0</v>
      </c>
      <c r="BG505">
        <v>0</v>
      </c>
      <c r="BH505">
        <v>0</v>
      </c>
      <c r="BI505">
        <v>0</v>
      </c>
      <c r="BJ505">
        <v>0</v>
      </c>
      <c r="BM505">
        <f t="shared" si="173"/>
        <v>2.5582398288699999E-3</v>
      </c>
      <c r="BN505">
        <f t="shared" si="174"/>
        <v>5.6161694684148003E-4</v>
      </c>
      <c r="BO505">
        <f t="shared" si="175"/>
        <v>1.4942747715061999</v>
      </c>
      <c r="BP505">
        <f t="shared" si="176"/>
        <v>3</v>
      </c>
    </row>
    <row r="506" spans="1:68" x14ac:dyDescent="0.25">
      <c r="A506" t="str">
        <f t="shared" si="201"/>
        <v>9110383</v>
      </c>
      <c r="B506">
        <v>9</v>
      </c>
      <c r="C506">
        <v>110</v>
      </c>
      <c r="D506">
        <v>3</v>
      </c>
      <c r="E506">
        <v>38</v>
      </c>
      <c r="F506" s="138">
        <f t="shared" si="199"/>
        <v>19</v>
      </c>
      <c r="G506">
        <v>0</v>
      </c>
      <c r="H506">
        <v>0</v>
      </c>
      <c r="I506">
        <v>0</v>
      </c>
      <c r="J506" s="94">
        <v>0</v>
      </c>
      <c r="K506" s="87">
        <v>459.20000000000005</v>
      </c>
      <c r="L506" s="86">
        <v>0</v>
      </c>
      <c r="M506" s="86">
        <v>0</v>
      </c>
      <c r="N506" s="86">
        <v>0</v>
      </c>
      <c r="O506">
        <v>1.3620000000000001</v>
      </c>
      <c r="P506">
        <v>1.1000000000000001</v>
      </c>
      <c r="Q506">
        <v>1.1000000000000001</v>
      </c>
      <c r="R506">
        <v>1.1000000000000001</v>
      </c>
      <c r="S506">
        <f t="shared" si="202"/>
        <v>69</v>
      </c>
      <c r="T506">
        <f t="shared" si="203"/>
        <v>0</v>
      </c>
      <c r="U506">
        <f t="shared" si="203"/>
        <v>0</v>
      </c>
      <c r="V506">
        <f t="shared" si="203"/>
        <v>0</v>
      </c>
      <c r="W506">
        <f t="shared" si="204"/>
        <v>12</v>
      </c>
      <c r="X506">
        <f t="shared" si="204"/>
        <v>0</v>
      </c>
      <c r="Y506">
        <f t="shared" si="204"/>
        <v>0</v>
      </c>
      <c r="Z506">
        <f t="shared" si="200"/>
        <v>0</v>
      </c>
      <c r="AA506">
        <f t="shared" ref="AA506:AB569" si="206">0.0098*(($BM506*(W506^$BO506)*($C506-14.4)*$BP506)+($BN506*W506*W506))</f>
        <v>0.5638255305739398</v>
      </c>
      <c r="AB506">
        <f t="shared" si="206"/>
        <v>0</v>
      </c>
      <c r="AC506">
        <f t="shared" ref="AC506:AC569" si="207">0.0098*(($BM506*(Y506^$BO506)*($C506-14.4)*$BP506)+($BN506*Y506*Y506))</f>
        <v>0</v>
      </c>
      <c r="AD506" s="96">
        <f t="shared" ref="AD506:AD569" si="208">0.0098*(($BM506*(Z506^$BO506)*($C506-14.4)*$BP506)+($BN506*Z506*Z506))</f>
        <v>0</v>
      </c>
      <c r="AE506" s="95">
        <v>0</v>
      </c>
      <c r="AF506" s="86">
        <v>0</v>
      </c>
      <c r="AG506" s="86">
        <v>0</v>
      </c>
      <c r="AH506">
        <v>0.98</v>
      </c>
      <c r="AI506">
        <v>0.98</v>
      </c>
      <c r="AJ506">
        <v>0.98</v>
      </c>
      <c r="AK506">
        <f t="shared" si="205"/>
        <v>0</v>
      </c>
      <c r="AL506">
        <f t="shared" si="205"/>
        <v>0</v>
      </c>
      <c r="AM506">
        <f t="shared" si="205"/>
        <v>0</v>
      </c>
      <c r="AN506">
        <f t="shared" si="196"/>
        <v>0</v>
      </c>
      <c r="AO506">
        <f t="shared" si="197"/>
        <v>0</v>
      </c>
      <c r="AP506">
        <f t="shared" si="198"/>
        <v>0</v>
      </c>
      <c r="AQ506" s="97">
        <f>(AK506/(IF((237.3*LN(('Mini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6" s="97">
        <f>(AL506/(IF((237.3*LN(('Mini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6" s="97">
        <f>(AM506/(IF((237.3*LN(('Mini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6">
        <f t="shared" si="172"/>
        <v>0</v>
      </c>
      <c r="AU506">
        <v>0</v>
      </c>
      <c r="AV506" s="96">
        <v>0</v>
      </c>
      <c r="AW506" s="139">
        <f t="shared" si="171"/>
        <v>0.73333333333333339</v>
      </c>
      <c r="AX506" s="129">
        <v>0</v>
      </c>
      <c r="AY506" s="129">
        <v>0</v>
      </c>
      <c r="AZ506" s="129">
        <v>0</v>
      </c>
      <c r="BA506" s="86"/>
      <c r="BB506" s="86">
        <v>0</v>
      </c>
      <c r="BC506">
        <v>0</v>
      </c>
      <c r="BD506">
        <v>0</v>
      </c>
      <c r="BE506">
        <v>0</v>
      </c>
      <c r="BG506">
        <v>0</v>
      </c>
      <c r="BH506">
        <v>0</v>
      </c>
      <c r="BI506">
        <v>0</v>
      </c>
      <c r="BJ506">
        <v>0</v>
      </c>
      <c r="BM506">
        <f t="shared" si="173"/>
        <v>1.1616292894075E-2</v>
      </c>
      <c r="BN506">
        <f t="shared" si="174"/>
        <v>1.6553227470231999E-3</v>
      </c>
      <c r="BO506">
        <f t="shared" si="175"/>
        <v>1.5869346821790999</v>
      </c>
      <c r="BP506">
        <f t="shared" si="176"/>
        <v>1</v>
      </c>
    </row>
    <row r="507" spans="1:68" x14ac:dyDescent="0.25">
      <c r="A507" t="str">
        <f t="shared" si="201"/>
        <v>9120143</v>
      </c>
      <c r="B507">
        <v>9</v>
      </c>
      <c r="C507">
        <v>120</v>
      </c>
      <c r="D507">
        <v>3</v>
      </c>
      <c r="E507">
        <v>14</v>
      </c>
      <c r="F507" s="138">
        <f t="shared" si="199"/>
        <v>4</v>
      </c>
      <c r="G507">
        <v>0</v>
      </c>
      <c r="H507">
        <v>0</v>
      </c>
      <c r="I507">
        <v>0</v>
      </c>
      <c r="J507" s="94">
        <v>0</v>
      </c>
      <c r="K507" s="87">
        <v>189</v>
      </c>
      <c r="L507" s="86">
        <v>0</v>
      </c>
      <c r="M507" s="86">
        <v>0</v>
      </c>
      <c r="N507" s="86">
        <v>0</v>
      </c>
      <c r="O507">
        <v>1.3620000000000001</v>
      </c>
      <c r="P507">
        <v>1.1000000000000001</v>
      </c>
      <c r="Q507">
        <v>1.1000000000000001</v>
      </c>
      <c r="R507">
        <v>1.1000000000000001</v>
      </c>
      <c r="S507">
        <f t="shared" si="202"/>
        <v>28</v>
      </c>
      <c r="T507">
        <f t="shared" si="203"/>
        <v>0</v>
      </c>
      <c r="U507">
        <f t="shared" si="203"/>
        <v>0</v>
      </c>
      <c r="V507">
        <f t="shared" si="203"/>
        <v>0</v>
      </c>
      <c r="W507">
        <f t="shared" si="204"/>
        <v>5</v>
      </c>
      <c r="X507">
        <f t="shared" si="204"/>
        <v>0</v>
      </c>
      <c r="Y507">
        <f t="shared" si="204"/>
        <v>0</v>
      </c>
      <c r="Z507">
        <f t="shared" si="200"/>
        <v>0</v>
      </c>
      <c r="AA507">
        <f t="shared" si="206"/>
        <v>2.2987530345092998E-2</v>
      </c>
      <c r="AB507">
        <f t="shared" si="206"/>
        <v>0</v>
      </c>
      <c r="AC507">
        <f t="shared" si="207"/>
        <v>0</v>
      </c>
      <c r="AD507" s="96">
        <f t="shared" si="208"/>
        <v>0</v>
      </c>
      <c r="AE507" s="95">
        <v>0</v>
      </c>
      <c r="AF507" s="86">
        <v>0</v>
      </c>
      <c r="AG507" s="86">
        <v>0</v>
      </c>
      <c r="AH507">
        <v>0.98</v>
      </c>
      <c r="AI507">
        <v>0.98</v>
      </c>
      <c r="AJ507">
        <v>0.98</v>
      </c>
      <c r="AK507">
        <f t="shared" si="205"/>
        <v>0</v>
      </c>
      <c r="AL507">
        <f t="shared" si="205"/>
        <v>0</v>
      </c>
      <c r="AM507">
        <f t="shared" si="205"/>
        <v>0</v>
      </c>
      <c r="AN507">
        <f t="shared" si="196"/>
        <v>0</v>
      </c>
      <c r="AO507">
        <f t="shared" si="197"/>
        <v>0</v>
      </c>
      <c r="AP507">
        <f t="shared" si="198"/>
        <v>0</v>
      </c>
      <c r="AQ507" s="97">
        <f>(AK507/(IF((237.3*LN(('Mini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7" s="97">
        <f>(AL507/(IF((237.3*LN(('Mini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7" s="97">
        <f>(AM507/(IF((237.3*LN(('Mini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7">
        <f t="shared" si="172"/>
        <v>0</v>
      </c>
      <c r="AU507">
        <v>0</v>
      </c>
      <c r="AV507" s="96">
        <v>0</v>
      </c>
      <c r="AW507" s="139">
        <f t="shared" si="171"/>
        <v>0.2</v>
      </c>
      <c r="AX507" s="129">
        <v>0</v>
      </c>
      <c r="AY507" s="129">
        <v>0</v>
      </c>
      <c r="AZ507" s="129">
        <v>0</v>
      </c>
      <c r="BA507" s="86"/>
      <c r="BB507" s="86">
        <v>0</v>
      </c>
      <c r="BC507">
        <v>0</v>
      </c>
      <c r="BD507">
        <v>0</v>
      </c>
      <c r="BE507">
        <v>0</v>
      </c>
      <c r="BG507">
        <v>0</v>
      </c>
      <c r="BH507">
        <v>0</v>
      </c>
      <c r="BI507">
        <v>0</v>
      </c>
      <c r="BJ507">
        <v>0</v>
      </c>
      <c r="BM507">
        <f t="shared" si="173"/>
        <v>1.3823338826853E-3</v>
      </c>
      <c r="BN507">
        <f t="shared" si="174"/>
        <v>3.3290816326530999E-4</v>
      </c>
      <c r="BO507">
        <f t="shared" si="175"/>
        <v>1.723172227894</v>
      </c>
      <c r="BP507">
        <f t="shared" si="176"/>
        <v>1</v>
      </c>
    </row>
    <row r="508" spans="1:68" x14ac:dyDescent="0.25">
      <c r="A508" t="str">
        <f t="shared" si="201"/>
        <v>9120183</v>
      </c>
      <c r="B508">
        <v>9</v>
      </c>
      <c r="C508">
        <v>120</v>
      </c>
      <c r="D508">
        <v>3</v>
      </c>
      <c r="E508">
        <v>18</v>
      </c>
      <c r="F508" s="138">
        <f t="shared" si="199"/>
        <v>9</v>
      </c>
      <c r="G508">
        <v>0</v>
      </c>
      <c r="H508">
        <v>0</v>
      </c>
      <c r="I508">
        <v>0</v>
      </c>
      <c r="J508" s="94">
        <v>0</v>
      </c>
      <c r="K508" s="87">
        <v>245.70000000000002</v>
      </c>
      <c r="L508" s="86">
        <v>0</v>
      </c>
      <c r="M508" s="86">
        <v>0</v>
      </c>
      <c r="N508" s="86">
        <v>0</v>
      </c>
      <c r="O508">
        <v>1.3620000000000001</v>
      </c>
      <c r="P508">
        <v>1.1000000000000001</v>
      </c>
      <c r="Q508">
        <v>1.1000000000000001</v>
      </c>
      <c r="R508">
        <v>1.1000000000000001</v>
      </c>
      <c r="S508">
        <f t="shared" si="202"/>
        <v>37</v>
      </c>
      <c r="T508">
        <f t="shared" si="203"/>
        <v>0</v>
      </c>
      <c r="U508">
        <f t="shared" si="203"/>
        <v>0</v>
      </c>
      <c r="V508">
        <f t="shared" si="203"/>
        <v>0</v>
      </c>
      <c r="W508">
        <f t="shared" si="204"/>
        <v>6</v>
      </c>
      <c r="X508">
        <f t="shared" si="204"/>
        <v>0</v>
      </c>
      <c r="Y508">
        <f t="shared" si="204"/>
        <v>0</v>
      </c>
      <c r="Z508">
        <f t="shared" si="200"/>
        <v>0</v>
      </c>
      <c r="AA508">
        <f t="shared" si="206"/>
        <v>4.3129946446491513E-2</v>
      </c>
      <c r="AB508">
        <f t="shared" si="206"/>
        <v>0</v>
      </c>
      <c r="AC508">
        <f t="shared" si="207"/>
        <v>0</v>
      </c>
      <c r="AD508" s="96">
        <f t="shared" si="208"/>
        <v>0</v>
      </c>
      <c r="AE508" s="95">
        <v>0</v>
      </c>
      <c r="AF508" s="86">
        <v>0</v>
      </c>
      <c r="AG508" s="86">
        <v>0</v>
      </c>
      <c r="AH508">
        <v>0.98</v>
      </c>
      <c r="AI508">
        <v>0.98</v>
      </c>
      <c r="AJ508">
        <v>0.98</v>
      </c>
      <c r="AK508">
        <f t="shared" si="205"/>
        <v>0</v>
      </c>
      <c r="AL508">
        <f t="shared" si="205"/>
        <v>0</v>
      </c>
      <c r="AM508">
        <f t="shared" si="205"/>
        <v>0</v>
      </c>
      <c r="AN508">
        <f t="shared" si="196"/>
        <v>0</v>
      </c>
      <c r="AO508">
        <f t="shared" si="197"/>
        <v>0</v>
      </c>
      <c r="AP508">
        <f t="shared" si="198"/>
        <v>0</v>
      </c>
      <c r="AQ508" s="97">
        <f>(AK508/(IF((237.3*LN(('Mini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8" s="97">
        <f>(AL508/(IF((237.3*LN(('Mini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8" s="97">
        <f>(AM508/(IF((237.3*LN(('Mini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8">
        <f t="shared" si="172"/>
        <v>0</v>
      </c>
      <c r="AU508">
        <v>0</v>
      </c>
      <c r="AV508" s="96">
        <v>0</v>
      </c>
      <c r="AW508" s="139">
        <f t="shared" si="171"/>
        <v>0.4</v>
      </c>
      <c r="AX508" s="129">
        <v>0</v>
      </c>
      <c r="AY508" s="129">
        <v>0</v>
      </c>
      <c r="AZ508" s="129">
        <v>0</v>
      </c>
      <c r="BA508" s="86"/>
      <c r="BB508" s="86">
        <v>0</v>
      </c>
      <c r="BC508">
        <v>0</v>
      </c>
      <c r="BD508">
        <v>0</v>
      </c>
      <c r="BE508">
        <v>0</v>
      </c>
      <c r="BG508">
        <v>0</v>
      </c>
      <c r="BH508">
        <v>0</v>
      </c>
      <c r="BI508">
        <v>0</v>
      </c>
      <c r="BJ508">
        <v>0</v>
      </c>
      <c r="BM508">
        <f t="shared" si="173"/>
        <v>8.0534470601597002E-4</v>
      </c>
      <c r="BN508">
        <f t="shared" si="174"/>
        <v>3.9795050474943999E-4</v>
      </c>
      <c r="BO508">
        <f t="shared" si="175"/>
        <v>1.8138647155180001</v>
      </c>
      <c r="BP508">
        <f t="shared" si="176"/>
        <v>2</v>
      </c>
    </row>
    <row r="509" spans="1:68" x14ac:dyDescent="0.25">
      <c r="A509" t="str">
        <f t="shared" si="201"/>
        <v>9120233</v>
      </c>
      <c r="B509">
        <v>9</v>
      </c>
      <c r="C509">
        <v>120</v>
      </c>
      <c r="D509">
        <v>3</v>
      </c>
      <c r="E509">
        <v>23</v>
      </c>
      <c r="F509" s="138">
        <f t="shared" si="199"/>
        <v>9</v>
      </c>
      <c r="G509">
        <v>0</v>
      </c>
      <c r="H509">
        <v>0</v>
      </c>
      <c r="I509">
        <v>0</v>
      </c>
      <c r="J509" s="94">
        <v>0</v>
      </c>
      <c r="K509" s="87">
        <v>297.90000000000003</v>
      </c>
      <c r="L509" s="86">
        <v>0</v>
      </c>
      <c r="M509" s="86">
        <v>0</v>
      </c>
      <c r="N509" s="86">
        <v>0</v>
      </c>
      <c r="O509">
        <v>1.3620000000000001</v>
      </c>
      <c r="P509">
        <v>1.1000000000000001</v>
      </c>
      <c r="Q509">
        <v>1.1000000000000001</v>
      </c>
      <c r="R509">
        <v>1.1000000000000001</v>
      </c>
      <c r="S509">
        <f t="shared" si="202"/>
        <v>44</v>
      </c>
      <c r="T509">
        <f t="shared" si="203"/>
        <v>0</v>
      </c>
      <c r="U509">
        <f t="shared" si="203"/>
        <v>0</v>
      </c>
      <c r="V509">
        <f t="shared" si="203"/>
        <v>0</v>
      </c>
      <c r="W509">
        <f t="shared" si="204"/>
        <v>8</v>
      </c>
      <c r="X509">
        <f t="shared" si="204"/>
        <v>0</v>
      </c>
      <c r="Y509">
        <f t="shared" si="204"/>
        <v>0</v>
      </c>
      <c r="Z509">
        <f t="shared" si="200"/>
        <v>0</v>
      </c>
      <c r="AA509">
        <f t="shared" si="206"/>
        <v>7.2690665152353118E-2</v>
      </c>
      <c r="AB509">
        <f t="shared" si="206"/>
        <v>0</v>
      </c>
      <c r="AC509">
        <f t="shared" si="207"/>
        <v>0</v>
      </c>
      <c r="AD509" s="96">
        <f t="shared" si="208"/>
        <v>0</v>
      </c>
      <c r="AE509" s="95">
        <v>0</v>
      </c>
      <c r="AF509" s="86">
        <v>0</v>
      </c>
      <c r="AG509" s="86">
        <v>0</v>
      </c>
      <c r="AH509">
        <v>0.98</v>
      </c>
      <c r="AI509">
        <v>0.98</v>
      </c>
      <c r="AJ509">
        <v>0.98</v>
      </c>
      <c r="AK509">
        <f t="shared" si="205"/>
        <v>0</v>
      </c>
      <c r="AL509">
        <f t="shared" si="205"/>
        <v>0</v>
      </c>
      <c r="AM509">
        <f t="shared" si="205"/>
        <v>0</v>
      </c>
      <c r="AN509">
        <f t="shared" si="196"/>
        <v>0</v>
      </c>
      <c r="AO509">
        <f t="shared" si="197"/>
        <v>0</v>
      </c>
      <c r="AP509">
        <f t="shared" si="198"/>
        <v>0</v>
      </c>
      <c r="AQ509" s="97">
        <f>(AK509/(IF((237.3*LN(('Mini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09" s="97">
        <f>(AL509/(IF((237.3*LN(('Mini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09" s="97">
        <f>(AM509/(IF((237.3*LN(('Mini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09">
        <f t="shared" si="172"/>
        <v>0</v>
      </c>
      <c r="AU509">
        <v>0</v>
      </c>
      <c r="AV509" s="96">
        <v>0</v>
      </c>
      <c r="AW509" s="139">
        <f t="shared" si="171"/>
        <v>0.4</v>
      </c>
      <c r="AX509" s="129">
        <v>0</v>
      </c>
      <c r="AY509" s="129">
        <v>0</v>
      </c>
      <c r="AZ509" s="129">
        <v>0</v>
      </c>
      <c r="BA509" s="86"/>
      <c r="BB509" s="86">
        <v>0</v>
      </c>
      <c r="BC509">
        <v>0</v>
      </c>
      <c r="BD509">
        <v>0</v>
      </c>
      <c r="BE509">
        <v>0</v>
      </c>
      <c r="BG509">
        <v>0</v>
      </c>
      <c r="BH509">
        <v>0</v>
      </c>
      <c r="BI509">
        <v>0</v>
      </c>
      <c r="BJ509">
        <v>0</v>
      </c>
      <c r="BM509">
        <f t="shared" si="173"/>
        <v>8.0534470601597002E-4</v>
      </c>
      <c r="BN509">
        <f t="shared" si="174"/>
        <v>3.9795050474943999E-4</v>
      </c>
      <c r="BO509">
        <f t="shared" si="175"/>
        <v>1.8138647155180001</v>
      </c>
      <c r="BP509">
        <f t="shared" si="176"/>
        <v>2</v>
      </c>
    </row>
    <row r="510" spans="1:68" x14ac:dyDescent="0.25">
      <c r="A510" t="str">
        <f t="shared" si="201"/>
        <v>9120303</v>
      </c>
      <c r="B510">
        <v>9</v>
      </c>
      <c r="C510">
        <v>120</v>
      </c>
      <c r="D510">
        <v>3</v>
      </c>
      <c r="E510">
        <v>30</v>
      </c>
      <c r="F510" s="138">
        <f t="shared" si="199"/>
        <v>14</v>
      </c>
      <c r="G510">
        <v>0</v>
      </c>
      <c r="H510">
        <v>0</v>
      </c>
      <c r="I510">
        <v>0</v>
      </c>
      <c r="J510" s="94">
        <v>0</v>
      </c>
      <c r="K510" s="87">
        <v>392.40000000000003</v>
      </c>
      <c r="L510" s="86">
        <v>0</v>
      </c>
      <c r="M510" s="86">
        <v>0</v>
      </c>
      <c r="N510" s="86">
        <v>0</v>
      </c>
      <c r="O510">
        <v>1.3620000000000001</v>
      </c>
      <c r="P510">
        <v>1.1000000000000001</v>
      </c>
      <c r="Q510">
        <v>1.1000000000000001</v>
      </c>
      <c r="R510">
        <v>1.1000000000000001</v>
      </c>
      <c r="S510">
        <f t="shared" si="202"/>
        <v>59</v>
      </c>
      <c r="T510">
        <f t="shared" si="203"/>
        <v>0</v>
      </c>
      <c r="U510">
        <f t="shared" si="203"/>
        <v>0</v>
      </c>
      <c r="V510">
        <f t="shared" si="203"/>
        <v>0</v>
      </c>
      <c r="W510">
        <f t="shared" si="204"/>
        <v>10</v>
      </c>
      <c r="X510">
        <f t="shared" si="204"/>
        <v>0</v>
      </c>
      <c r="Y510">
        <f t="shared" si="204"/>
        <v>0</v>
      </c>
      <c r="Z510">
        <f t="shared" si="200"/>
        <v>0</v>
      </c>
      <c r="AA510">
        <f t="shared" si="206"/>
        <v>0.248422273464841</v>
      </c>
      <c r="AB510">
        <f t="shared" si="206"/>
        <v>0</v>
      </c>
      <c r="AC510">
        <f t="shared" si="207"/>
        <v>0</v>
      </c>
      <c r="AD510" s="96">
        <f t="shared" si="208"/>
        <v>0</v>
      </c>
      <c r="AE510" s="95">
        <v>0</v>
      </c>
      <c r="AF510" s="86">
        <v>0</v>
      </c>
      <c r="AG510" s="86">
        <v>0</v>
      </c>
      <c r="AH510">
        <v>0.98</v>
      </c>
      <c r="AI510">
        <v>0.98</v>
      </c>
      <c r="AJ510">
        <v>0.98</v>
      </c>
      <c r="AK510">
        <f t="shared" si="205"/>
        <v>0</v>
      </c>
      <c r="AL510">
        <f t="shared" si="205"/>
        <v>0</v>
      </c>
      <c r="AM510">
        <f t="shared" si="205"/>
        <v>0</v>
      </c>
      <c r="AN510">
        <f t="shared" si="196"/>
        <v>0</v>
      </c>
      <c r="AO510">
        <f t="shared" si="197"/>
        <v>0</v>
      </c>
      <c r="AP510">
        <f t="shared" si="198"/>
        <v>0</v>
      </c>
      <c r="AQ510" s="97">
        <f>(AK510/(IF((237.3*LN(('Mini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0" s="97">
        <f>(AL510/(IF((237.3*LN(('Mini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0" s="97">
        <f>(AM510/(IF((237.3*LN(('Mini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0">
        <f t="shared" si="172"/>
        <v>0</v>
      </c>
      <c r="AU510">
        <v>0</v>
      </c>
      <c r="AV510" s="96">
        <v>0</v>
      </c>
      <c r="AW510" s="139">
        <f t="shared" si="171"/>
        <v>0.6</v>
      </c>
      <c r="AX510" s="129">
        <v>0</v>
      </c>
      <c r="AY510" s="129">
        <v>0</v>
      </c>
      <c r="AZ510" s="129">
        <v>0</v>
      </c>
      <c r="BA510" s="86"/>
      <c r="BB510" s="86">
        <v>0</v>
      </c>
      <c r="BC510">
        <v>0</v>
      </c>
      <c r="BD510">
        <v>0</v>
      </c>
      <c r="BE510">
        <v>0</v>
      </c>
      <c r="BG510">
        <v>0</v>
      </c>
      <c r="BH510">
        <v>0</v>
      </c>
      <c r="BI510">
        <v>0</v>
      </c>
      <c r="BJ510">
        <v>0</v>
      </c>
      <c r="BM510">
        <f t="shared" si="173"/>
        <v>2.5582398288699999E-3</v>
      </c>
      <c r="BN510">
        <f t="shared" si="174"/>
        <v>5.6161694684148003E-4</v>
      </c>
      <c r="BO510">
        <f t="shared" si="175"/>
        <v>1.4942747715061999</v>
      </c>
      <c r="BP510">
        <f t="shared" si="176"/>
        <v>3</v>
      </c>
    </row>
    <row r="511" spans="1:68" x14ac:dyDescent="0.25">
      <c r="A511" t="str">
        <f t="shared" si="201"/>
        <v>9120383</v>
      </c>
      <c r="B511">
        <v>9</v>
      </c>
      <c r="C511">
        <v>120</v>
      </c>
      <c r="D511">
        <v>3</v>
      </c>
      <c r="E511">
        <v>38</v>
      </c>
      <c r="F511" s="138">
        <f t="shared" si="199"/>
        <v>19</v>
      </c>
      <c r="G511">
        <v>0</v>
      </c>
      <c r="H511">
        <v>0</v>
      </c>
      <c r="I511">
        <v>0</v>
      </c>
      <c r="J511" s="94">
        <v>0</v>
      </c>
      <c r="K511" s="87">
        <v>516.6</v>
      </c>
      <c r="L511" s="86">
        <v>0</v>
      </c>
      <c r="M511" s="86">
        <v>0</v>
      </c>
      <c r="N511" s="86">
        <v>0</v>
      </c>
      <c r="O511">
        <v>1.3620000000000001</v>
      </c>
      <c r="P511">
        <v>1.1000000000000001</v>
      </c>
      <c r="Q511">
        <v>1.1000000000000001</v>
      </c>
      <c r="R511">
        <v>1.1000000000000001</v>
      </c>
      <c r="S511">
        <f t="shared" si="202"/>
        <v>77</v>
      </c>
      <c r="T511">
        <f t="shared" si="203"/>
        <v>0</v>
      </c>
      <c r="U511">
        <f t="shared" si="203"/>
        <v>0</v>
      </c>
      <c r="V511">
        <f t="shared" si="203"/>
        <v>0</v>
      </c>
      <c r="W511">
        <f t="shared" si="204"/>
        <v>13</v>
      </c>
      <c r="X511">
        <f t="shared" si="204"/>
        <v>0</v>
      </c>
      <c r="Y511">
        <f t="shared" si="204"/>
        <v>0</v>
      </c>
      <c r="Z511">
        <f t="shared" si="200"/>
        <v>0</v>
      </c>
      <c r="AA511">
        <f t="shared" si="206"/>
        <v>0.7069688951569888</v>
      </c>
      <c r="AB511">
        <f t="shared" si="206"/>
        <v>0</v>
      </c>
      <c r="AC511">
        <f t="shared" si="207"/>
        <v>0</v>
      </c>
      <c r="AD511" s="96">
        <f t="shared" si="208"/>
        <v>0</v>
      </c>
      <c r="AE511" s="95">
        <v>0</v>
      </c>
      <c r="AF511" s="86">
        <v>0</v>
      </c>
      <c r="AG511" s="86">
        <v>0</v>
      </c>
      <c r="AH511">
        <v>0.98</v>
      </c>
      <c r="AI511">
        <v>0.98</v>
      </c>
      <c r="AJ511">
        <v>0.98</v>
      </c>
      <c r="AK511">
        <f t="shared" si="205"/>
        <v>0</v>
      </c>
      <c r="AL511">
        <f t="shared" si="205"/>
        <v>0</v>
      </c>
      <c r="AM511">
        <f t="shared" si="205"/>
        <v>0</v>
      </c>
      <c r="AN511">
        <f t="shared" si="196"/>
        <v>0</v>
      </c>
      <c r="AO511">
        <f t="shared" si="197"/>
        <v>0</v>
      </c>
      <c r="AP511">
        <f t="shared" si="198"/>
        <v>0</v>
      </c>
      <c r="AQ511" s="97">
        <f>(AK511/(IF((237.3*LN(('Mini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1" s="97">
        <f>(AL511/(IF((237.3*LN(('Mini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1" s="97">
        <f>(AM511/(IF((237.3*LN(('Mini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1">
        <f t="shared" si="172"/>
        <v>0</v>
      </c>
      <c r="AU511">
        <v>0</v>
      </c>
      <c r="AV511" s="96">
        <v>0</v>
      </c>
      <c r="AW511" s="139">
        <f t="shared" si="171"/>
        <v>0.8</v>
      </c>
      <c r="AX511" s="129">
        <v>0</v>
      </c>
      <c r="AY511" s="129">
        <v>0</v>
      </c>
      <c r="AZ511" s="129">
        <v>0</v>
      </c>
      <c r="BA511" s="86"/>
      <c r="BB511" s="86">
        <v>0</v>
      </c>
      <c r="BC511">
        <v>0</v>
      </c>
      <c r="BD511">
        <v>0</v>
      </c>
      <c r="BE511">
        <v>0</v>
      </c>
      <c r="BG511">
        <v>0</v>
      </c>
      <c r="BH511">
        <v>0</v>
      </c>
      <c r="BI511">
        <v>0</v>
      </c>
      <c r="BJ511">
        <v>0</v>
      </c>
      <c r="BM511">
        <f t="shared" si="173"/>
        <v>1.1616292894075E-2</v>
      </c>
      <c r="BN511">
        <f t="shared" si="174"/>
        <v>1.6553227470231999E-3</v>
      </c>
      <c r="BO511">
        <f t="shared" si="175"/>
        <v>1.5869346821790999</v>
      </c>
      <c r="BP511">
        <f t="shared" si="176"/>
        <v>1</v>
      </c>
    </row>
    <row r="512" spans="1:68" x14ac:dyDescent="0.25">
      <c r="A512" t="str">
        <f t="shared" si="201"/>
        <v>9130143</v>
      </c>
      <c r="B512">
        <v>9</v>
      </c>
      <c r="C512">
        <v>130</v>
      </c>
      <c r="D512">
        <v>3</v>
      </c>
      <c r="E512">
        <v>14</v>
      </c>
      <c r="F512" s="138">
        <f t="shared" si="199"/>
        <v>4</v>
      </c>
      <c r="G512">
        <v>0</v>
      </c>
      <c r="H512">
        <v>0</v>
      </c>
      <c r="I512">
        <v>0</v>
      </c>
      <c r="J512" s="94">
        <v>0</v>
      </c>
      <c r="K512" s="87">
        <v>210</v>
      </c>
      <c r="L512" s="86">
        <v>0</v>
      </c>
      <c r="M512" s="86">
        <v>0</v>
      </c>
      <c r="N512" s="86">
        <v>0</v>
      </c>
      <c r="O512">
        <v>1.3620000000000001</v>
      </c>
      <c r="P512">
        <v>1.1000000000000001</v>
      </c>
      <c r="Q512">
        <v>1.1000000000000001</v>
      </c>
      <c r="R512">
        <v>1.1000000000000001</v>
      </c>
      <c r="S512">
        <f t="shared" si="202"/>
        <v>31</v>
      </c>
      <c r="T512">
        <f t="shared" si="203"/>
        <v>0</v>
      </c>
      <c r="U512">
        <f t="shared" si="203"/>
        <v>0</v>
      </c>
      <c r="V512">
        <f t="shared" si="203"/>
        <v>0</v>
      </c>
      <c r="W512">
        <f t="shared" si="204"/>
        <v>5</v>
      </c>
      <c r="X512">
        <f t="shared" si="204"/>
        <v>0</v>
      </c>
      <c r="Y512">
        <f t="shared" si="204"/>
        <v>0</v>
      </c>
      <c r="Z512">
        <f t="shared" si="200"/>
        <v>0</v>
      </c>
      <c r="AA512">
        <f t="shared" si="206"/>
        <v>2.5156656087999531E-2</v>
      </c>
      <c r="AB512">
        <f t="shared" si="206"/>
        <v>0</v>
      </c>
      <c r="AC512">
        <f t="shared" si="207"/>
        <v>0</v>
      </c>
      <c r="AD512" s="96">
        <f t="shared" si="208"/>
        <v>0</v>
      </c>
      <c r="AE512" s="95">
        <v>0</v>
      </c>
      <c r="AF512" s="86">
        <v>0</v>
      </c>
      <c r="AG512" s="86">
        <v>0</v>
      </c>
      <c r="AH512">
        <v>0.98</v>
      </c>
      <c r="AI512">
        <v>0.98</v>
      </c>
      <c r="AJ512">
        <v>0.98</v>
      </c>
      <c r="AK512">
        <f t="shared" si="205"/>
        <v>0</v>
      </c>
      <c r="AL512">
        <f t="shared" si="205"/>
        <v>0</v>
      </c>
      <c r="AM512">
        <f t="shared" si="205"/>
        <v>0</v>
      </c>
      <c r="AN512">
        <f t="shared" ref="AN512:AP559" si="209">ROUND(AK512*3600/(4186*ABS($AG$1-$AG$2)),0)</f>
        <v>0</v>
      </c>
      <c r="AO512">
        <f t="shared" si="209"/>
        <v>0</v>
      </c>
      <c r="AP512">
        <f t="shared" si="209"/>
        <v>0</v>
      </c>
      <c r="AQ512" s="97">
        <f>(AK512/(IF((237.3*LN(('Mini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2" s="97">
        <f>(AL512/(IF((237.3*LN(('Mini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2" s="97">
        <f>(AM512/(IF((237.3*LN(('Mini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2">
        <f t="shared" si="172"/>
        <v>0</v>
      </c>
      <c r="AU512">
        <v>0</v>
      </c>
      <c r="AV512" s="96">
        <v>0</v>
      </c>
      <c r="AW512" s="139">
        <f t="shared" si="171"/>
        <v>0.21666666666666667</v>
      </c>
      <c r="AX512" s="129">
        <v>0</v>
      </c>
      <c r="AY512" s="129">
        <v>0</v>
      </c>
      <c r="AZ512" s="129">
        <v>0</v>
      </c>
      <c r="BA512" s="86"/>
      <c r="BB512" s="86">
        <v>0</v>
      </c>
      <c r="BC512">
        <v>0</v>
      </c>
      <c r="BD512">
        <v>0</v>
      </c>
      <c r="BE512">
        <v>0</v>
      </c>
      <c r="BG512">
        <v>0</v>
      </c>
      <c r="BH512">
        <v>0</v>
      </c>
      <c r="BI512">
        <v>0</v>
      </c>
      <c r="BJ512">
        <v>0</v>
      </c>
      <c r="BM512">
        <f t="shared" si="173"/>
        <v>1.3823338826853E-3</v>
      </c>
      <c r="BN512">
        <f t="shared" si="174"/>
        <v>3.3290816326530999E-4</v>
      </c>
      <c r="BO512">
        <f t="shared" si="175"/>
        <v>1.723172227894</v>
      </c>
      <c r="BP512">
        <f t="shared" si="176"/>
        <v>1</v>
      </c>
    </row>
    <row r="513" spans="1:68" x14ac:dyDescent="0.25">
      <c r="A513" t="str">
        <f t="shared" si="201"/>
        <v>9130183</v>
      </c>
      <c r="B513">
        <v>9</v>
      </c>
      <c r="C513">
        <v>130</v>
      </c>
      <c r="D513">
        <v>3</v>
      </c>
      <c r="E513">
        <v>18</v>
      </c>
      <c r="F513" s="138">
        <f t="shared" si="199"/>
        <v>9</v>
      </c>
      <c r="G513">
        <v>0</v>
      </c>
      <c r="H513">
        <v>0</v>
      </c>
      <c r="I513">
        <v>0</v>
      </c>
      <c r="J513" s="94">
        <v>0</v>
      </c>
      <c r="K513" s="87">
        <v>273</v>
      </c>
      <c r="L513" s="86">
        <v>0</v>
      </c>
      <c r="M513" s="86">
        <v>0</v>
      </c>
      <c r="N513" s="86">
        <v>0</v>
      </c>
      <c r="O513">
        <v>1.3620000000000001</v>
      </c>
      <c r="P513">
        <v>1.1000000000000001</v>
      </c>
      <c r="Q513">
        <v>1.1000000000000001</v>
      </c>
      <c r="R513">
        <v>1.1000000000000001</v>
      </c>
      <c r="S513">
        <f t="shared" si="202"/>
        <v>41</v>
      </c>
      <c r="T513">
        <f t="shared" si="203"/>
        <v>0</v>
      </c>
      <c r="U513">
        <f t="shared" si="203"/>
        <v>0</v>
      </c>
      <c r="V513">
        <f t="shared" si="203"/>
        <v>0</v>
      </c>
      <c r="W513">
        <f t="shared" si="204"/>
        <v>7</v>
      </c>
      <c r="X513">
        <f t="shared" si="204"/>
        <v>0</v>
      </c>
      <c r="Y513">
        <f t="shared" si="204"/>
        <v>0</v>
      </c>
      <c r="Z513">
        <f t="shared" si="200"/>
        <v>0</v>
      </c>
      <c r="AA513">
        <f t="shared" si="206"/>
        <v>6.2433911358286548E-2</v>
      </c>
      <c r="AB513">
        <f t="shared" si="206"/>
        <v>0</v>
      </c>
      <c r="AC513">
        <f t="shared" si="207"/>
        <v>0</v>
      </c>
      <c r="AD513" s="96">
        <f t="shared" si="208"/>
        <v>0</v>
      </c>
      <c r="AE513" s="95">
        <v>0</v>
      </c>
      <c r="AF513" s="86">
        <v>0</v>
      </c>
      <c r="AG513" s="86">
        <v>0</v>
      </c>
      <c r="AH513">
        <v>0.98</v>
      </c>
      <c r="AI513">
        <v>0.98</v>
      </c>
      <c r="AJ513">
        <v>0.98</v>
      </c>
      <c r="AK513">
        <f t="shared" si="205"/>
        <v>0</v>
      </c>
      <c r="AL513">
        <f t="shared" si="205"/>
        <v>0</v>
      </c>
      <c r="AM513">
        <f t="shared" si="205"/>
        <v>0</v>
      </c>
      <c r="AN513">
        <f t="shared" si="209"/>
        <v>0</v>
      </c>
      <c r="AO513">
        <f t="shared" si="209"/>
        <v>0</v>
      </c>
      <c r="AP513">
        <f t="shared" si="209"/>
        <v>0</v>
      </c>
      <c r="AQ513" s="97">
        <f>(AK513/(IF((237.3*LN(('Mini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3" s="97">
        <f>(AL513/(IF((237.3*LN(('Mini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3" s="97">
        <f>(AM513/(IF((237.3*LN(('Mini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3">
        <f t="shared" si="172"/>
        <v>0</v>
      </c>
      <c r="AU513">
        <v>0</v>
      </c>
      <c r="AV513" s="96">
        <v>0</v>
      </c>
      <c r="AW513" s="139">
        <f t="shared" si="171"/>
        <v>0.43333333333333335</v>
      </c>
      <c r="AX513" s="129">
        <v>0</v>
      </c>
      <c r="AY513" s="129">
        <v>0</v>
      </c>
      <c r="AZ513" s="129">
        <v>0</v>
      </c>
      <c r="BA513" s="86"/>
      <c r="BB513" s="86">
        <v>0</v>
      </c>
      <c r="BC513">
        <v>0</v>
      </c>
      <c r="BD513">
        <v>0</v>
      </c>
      <c r="BE513">
        <v>0</v>
      </c>
      <c r="BG513">
        <v>0</v>
      </c>
      <c r="BH513">
        <v>0</v>
      </c>
      <c r="BI513">
        <v>0</v>
      </c>
      <c r="BJ513">
        <v>0</v>
      </c>
      <c r="BM513">
        <f t="shared" si="173"/>
        <v>8.0534470601597002E-4</v>
      </c>
      <c r="BN513">
        <f t="shared" si="174"/>
        <v>3.9795050474943999E-4</v>
      </c>
      <c r="BO513">
        <f t="shared" si="175"/>
        <v>1.8138647155180001</v>
      </c>
      <c r="BP513">
        <f t="shared" si="176"/>
        <v>2</v>
      </c>
    </row>
    <row r="514" spans="1:68" x14ac:dyDescent="0.25">
      <c r="A514" t="str">
        <f t="shared" si="201"/>
        <v>9130233</v>
      </c>
      <c r="B514">
        <v>9</v>
      </c>
      <c r="C514">
        <v>130</v>
      </c>
      <c r="D514">
        <v>3</v>
      </c>
      <c r="E514">
        <v>23</v>
      </c>
      <c r="F514" s="138">
        <f t="shared" si="199"/>
        <v>9</v>
      </c>
      <c r="G514">
        <v>0</v>
      </c>
      <c r="H514">
        <v>0</v>
      </c>
      <c r="I514">
        <v>0</v>
      </c>
      <c r="J514" s="94">
        <v>0</v>
      </c>
      <c r="K514" s="87">
        <v>331</v>
      </c>
      <c r="L514" s="86">
        <v>0</v>
      </c>
      <c r="M514" s="86">
        <v>0</v>
      </c>
      <c r="N514" s="86">
        <v>0</v>
      </c>
      <c r="O514">
        <v>1.3620000000000001</v>
      </c>
      <c r="P514">
        <v>1.1000000000000001</v>
      </c>
      <c r="Q514">
        <v>1.1000000000000001</v>
      </c>
      <c r="R514">
        <v>1.1000000000000001</v>
      </c>
      <c r="S514">
        <f t="shared" si="202"/>
        <v>49</v>
      </c>
      <c r="T514">
        <f t="shared" si="203"/>
        <v>0</v>
      </c>
      <c r="U514">
        <f t="shared" si="203"/>
        <v>0</v>
      </c>
      <c r="V514">
        <f t="shared" si="203"/>
        <v>0</v>
      </c>
      <c r="W514">
        <f t="shared" si="204"/>
        <v>8</v>
      </c>
      <c r="X514">
        <f t="shared" si="204"/>
        <v>0</v>
      </c>
      <c r="Y514">
        <f t="shared" si="204"/>
        <v>0</v>
      </c>
      <c r="Z514">
        <f t="shared" si="200"/>
        <v>0</v>
      </c>
      <c r="AA514">
        <f t="shared" si="206"/>
        <v>7.9550615019377199E-2</v>
      </c>
      <c r="AB514">
        <f t="shared" si="206"/>
        <v>0</v>
      </c>
      <c r="AC514">
        <f t="shared" si="207"/>
        <v>0</v>
      </c>
      <c r="AD514" s="96">
        <f t="shared" si="208"/>
        <v>0</v>
      </c>
      <c r="AE514" s="95">
        <v>0</v>
      </c>
      <c r="AF514" s="86">
        <v>0</v>
      </c>
      <c r="AG514" s="86">
        <v>0</v>
      </c>
      <c r="AH514">
        <v>0.98</v>
      </c>
      <c r="AI514">
        <v>0.98</v>
      </c>
      <c r="AJ514">
        <v>0.98</v>
      </c>
      <c r="AK514">
        <f t="shared" ref="AK514:AM577" si="210">ROUND(AE514*POWER((($AG$1-$AG$2)/LN(($AG$1-$AG$3)/($AG$2-$AG$3)))/((16-18)/LN((16-27)/(18-27))),AH514),0)</f>
        <v>0</v>
      </c>
      <c r="AL514">
        <f t="shared" si="210"/>
        <v>0</v>
      </c>
      <c r="AM514">
        <f t="shared" si="210"/>
        <v>0</v>
      </c>
      <c r="AN514">
        <f t="shared" si="209"/>
        <v>0</v>
      </c>
      <c r="AO514">
        <f t="shared" si="209"/>
        <v>0</v>
      </c>
      <c r="AP514">
        <f t="shared" si="209"/>
        <v>0</v>
      </c>
      <c r="AQ514" s="97">
        <f>(AK514/(IF((237.3*LN(('Mini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4" s="97">
        <f>(AL514/(IF((237.3*LN(('Mini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4" s="97">
        <f>(AM514/(IF((237.3*LN(('Mini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4">
        <f t="shared" si="172"/>
        <v>0</v>
      </c>
      <c r="AU514">
        <v>0</v>
      </c>
      <c r="AV514" s="96">
        <v>0</v>
      </c>
      <c r="AW514" s="139">
        <f t="shared" si="171"/>
        <v>0.43333333333333335</v>
      </c>
      <c r="AX514" s="129">
        <v>0</v>
      </c>
      <c r="AY514" s="129">
        <v>0</v>
      </c>
      <c r="AZ514" s="129">
        <v>0</v>
      </c>
      <c r="BA514" s="86"/>
      <c r="BB514" s="86">
        <v>0</v>
      </c>
      <c r="BC514">
        <v>0</v>
      </c>
      <c r="BD514">
        <v>0</v>
      </c>
      <c r="BE514">
        <v>0</v>
      </c>
      <c r="BG514">
        <v>0</v>
      </c>
      <c r="BH514">
        <v>0</v>
      </c>
      <c r="BI514">
        <v>0</v>
      </c>
      <c r="BJ514">
        <v>0</v>
      </c>
      <c r="BM514">
        <f t="shared" si="173"/>
        <v>8.0534470601597002E-4</v>
      </c>
      <c r="BN514">
        <f t="shared" si="174"/>
        <v>3.9795050474943999E-4</v>
      </c>
      <c r="BO514">
        <f t="shared" si="175"/>
        <v>1.8138647155180001</v>
      </c>
      <c r="BP514">
        <f t="shared" si="176"/>
        <v>2</v>
      </c>
    </row>
    <row r="515" spans="1:68" x14ac:dyDescent="0.25">
      <c r="A515" t="str">
        <f t="shared" si="201"/>
        <v>9130303</v>
      </c>
      <c r="B515">
        <v>9</v>
      </c>
      <c r="C515">
        <v>130</v>
      </c>
      <c r="D515">
        <v>3</v>
      </c>
      <c r="E515">
        <v>30</v>
      </c>
      <c r="F515" s="138">
        <f t="shared" si="199"/>
        <v>14</v>
      </c>
      <c r="G515">
        <v>0</v>
      </c>
      <c r="H515">
        <v>0</v>
      </c>
      <c r="I515">
        <v>0</v>
      </c>
      <c r="J515" s="94">
        <v>0</v>
      </c>
      <c r="K515" s="87">
        <v>436</v>
      </c>
      <c r="L515" s="86">
        <v>0</v>
      </c>
      <c r="M515" s="86">
        <v>0</v>
      </c>
      <c r="N515" s="86">
        <v>0</v>
      </c>
      <c r="O515">
        <v>1.3620000000000001</v>
      </c>
      <c r="P515">
        <v>1.1000000000000001</v>
      </c>
      <c r="Q515">
        <v>1.1000000000000001</v>
      </c>
      <c r="R515">
        <v>1.1000000000000001</v>
      </c>
      <c r="S515">
        <f t="shared" si="202"/>
        <v>65</v>
      </c>
      <c r="T515">
        <f t="shared" si="203"/>
        <v>0</v>
      </c>
      <c r="U515">
        <f t="shared" si="203"/>
        <v>0</v>
      </c>
      <c r="V515">
        <f t="shared" si="203"/>
        <v>0</v>
      </c>
      <c r="W515">
        <f t="shared" si="204"/>
        <v>11</v>
      </c>
      <c r="X515">
        <f t="shared" si="204"/>
        <v>0</v>
      </c>
      <c r="Y515">
        <f t="shared" si="204"/>
        <v>0</v>
      </c>
      <c r="Z515">
        <f t="shared" si="200"/>
        <v>0</v>
      </c>
      <c r="AA515">
        <f t="shared" si="206"/>
        <v>0.31354267613904963</v>
      </c>
      <c r="AB515">
        <f t="shared" si="206"/>
        <v>0</v>
      </c>
      <c r="AC515">
        <f t="shared" si="207"/>
        <v>0</v>
      </c>
      <c r="AD515" s="96">
        <f t="shared" si="208"/>
        <v>0</v>
      </c>
      <c r="AE515" s="95">
        <v>0</v>
      </c>
      <c r="AF515" s="86">
        <v>0</v>
      </c>
      <c r="AG515" s="86">
        <v>0</v>
      </c>
      <c r="AH515">
        <v>0.98</v>
      </c>
      <c r="AI515">
        <v>0.98</v>
      </c>
      <c r="AJ515">
        <v>0.98</v>
      </c>
      <c r="AK515">
        <f t="shared" si="210"/>
        <v>0</v>
      </c>
      <c r="AL515">
        <f t="shared" si="210"/>
        <v>0</v>
      </c>
      <c r="AM515">
        <f t="shared" si="210"/>
        <v>0</v>
      </c>
      <c r="AN515">
        <f t="shared" si="209"/>
        <v>0</v>
      </c>
      <c r="AO515">
        <f t="shared" si="209"/>
        <v>0</v>
      </c>
      <c r="AP515">
        <f t="shared" si="209"/>
        <v>0</v>
      </c>
      <c r="AQ515" s="97">
        <f>(AK515/(IF((237.3*LN(('Mini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5" s="97">
        <f>(AL515/(IF((237.3*LN(('Mini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5" s="97">
        <f>(AM515/(IF((237.3*LN(('Mini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5">
        <f t="shared" si="172"/>
        <v>0</v>
      </c>
      <c r="AU515">
        <v>0</v>
      </c>
      <c r="AV515" s="96">
        <v>0</v>
      </c>
      <c r="AW515" s="139">
        <f t="shared" si="171"/>
        <v>0.65</v>
      </c>
      <c r="AX515" s="129">
        <v>0</v>
      </c>
      <c r="AY515" s="129">
        <v>0</v>
      </c>
      <c r="AZ515" s="129">
        <v>0</v>
      </c>
      <c r="BA515" s="86"/>
      <c r="BB515" s="86">
        <v>0</v>
      </c>
      <c r="BC515">
        <v>0</v>
      </c>
      <c r="BD515">
        <v>0</v>
      </c>
      <c r="BE515">
        <v>0</v>
      </c>
      <c r="BG515">
        <v>0</v>
      </c>
      <c r="BH515">
        <v>0</v>
      </c>
      <c r="BI515">
        <v>0</v>
      </c>
      <c r="BJ515">
        <v>0</v>
      </c>
      <c r="BM515">
        <f t="shared" si="173"/>
        <v>2.5582398288699999E-3</v>
      </c>
      <c r="BN515">
        <f t="shared" si="174"/>
        <v>5.6161694684148003E-4</v>
      </c>
      <c r="BO515">
        <f t="shared" si="175"/>
        <v>1.4942747715061999</v>
      </c>
      <c r="BP515">
        <f t="shared" si="176"/>
        <v>3</v>
      </c>
    </row>
    <row r="516" spans="1:68" x14ac:dyDescent="0.25">
      <c r="A516" t="str">
        <f t="shared" si="201"/>
        <v>9130383</v>
      </c>
      <c r="B516">
        <v>9</v>
      </c>
      <c r="C516">
        <v>130</v>
      </c>
      <c r="D516">
        <v>3</v>
      </c>
      <c r="E516">
        <v>38</v>
      </c>
      <c r="F516" s="138">
        <f t="shared" si="199"/>
        <v>19</v>
      </c>
      <c r="G516">
        <v>0</v>
      </c>
      <c r="H516">
        <v>0</v>
      </c>
      <c r="I516">
        <v>0</v>
      </c>
      <c r="J516" s="94">
        <v>0</v>
      </c>
      <c r="K516" s="87">
        <v>574</v>
      </c>
      <c r="L516" s="86">
        <v>0</v>
      </c>
      <c r="M516" s="86">
        <v>0</v>
      </c>
      <c r="N516" s="86">
        <v>0</v>
      </c>
      <c r="O516">
        <v>1.3620000000000001</v>
      </c>
      <c r="P516">
        <v>1.1000000000000001</v>
      </c>
      <c r="Q516">
        <v>1.1000000000000001</v>
      </c>
      <c r="R516">
        <v>1.1000000000000001</v>
      </c>
      <c r="S516">
        <f t="shared" si="202"/>
        <v>86</v>
      </c>
      <c r="T516">
        <f t="shared" si="203"/>
        <v>0</v>
      </c>
      <c r="U516">
        <f t="shared" si="203"/>
        <v>0</v>
      </c>
      <c r="V516">
        <f t="shared" si="203"/>
        <v>0</v>
      </c>
      <c r="W516">
        <f t="shared" si="204"/>
        <v>15</v>
      </c>
      <c r="X516">
        <f t="shared" si="204"/>
        <v>0</v>
      </c>
      <c r="Y516">
        <f t="shared" si="204"/>
        <v>0</v>
      </c>
      <c r="Z516">
        <f t="shared" si="200"/>
        <v>0</v>
      </c>
      <c r="AA516">
        <f t="shared" si="206"/>
        <v>0.97110654273665298</v>
      </c>
      <c r="AB516">
        <f t="shared" si="206"/>
        <v>0</v>
      </c>
      <c r="AC516">
        <f t="shared" si="207"/>
        <v>0</v>
      </c>
      <c r="AD516" s="96">
        <f t="shared" si="208"/>
        <v>0</v>
      </c>
      <c r="AE516" s="95">
        <v>0</v>
      </c>
      <c r="AF516" s="86">
        <v>0</v>
      </c>
      <c r="AG516" s="86">
        <v>0</v>
      </c>
      <c r="AH516">
        <v>0.98</v>
      </c>
      <c r="AI516">
        <v>0.98</v>
      </c>
      <c r="AJ516">
        <v>0.98</v>
      </c>
      <c r="AK516">
        <f t="shared" si="210"/>
        <v>0</v>
      </c>
      <c r="AL516">
        <f t="shared" si="210"/>
        <v>0</v>
      </c>
      <c r="AM516">
        <f t="shared" si="210"/>
        <v>0</v>
      </c>
      <c r="AN516">
        <f t="shared" si="209"/>
        <v>0</v>
      </c>
      <c r="AO516">
        <f t="shared" si="209"/>
        <v>0</v>
      </c>
      <c r="AP516">
        <f t="shared" si="209"/>
        <v>0</v>
      </c>
      <c r="AQ516" s="97">
        <f>(AK516/(IF((237.3*LN(('Mini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6" s="97">
        <f>(AL516/(IF((237.3*LN(('Mini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6" s="97">
        <f>(AM516/(IF((237.3*LN(('Mini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6">
        <f t="shared" si="172"/>
        <v>0</v>
      </c>
      <c r="AU516">
        <v>0</v>
      </c>
      <c r="AV516" s="96">
        <v>0</v>
      </c>
      <c r="AW516" s="139">
        <f t="shared" si="171"/>
        <v>0.8666666666666667</v>
      </c>
      <c r="AX516" s="129">
        <v>0</v>
      </c>
      <c r="AY516" s="129">
        <v>0</v>
      </c>
      <c r="AZ516" s="129">
        <v>0</v>
      </c>
      <c r="BA516" s="86"/>
      <c r="BB516" s="86">
        <v>0</v>
      </c>
      <c r="BC516">
        <v>0</v>
      </c>
      <c r="BD516">
        <v>0</v>
      </c>
      <c r="BE516">
        <v>0</v>
      </c>
      <c r="BG516">
        <v>0</v>
      </c>
      <c r="BH516">
        <v>0</v>
      </c>
      <c r="BI516">
        <v>0</v>
      </c>
      <c r="BJ516">
        <v>0</v>
      </c>
      <c r="BM516">
        <f t="shared" si="173"/>
        <v>1.1616292894075E-2</v>
      </c>
      <c r="BN516">
        <f t="shared" si="174"/>
        <v>1.6553227470231999E-3</v>
      </c>
      <c r="BO516">
        <f t="shared" si="175"/>
        <v>1.5869346821790999</v>
      </c>
      <c r="BP516">
        <f t="shared" si="176"/>
        <v>1</v>
      </c>
    </row>
    <row r="517" spans="1:68" x14ac:dyDescent="0.25">
      <c r="A517" t="str">
        <f t="shared" si="201"/>
        <v>9150143</v>
      </c>
      <c r="B517">
        <v>9</v>
      </c>
      <c r="C517">
        <v>150</v>
      </c>
      <c r="D517">
        <v>3</v>
      </c>
      <c r="E517">
        <v>14</v>
      </c>
      <c r="F517" s="138">
        <f t="shared" si="199"/>
        <v>4</v>
      </c>
      <c r="G517">
        <v>0</v>
      </c>
      <c r="H517">
        <v>0</v>
      </c>
      <c r="I517">
        <v>0</v>
      </c>
      <c r="J517" s="94">
        <v>0</v>
      </c>
      <c r="K517" s="87">
        <v>252</v>
      </c>
      <c r="L517" s="86">
        <v>0</v>
      </c>
      <c r="M517" s="86">
        <v>0</v>
      </c>
      <c r="N517" s="86">
        <v>0</v>
      </c>
      <c r="O517">
        <v>1.3620000000000001</v>
      </c>
      <c r="P517">
        <v>1.1000000000000001</v>
      </c>
      <c r="Q517">
        <v>1.1000000000000001</v>
      </c>
      <c r="R517">
        <v>1.1000000000000001</v>
      </c>
      <c r="S517">
        <f t="shared" si="202"/>
        <v>38</v>
      </c>
      <c r="T517">
        <f t="shared" si="203"/>
        <v>0</v>
      </c>
      <c r="U517">
        <f t="shared" si="203"/>
        <v>0</v>
      </c>
      <c r="V517">
        <f t="shared" si="203"/>
        <v>0</v>
      </c>
      <c r="W517">
        <f t="shared" si="204"/>
        <v>7</v>
      </c>
      <c r="X517">
        <f t="shared" si="204"/>
        <v>0</v>
      </c>
      <c r="Y517">
        <f t="shared" si="204"/>
        <v>0</v>
      </c>
      <c r="Z517">
        <f t="shared" si="200"/>
        <v>0</v>
      </c>
      <c r="AA517">
        <f t="shared" si="206"/>
        <v>5.268270126173568E-2</v>
      </c>
      <c r="AB517">
        <f t="shared" si="206"/>
        <v>0</v>
      </c>
      <c r="AC517">
        <f t="shared" si="207"/>
        <v>0</v>
      </c>
      <c r="AD517" s="96">
        <f t="shared" si="208"/>
        <v>0</v>
      </c>
      <c r="AE517" s="95">
        <v>0</v>
      </c>
      <c r="AF517" s="86">
        <v>0</v>
      </c>
      <c r="AG517" s="86">
        <v>0</v>
      </c>
      <c r="AH517">
        <v>0.98</v>
      </c>
      <c r="AI517">
        <v>0.98</v>
      </c>
      <c r="AJ517">
        <v>0.98</v>
      </c>
      <c r="AK517">
        <f t="shared" si="210"/>
        <v>0</v>
      </c>
      <c r="AL517">
        <f t="shared" si="210"/>
        <v>0</v>
      </c>
      <c r="AM517">
        <f t="shared" si="210"/>
        <v>0</v>
      </c>
      <c r="AN517">
        <f t="shared" si="209"/>
        <v>0</v>
      </c>
      <c r="AO517">
        <f t="shared" si="209"/>
        <v>0</v>
      </c>
      <c r="AP517">
        <f t="shared" si="209"/>
        <v>0</v>
      </c>
      <c r="AQ517" s="97">
        <f>(AK517/(IF((237.3*LN(('Mini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7" s="97">
        <f>(AL517/(IF((237.3*LN(('Mini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7" s="97">
        <f>(AM517/(IF((237.3*LN(('Mini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7">
        <f t="shared" si="172"/>
        <v>0</v>
      </c>
      <c r="AU517">
        <v>0</v>
      </c>
      <c r="AV517" s="96">
        <v>0</v>
      </c>
      <c r="AW517" s="139">
        <f t="shared" si="171"/>
        <v>0.25</v>
      </c>
      <c r="AX517" s="129">
        <v>0</v>
      </c>
      <c r="AY517" s="129">
        <v>0</v>
      </c>
      <c r="AZ517" s="129">
        <v>0</v>
      </c>
      <c r="BA517" s="86"/>
      <c r="BB517" s="86">
        <v>0</v>
      </c>
      <c r="BC517">
        <v>0</v>
      </c>
      <c r="BD517">
        <v>0</v>
      </c>
      <c r="BE517">
        <v>0</v>
      </c>
      <c r="BG517">
        <v>0</v>
      </c>
      <c r="BH517">
        <v>0</v>
      </c>
      <c r="BI517">
        <v>0</v>
      </c>
      <c r="BJ517">
        <v>0</v>
      </c>
      <c r="BM517">
        <f t="shared" si="173"/>
        <v>1.3823338826853E-3</v>
      </c>
      <c r="BN517">
        <f t="shared" si="174"/>
        <v>3.3290816326530999E-4</v>
      </c>
      <c r="BO517">
        <f t="shared" si="175"/>
        <v>1.723172227894</v>
      </c>
      <c r="BP517">
        <f t="shared" si="176"/>
        <v>1</v>
      </c>
    </row>
    <row r="518" spans="1:68" x14ac:dyDescent="0.25">
      <c r="A518" t="str">
        <f t="shared" si="201"/>
        <v>9150183</v>
      </c>
      <c r="B518">
        <v>9</v>
      </c>
      <c r="C518">
        <v>150</v>
      </c>
      <c r="D518">
        <v>3</v>
      </c>
      <c r="E518">
        <v>18</v>
      </c>
      <c r="F518" s="138">
        <f t="shared" si="199"/>
        <v>9</v>
      </c>
      <c r="G518">
        <v>0</v>
      </c>
      <c r="H518">
        <v>0</v>
      </c>
      <c r="I518">
        <v>0</v>
      </c>
      <c r="J518" s="94">
        <v>0</v>
      </c>
      <c r="K518" s="87">
        <v>327.59999999999997</v>
      </c>
      <c r="L518" s="86">
        <v>0</v>
      </c>
      <c r="M518" s="86">
        <v>0</v>
      </c>
      <c r="N518" s="86">
        <v>0</v>
      </c>
      <c r="O518">
        <v>1.3620000000000001</v>
      </c>
      <c r="P518">
        <v>1.1000000000000001</v>
      </c>
      <c r="Q518">
        <v>1.1000000000000001</v>
      </c>
      <c r="R518">
        <v>1.1000000000000001</v>
      </c>
      <c r="S518">
        <f t="shared" si="202"/>
        <v>49</v>
      </c>
      <c r="T518">
        <f t="shared" si="203"/>
        <v>0</v>
      </c>
      <c r="U518">
        <f t="shared" si="203"/>
        <v>0</v>
      </c>
      <c r="V518">
        <f t="shared" si="203"/>
        <v>0</v>
      </c>
      <c r="W518">
        <f t="shared" si="204"/>
        <v>8</v>
      </c>
      <c r="X518">
        <f t="shared" si="204"/>
        <v>0</v>
      </c>
      <c r="Y518">
        <f t="shared" si="204"/>
        <v>0</v>
      </c>
      <c r="Z518">
        <f t="shared" si="200"/>
        <v>0</v>
      </c>
      <c r="AA518">
        <f t="shared" si="206"/>
        <v>9.3270514753425349E-2</v>
      </c>
      <c r="AB518">
        <f t="shared" si="206"/>
        <v>0</v>
      </c>
      <c r="AC518">
        <f t="shared" si="207"/>
        <v>0</v>
      </c>
      <c r="AD518" s="96">
        <f t="shared" si="208"/>
        <v>0</v>
      </c>
      <c r="AE518" s="95">
        <v>0</v>
      </c>
      <c r="AF518" s="86">
        <v>0</v>
      </c>
      <c r="AG518" s="86">
        <v>0</v>
      </c>
      <c r="AH518">
        <v>0.98</v>
      </c>
      <c r="AI518">
        <v>0.98</v>
      </c>
      <c r="AJ518">
        <v>0.98</v>
      </c>
      <c r="AK518">
        <f t="shared" si="210"/>
        <v>0</v>
      </c>
      <c r="AL518">
        <f t="shared" si="210"/>
        <v>0</v>
      </c>
      <c r="AM518">
        <f t="shared" si="210"/>
        <v>0</v>
      </c>
      <c r="AN518">
        <f t="shared" si="209"/>
        <v>0</v>
      </c>
      <c r="AO518">
        <f t="shared" si="209"/>
        <v>0</v>
      </c>
      <c r="AP518">
        <f t="shared" si="209"/>
        <v>0</v>
      </c>
      <c r="AQ518" s="97">
        <f>(AK518/(IF((237.3*LN(('Mini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8" s="97">
        <f>(AL518/(IF((237.3*LN(('Mini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8" s="97">
        <f>(AM518/(IF((237.3*LN(('Mini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8">
        <f t="shared" si="172"/>
        <v>0</v>
      </c>
      <c r="AU518">
        <v>0</v>
      </c>
      <c r="AV518" s="96">
        <v>0</v>
      </c>
      <c r="AW518" s="139">
        <f t="shared" si="171"/>
        <v>0.5</v>
      </c>
      <c r="AX518" s="129">
        <v>0</v>
      </c>
      <c r="AY518" s="129">
        <v>0</v>
      </c>
      <c r="AZ518" s="129">
        <v>0</v>
      </c>
      <c r="BA518" s="86"/>
      <c r="BB518" s="86">
        <v>0</v>
      </c>
      <c r="BC518">
        <v>0</v>
      </c>
      <c r="BD518">
        <v>0</v>
      </c>
      <c r="BE518">
        <v>0</v>
      </c>
      <c r="BG518">
        <v>0</v>
      </c>
      <c r="BH518">
        <v>0</v>
      </c>
      <c r="BI518">
        <v>0</v>
      </c>
      <c r="BJ518">
        <v>0</v>
      </c>
      <c r="BM518">
        <f t="shared" si="173"/>
        <v>8.0534470601597002E-4</v>
      </c>
      <c r="BN518">
        <f t="shared" si="174"/>
        <v>3.9795050474943999E-4</v>
      </c>
      <c r="BO518">
        <f t="shared" si="175"/>
        <v>1.8138647155180001</v>
      </c>
      <c r="BP518">
        <f t="shared" si="176"/>
        <v>2</v>
      </c>
    </row>
    <row r="519" spans="1:68" x14ac:dyDescent="0.25">
      <c r="A519" t="str">
        <f t="shared" si="201"/>
        <v>9150233</v>
      </c>
      <c r="B519">
        <v>9</v>
      </c>
      <c r="C519">
        <v>150</v>
      </c>
      <c r="D519">
        <v>3</v>
      </c>
      <c r="E519">
        <v>23</v>
      </c>
      <c r="F519" s="138">
        <f t="shared" si="199"/>
        <v>9</v>
      </c>
      <c r="G519">
        <v>0</v>
      </c>
      <c r="H519">
        <v>0</v>
      </c>
      <c r="I519">
        <v>0</v>
      </c>
      <c r="J519" s="94">
        <v>0</v>
      </c>
      <c r="K519" s="87">
        <v>397.2</v>
      </c>
      <c r="L519" s="86">
        <v>0</v>
      </c>
      <c r="M519" s="86">
        <v>0</v>
      </c>
      <c r="N519" s="86">
        <v>0</v>
      </c>
      <c r="O519">
        <v>1.3620000000000001</v>
      </c>
      <c r="P519">
        <v>1.1000000000000001</v>
      </c>
      <c r="Q519">
        <v>1.1000000000000001</v>
      </c>
      <c r="R519">
        <v>1.1000000000000001</v>
      </c>
      <c r="S519">
        <f t="shared" si="202"/>
        <v>59</v>
      </c>
      <c r="T519">
        <f t="shared" si="203"/>
        <v>0</v>
      </c>
      <c r="U519">
        <f t="shared" si="203"/>
        <v>0</v>
      </c>
      <c r="V519">
        <f t="shared" si="203"/>
        <v>0</v>
      </c>
      <c r="W519">
        <f t="shared" si="204"/>
        <v>10</v>
      </c>
      <c r="X519">
        <f t="shared" si="204"/>
        <v>0</v>
      </c>
      <c r="Y519">
        <f t="shared" si="204"/>
        <v>0</v>
      </c>
      <c r="Z519">
        <f t="shared" si="200"/>
        <v>0</v>
      </c>
      <c r="AA519">
        <f t="shared" si="206"/>
        <v>0.13982193617002808</v>
      </c>
      <c r="AB519">
        <f t="shared" si="206"/>
        <v>0</v>
      </c>
      <c r="AC519">
        <f t="shared" si="207"/>
        <v>0</v>
      </c>
      <c r="AD519" s="96">
        <f t="shared" si="208"/>
        <v>0</v>
      </c>
      <c r="AE519" s="95">
        <v>0</v>
      </c>
      <c r="AF519" s="86">
        <v>0</v>
      </c>
      <c r="AG519" s="86">
        <v>0</v>
      </c>
      <c r="AH519">
        <v>0.98</v>
      </c>
      <c r="AI519">
        <v>0.98</v>
      </c>
      <c r="AJ519">
        <v>0.98</v>
      </c>
      <c r="AK519">
        <f t="shared" si="210"/>
        <v>0</v>
      </c>
      <c r="AL519">
        <f t="shared" si="210"/>
        <v>0</v>
      </c>
      <c r="AM519">
        <f t="shared" si="210"/>
        <v>0</v>
      </c>
      <c r="AN519">
        <f t="shared" si="209"/>
        <v>0</v>
      </c>
      <c r="AO519">
        <f t="shared" si="209"/>
        <v>0</v>
      </c>
      <c r="AP519">
        <f t="shared" si="209"/>
        <v>0</v>
      </c>
      <c r="AQ519" s="97">
        <f>(AK519/(IF((237.3*LN(('Mini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19" s="97">
        <f>(AL519/(IF((237.3*LN(('Mini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19" s="97">
        <f>(AM519/(IF((237.3*LN(('Mini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19">
        <f t="shared" si="172"/>
        <v>0</v>
      </c>
      <c r="AU519">
        <v>0</v>
      </c>
      <c r="AV519" s="96">
        <v>0</v>
      </c>
      <c r="AW519" s="139">
        <f t="shared" si="171"/>
        <v>0.5</v>
      </c>
      <c r="AX519" s="129">
        <v>0</v>
      </c>
      <c r="AY519" s="129">
        <v>0</v>
      </c>
      <c r="AZ519" s="129">
        <v>0</v>
      </c>
      <c r="BA519" s="86"/>
      <c r="BB519" s="86">
        <v>0</v>
      </c>
      <c r="BC519">
        <v>0</v>
      </c>
      <c r="BD519">
        <v>0</v>
      </c>
      <c r="BE519">
        <v>0</v>
      </c>
      <c r="BG519">
        <v>0</v>
      </c>
      <c r="BH519">
        <v>0</v>
      </c>
      <c r="BI519">
        <v>0</v>
      </c>
      <c r="BJ519">
        <v>0</v>
      </c>
      <c r="BM519">
        <f t="shared" si="173"/>
        <v>8.0534470601597002E-4</v>
      </c>
      <c r="BN519">
        <f t="shared" si="174"/>
        <v>3.9795050474943999E-4</v>
      </c>
      <c r="BO519">
        <f t="shared" si="175"/>
        <v>1.8138647155180001</v>
      </c>
      <c r="BP519">
        <f t="shared" si="176"/>
        <v>2</v>
      </c>
    </row>
    <row r="520" spans="1:68" x14ac:dyDescent="0.25">
      <c r="A520" t="str">
        <f t="shared" si="201"/>
        <v>9150303</v>
      </c>
      <c r="B520">
        <v>9</v>
      </c>
      <c r="C520">
        <v>150</v>
      </c>
      <c r="D520">
        <v>3</v>
      </c>
      <c r="E520">
        <v>30</v>
      </c>
      <c r="F520" s="138">
        <f t="shared" si="199"/>
        <v>14</v>
      </c>
      <c r="G520">
        <v>0</v>
      </c>
      <c r="H520">
        <v>0</v>
      </c>
      <c r="I520">
        <v>0</v>
      </c>
      <c r="J520" s="94">
        <v>0</v>
      </c>
      <c r="K520" s="87">
        <v>523.19999999999993</v>
      </c>
      <c r="L520" s="86">
        <v>0</v>
      </c>
      <c r="M520" s="86">
        <v>0</v>
      </c>
      <c r="N520" s="86">
        <v>0</v>
      </c>
      <c r="O520">
        <v>1.3620000000000001</v>
      </c>
      <c r="P520">
        <v>1.1000000000000001</v>
      </c>
      <c r="Q520">
        <v>1.1000000000000001</v>
      </c>
      <c r="R520">
        <v>1.1000000000000001</v>
      </c>
      <c r="S520">
        <f t="shared" si="202"/>
        <v>78</v>
      </c>
      <c r="T520">
        <f t="shared" si="203"/>
        <v>0</v>
      </c>
      <c r="U520">
        <f t="shared" si="203"/>
        <v>0</v>
      </c>
      <c r="V520">
        <f t="shared" si="203"/>
        <v>0</v>
      </c>
      <c r="W520">
        <f t="shared" si="204"/>
        <v>13</v>
      </c>
      <c r="X520">
        <f t="shared" si="204"/>
        <v>0</v>
      </c>
      <c r="Y520">
        <f t="shared" si="204"/>
        <v>0</v>
      </c>
      <c r="Z520">
        <f t="shared" si="200"/>
        <v>0</v>
      </c>
      <c r="AA520">
        <f t="shared" si="206"/>
        <v>0.47200045059833901</v>
      </c>
      <c r="AB520">
        <f t="shared" si="206"/>
        <v>0</v>
      </c>
      <c r="AC520">
        <f t="shared" si="207"/>
        <v>0</v>
      </c>
      <c r="AD520" s="96">
        <f t="shared" si="208"/>
        <v>0</v>
      </c>
      <c r="AE520" s="95">
        <v>0</v>
      </c>
      <c r="AF520" s="86">
        <v>0</v>
      </c>
      <c r="AG520" s="86">
        <v>0</v>
      </c>
      <c r="AH520">
        <v>0.98</v>
      </c>
      <c r="AI520">
        <v>0.98</v>
      </c>
      <c r="AJ520">
        <v>0.98</v>
      </c>
      <c r="AK520">
        <f t="shared" si="210"/>
        <v>0</v>
      </c>
      <c r="AL520">
        <f t="shared" si="210"/>
        <v>0</v>
      </c>
      <c r="AM520">
        <f t="shared" si="210"/>
        <v>0</v>
      </c>
      <c r="AN520">
        <f t="shared" si="209"/>
        <v>0</v>
      </c>
      <c r="AO520">
        <f t="shared" si="209"/>
        <v>0</v>
      </c>
      <c r="AP520">
        <f t="shared" si="209"/>
        <v>0</v>
      </c>
      <c r="AQ520" s="97">
        <f>(AK520/(IF((237.3*LN(('Mini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0" s="97">
        <f>(AL520/(IF((237.3*LN(('Mini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0" s="97">
        <f>(AM520/(IF((237.3*LN(('Mini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0">
        <f t="shared" si="172"/>
        <v>0</v>
      </c>
      <c r="AU520">
        <v>0</v>
      </c>
      <c r="AV520" s="96">
        <v>0</v>
      </c>
      <c r="AW520" s="139">
        <f t="shared" si="171"/>
        <v>0.75</v>
      </c>
      <c r="AX520" s="129">
        <v>0</v>
      </c>
      <c r="AY520" s="129">
        <v>0</v>
      </c>
      <c r="AZ520" s="129">
        <v>0</v>
      </c>
      <c r="BA520" s="86"/>
      <c r="BB520" s="86">
        <v>0</v>
      </c>
      <c r="BC520">
        <v>0</v>
      </c>
      <c r="BD520">
        <v>0</v>
      </c>
      <c r="BE520">
        <v>0</v>
      </c>
      <c r="BG520">
        <v>0</v>
      </c>
      <c r="BH520">
        <v>0</v>
      </c>
      <c r="BI520">
        <v>0</v>
      </c>
      <c r="BJ520">
        <v>0</v>
      </c>
      <c r="BM520">
        <f t="shared" si="173"/>
        <v>2.5582398288699999E-3</v>
      </c>
      <c r="BN520">
        <f t="shared" si="174"/>
        <v>5.6161694684148003E-4</v>
      </c>
      <c r="BO520">
        <f t="shared" si="175"/>
        <v>1.4942747715061999</v>
      </c>
      <c r="BP520">
        <f t="shared" si="176"/>
        <v>3</v>
      </c>
    </row>
    <row r="521" spans="1:68" x14ac:dyDescent="0.25">
      <c r="A521" t="str">
        <f t="shared" si="201"/>
        <v>9150383</v>
      </c>
      <c r="B521">
        <v>9</v>
      </c>
      <c r="C521">
        <v>150</v>
      </c>
      <c r="D521">
        <v>3</v>
      </c>
      <c r="E521">
        <v>38</v>
      </c>
      <c r="F521" s="138">
        <f t="shared" si="199"/>
        <v>19</v>
      </c>
      <c r="G521">
        <v>0</v>
      </c>
      <c r="H521">
        <v>0</v>
      </c>
      <c r="I521">
        <v>0</v>
      </c>
      <c r="J521" s="94">
        <v>0</v>
      </c>
      <c r="K521" s="87">
        <v>688.8</v>
      </c>
      <c r="L521" s="86">
        <v>0</v>
      </c>
      <c r="M521" s="86">
        <v>0</v>
      </c>
      <c r="N521" s="86">
        <v>0</v>
      </c>
      <c r="O521">
        <v>1.3620000000000001</v>
      </c>
      <c r="P521">
        <v>1.1000000000000001</v>
      </c>
      <c r="Q521">
        <v>1.1000000000000001</v>
      </c>
      <c r="R521">
        <v>1.1000000000000001</v>
      </c>
      <c r="S521">
        <f t="shared" si="202"/>
        <v>103</v>
      </c>
      <c r="T521">
        <f t="shared" si="203"/>
        <v>0</v>
      </c>
      <c r="U521">
        <f t="shared" si="203"/>
        <v>0</v>
      </c>
      <c r="V521">
        <f t="shared" si="203"/>
        <v>0</v>
      </c>
      <c r="W521">
        <f t="shared" si="204"/>
        <v>18</v>
      </c>
      <c r="X521">
        <f t="shared" si="204"/>
        <v>0</v>
      </c>
      <c r="Y521">
        <f t="shared" si="204"/>
        <v>0</v>
      </c>
      <c r="Z521">
        <f t="shared" si="200"/>
        <v>0</v>
      </c>
      <c r="AA521">
        <f t="shared" si="206"/>
        <v>1.5208706253837831</v>
      </c>
      <c r="AB521">
        <f t="shared" si="206"/>
        <v>0</v>
      </c>
      <c r="AC521">
        <f t="shared" si="207"/>
        <v>0</v>
      </c>
      <c r="AD521" s="96">
        <f t="shared" si="208"/>
        <v>0</v>
      </c>
      <c r="AE521" s="95">
        <v>0</v>
      </c>
      <c r="AF521" s="86">
        <v>0</v>
      </c>
      <c r="AG521" s="86">
        <v>0</v>
      </c>
      <c r="AH521">
        <v>0.98</v>
      </c>
      <c r="AI521">
        <v>0.98</v>
      </c>
      <c r="AJ521">
        <v>0.98</v>
      </c>
      <c r="AK521">
        <f t="shared" si="210"/>
        <v>0</v>
      </c>
      <c r="AL521">
        <f t="shared" si="210"/>
        <v>0</v>
      </c>
      <c r="AM521">
        <f t="shared" si="210"/>
        <v>0</v>
      </c>
      <c r="AN521">
        <f t="shared" si="209"/>
        <v>0</v>
      </c>
      <c r="AO521">
        <f t="shared" si="209"/>
        <v>0</v>
      </c>
      <c r="AP521">
        <f t="shared" si="209"/>
        <v>0</v>
      </c>
      <c r="AQ521" s="97">
        <f>(AK521/(IF((237.3*LN(('Mini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1" s="97">
        <f>(AL521/(IF((237.3*LN(('Mini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1" s="97">
        <f>(AM521/(IF((237.3*LN(('Mini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1">
        <f t="shared" si="172"/>
        <v>0</v>
      </c>
      <c r="AU521">
        <v>0</v>
      </c>
      <c r="AV521" s="96">
        <v>0</v>
      </c>
      <c r="AW521" s="139">
        <f t="shared" ref="AW521:AW584" si="211">IF($F521=$BR$70,$C521*$BS$70,IF($F521=$BR$71,$C521*$BS$71,IF($F521=$BR$72,$C521*$BS$72,IF($F521=$BR$73,$C521*$BS$73,IF($F521=$BR$74,$C521*$BS$74,IF($F521=$BR$75,$C521*$BS$75,IF($F521=$BR$76,$C521*$BS$76,IF($F521=$BR$77,$C521*$BS$77,IF($F521=$BR$78,$C521*$BS$78,IF($F521=$BR$79,$C521*$BS$79,IF($F521=$BR$80,$C521*$BS$80,)))))))))))</f>
        <v>1</v>
      </c>
      <c r="AX521" s="129">
        <v>0</v>
      </c>
      <c r="AY521" s="129">
        <v>0</v>
      </c>
      <c r="AZ521" s="129">
        <v>0</v>
      </c>
      <c r="BA521" s="86"/>
      <c r="BB521" s="86">
        <v>0</v>
      </c>
      <c r="BC521">
        <v>0</v>
      </c>
      <c r="BD521">
        <v>0</v>
      </c>
      <c r="BE521">
        <v>0</v>
      </c>
      <c r="BG521">
        <v>0</v>
      </c>
      <c r="BH521">
        <v>0</v>
      </c>
      <c r="BI521">
        <v>0</v>
      </c>
      <c r="BJ521">
        <v>0</v>
      </c>
      <c r="BM521">
        <f t="shared" si="173"/>
        <v>1.1616292894075E-2</v>
      </c>
      <c r="BN521">
        <f t="shared" si="174"/>
        <v>1.6553227470231999E-3</v>
      </c>
      <c r="BO521">
        <f t="shared" si="175"/>
        <v>1.5869346821790999</v>
      </c>
      <c r="BP521">
        <f t="shared" si="176"/>
        <v>1</v>
      </c>
    </row>
    <row r="522" spans="1:68" x14ac:dyDescent="0.25">
      <c r="A522" t="str">
        <f t="shared" si="201"/>
        <v>9170143</v>
      </c>
      <c r="B522">
        <v>9</v>
      </c>
      <c r="C522">
        <v>170</v>
      </c>
      <c r="D522">
        <v>3</v>
      </c>
      <c r="E522">
        <v>14</v>
      </c>
      <c r="F522" s="138">
        <f t="shared" si="199"/>
        <v>4</v>
      </c>
      <c r="G522">
        <v>0</v>
      </c>
      <c r="H522">
        <v>0</v>
      </c>
      <c r="I522">
        <v>0</v>
      </c>
      <c r="J522" s="94">
        <v>0</v>
      </c>
      <c r="K522" s="87">
        <v>294</v>
      </c>
      <c r="L522" s="86">
        <v>0</v>
      </c>
      <c r="M522" s="86">
        <v>0</v>
      </c>
      <c r="N522" s="86">
        <v>0</v>
      </c>
      <c r="O522">
        <v>1.3620000000000001</v>
      </c>
      <c r="P522">
        <v>1.1000000000000001</v>
      </c>
      <c r="Q522">
        <v>1.1000000000000001</v>
      </c>
      <c r="R522">
        <v>1.1000000000000001</v>
      </c>
      <c r="S522">
        <f t="shared" si="202"/>
        <v>44</v>
      </c>
      <c r="T522">
        <f t="shared" si="203"/>
        <v>0</v>
      </c>
      <c r="U522">
        <f t="shared" si="203"/>
        <v>0</v>
      </c>
      <c r="V522">
        <f t="shared" si="203"/>
        <v>0</v>
      </c>
      <c r="W522">
        <f t="shared" si="204"/>
        <v>8</v>
      </c>
      <c r="X522">
        <f t="shared" si="204"/>
        <v>0</v>
      </c>
      <c r="Y522">
        <f t="shared" si="204"/>
        <v>0</v>
      </c>
      <c r="Z522">
        <f t="shared" si="200"/>
        <v>0</v>
      </c>
      <c r="AA522">
        <f t="shared" si="206"/>
        <v>7.6071484454865321E-2</v>
      </c>
      <c r="AB522">
        <f t="shared" si="206"/>
        <v>0</v>
      </c>
      <c r="AC522">
        <f t="shared" si="207"/>
        <v>0</v>
      </c>
      <c r="AD522" s="96">
        <f t="shared" si="208"/>
        <v>0</v>
      </c>
      <c r="AE522" s="95">
        <v>0</v>
      </c>
      <c r="AF522" s="86">
        <v>0</v>
      </c>
      <c r="AG522" s="86">
        <v>0</v>
      </c>
      <c r="AH522">
        <v>0.98</v>
      </c>
      <c r="AI522">
        <v>0.98</v>
      </c>
      <c r="AJ522">
        <v>0.98</v>
      </c>
      <c r="AK522">
        <f t="shared" si="210"/>
        <v>0</v>
      </c>
      <c r="AL522">
        <f t="shared" si="210"/>
        <v>0</v>
      </c>
      <c r="AM522">
        <f t="shared" si="210"/>
        <v>0</v>
      </c>
      <c r="AN522">
        <f t="shared" si="209"/>
        <v>0</v>
      </c>
      <c r="AO522">
        <f t="shared" si="209"/>
        <v>0</v>
      </c>
      <c r="AP522">
        <f t="shared" si="209"/>
        <v>0</v>
      </c>
      <c r="AQ522" s="97">
        <f>(AK522/(IF((237.3*LN(('Mini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2" s="97">
        <f>(AL522/(IF((237.3*LN(('Mini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2" s="97">
        <f>(AM522/(IF((237.3*LN(('Mini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2">
        <f t="shared" ref="AT522:AT585" si="212">0.0098*(($BM522*(AN522^$BO522)*($C522-14.4)*$BP522)+($BN522*AN522*AN522))</f>
        <v>0</v>
      </c>
      <c r="AU522">
        <v>0</v>
      </c>
      <c r="AV522" s="96">
        <v>0</v>
      </c>
      <c r="AW522" s="139">
        <f t="shared" si="211"/>
        <v>0.28333333333333333</v>
      </c>
      <c r="AX522" s="129">
        <v>0</v>
      </c>
      <c r="AY522" s="129">
        <v>0</v>
      </c>
      <c r="AZ522" s="129">
        <v>0</v>
      </c>
      <c r="BA522" s="86"/>
      <c r="BB522" s="86">
        <v>0</v>
      </c>
      <c r="BC522">
        <v>0</v>
      </c>
      <c r="BD522">
        <v>0</v>
      </c>
      <c r="BE522">
        <v>0</v>
      </c>
      <c r="BG522">
        <v>0</v>
      </c>
      <c r="BH522">
        <v>0</v>
      </c>
      <c r="BI522">
        <v>0</v>
      </c>
      <c r="BJ522">
        <v>0</v>
      </c>
      <c r="BM522">
        <f t="shared" ref="BM522:BM585" si="213">IF($F522=$BR$70,$BT$70,IF($F522=$BR$71,$BT$71,IF($F522=$BR$72,$BT$72,IF($F522=$BR$73,$BT$73,IF($F522=$BR$74,$BT$74,IF($F522=$BR$75,$BT$75,IF($F522=$BR$76,$BT$76,IF($F522=$BR$77,$BT$77,IF($F522=$BR$78,$BT$78,IF($F522=$BR$79,$BT$79,IF($F522=$BR$80,$BT$80,)))))))))))</f>
        <v>1.3823338826853E-3</v>
      </c>
      <c r="BN522">
        <f t="shared" ref="BN522:BN585" si="214">IF($F522=$BR$70,$BU$70,IF($F522=$BR$71,$BU$71,IF($F522=$BR$72,$BU$72,IF($F522=$BR$73,$BU$73,IF($F522=$BR$74,$BU$74,IF($F522=$BR$75,$BU$75,IF($F522=$BR$76,$BU$76,IF($F522=$BR$77,$BU$77,IF($F522=$BR$78,$BU$78,IF($F522=$BR$79,$BU$79,IF($F522=$BR$80,$BU$80,)))))))))))</f>
        <v>3.3290816326530999E-4</v>
      </c>
      <c r="BO522">
        <f t="shared" ref="BO522:BO585" si="215">IF($F522=$BR$70,$BV$70,IF($F522=$BR$71,$BV$71,IF($F522=$BR$72,$BV$72,IF($F522=$BR$73,$BV$73,IF($F522=$BR$74,$BV$74,IF($F522=$BR$75,$BV$75,IF($F522=$BR$76,$BV$76,IF($F522=$BR$77,$BV$77,IF($F522=$BR$78,$BV$78,IF($F522=$BR$79,$BV$79,IF($F522=$BR$80,$BV$80,)))))))))))</f>
        <v>1.723172227894</v>
      </c>
      <c r="BP522">
        <f t="shared" ref="BP522:BP585" si="216">IF($F522=$BR$70,$BW$70,IF($F522=$BR$71,$BW$71,IF($F522=$BR$72,$BW$72,IF($F522=$BR$73,$BW$73,IF($F522=$BR$74,$BW$74,IF($F522=$BR$75,$BW$75,IF($F522=$BR$76,$BW$76,IF($F522=$BR$77,$BW$77,IF($F522=$BR$78,$BW$78,IF($F522=$BR$79,$BW$79,IF($F522=$BR$80,$BW$80,)))))))))))</f>
        <v>1</v>
      </c>
    </row>
    <row r="523" spans="1:68" x14ac:dyDescent="0.25">
      <c r="A523" t="str">
        <f t="shared" si="201"/>
        <v>9170183</v>
      </c>
      <c r="B523">
        <v>9</v>
      </c>
      <c r="C523">
        <v>170</v>
      </c>
      <c r="D523">
        <v>3</v>
      </c>
      <c r="E523">
        <v>18</v>
      </c>
      <c r="F523" s="138">
        <f t="shared" si="199"/>
        <v>9</v>
      </c>
      <c r="G523">
        <v>0</v>
      </c>
      <c r="H523">
        <v>0</v>
      </c>
      <c r="I523">
        <v>0</v>
      </c>
      <c r="J523" s="94">
        <v>0</v>
      </c>
      <c r="K523" s="87">
        <v>382.2</v>
      </c>
      <c r="L523" s="86">
        <v>0</v>
      </c>
      <c r="M523" s="86">
        <v>0</v>
      </c>
      <c r="N523" s="86">
        <v>0</v>
      </c>
      <c r="O523">
        <v>1.3620000000000001</v>
      </c>
      <c r="P523">
        <v>1.1000000000000001</v>
      </c>
      <c r="Q523">
        <v>1.1000000000000001</v>
      </c>
      <c r="R523">
        <v>1.1000000000000001</v>
      </c>
      <c r="S523">
        <f t="shared" si="202"/>
        <v>57</v>
      </c>
      <c r="T523">
        <f t="shared" si="203"/>
        <v>0</v>
      </c>
      <c r="U523">
        <f t="shared" si="203"/>
        <v>0</v>
      </c>
      <c r="V523">
        <f t="shared" si="203"/>
        <v>0</v>
      </c>
      <c r="W523">
        <f t="shared" si="204"/>
        <v>10</v>
      </c>
      <c r="X523">
        <f t="shared" si="204"/>
        <v>0</v>
      </c>
      <c r="Y523">
        <f t="shared" si="204"/>
        <v>0</v>
      </c>
      <c r="Z523">
        <f t="shared" si="200"/>
        <v>0</v>
      </c>
      <c r="AA523">
        <f t="shared" si="206"/>
        <v>0.16038711975046666</v>
      </c>
      <c r="AB523">
        <f t="shared" si="206"/>
        <v>0</v>
      </c>
      <c r="AC523">
        <f t="shared" si="207"/>
        <v>0</v>
      </c>
      <c r="AD523" s="96">
        <f t="shared" si="208"/>
        <v>0</v>
      </c>
      <c r="AE523" s="95">
        <v>0</v>
      </c>
      <c r="AF523" s="86">
        <v>0</v>
      </c>
      <c r="AG523" s="86">
        <v>0</v>
      </c>
      <c r="AH523">
        <v>0.98</v>
      </c>
      <c r="AI523">
        <v>0.98</v>
      </c>
      <c r="AJ523">
        <v>0.98</v>
      </c>
      <c r="AK523">
        <f t="shared" si="210"/>
        <v>0</v>
      </c>
      <c r="AL523">
        <f t="shared" si="210"/>
        <v>0</v>
      </c>
      <c r="AM523">
        <f t="shared" si="210"/>
        <v>0</v>
      </c>
      <c r="AN523">
        <f t="shared" si="209"/>
        <v>0</v>
      </c>
      <c r="AO523">
        <f t="shared" si="209"/>
        <v>0</v>
      </c>
      <c r="AP523">
        <f t="shared" si="209"/>
        <v>0</v>
      </c>
      <c r="AQ523" s="97">
        <f>(AK523/(IF((237.3*LN(('Mini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3" s="97">
        <f>(AL523/(IF((237.3*LN(('Mini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3" s="97">
        <f>(AM523/(IF((237.3*LN(('Mini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3">
        <f t="shared" si="212"/>
        <v>0</v>
      </c>
      <c r="AU523">
        <v>0</v>
      </c>
      <c r="AV523" s="96">
        <v>0</v>
      </c>
      <c r="AW523" s="139">
        <f t="shared" si="211"/>
        <v>0.56666666666666665</v>
      </c>
      <c r="AX523" s="129">
        <v>0</v>
      </c>
      <c r="AY523" s="129">
        <v>0</v>
      </c>
      <c r="AZ523" s="129">
        <v>0</v>
      </c>
      <c r="BA523" s="86"/>
      <c r="BB523" s="86">
        <v>0</v>
      </c>
      <c r="BC523">
        <v>0</v>
      </c>
      <c r="BD523">
        <v>0</v>
      </c>
      <c r="BE523">
        <v>0</v>
      </c>
      <c r="BG523">
        <v>0</v>
      </c>
      <c r="BH523">
        <v>0</v>
      </c>
      <c r="BI523">
        <v>0</v>
      </c>
      <c r="BJ523">
        <v>0</v>
      </c>
      <c r="BM523">
        <f t="shared" si="213"/>
        <v>8.0534470601597002E-4</v>
      </c>
      <c r="BN523">
        <f t="shared" si="214"/>
        <v>3.9795050474943999E-4</v>
      </c>
      <c r="BO523">
        <f t="shared" si="215"/>
        <v>1.8138647155180001</v>
      </c>
      <c r="BP523">
        <f t="shared" si="216"/>
        <v>2</v>
      </c>
    </row>
    <row r="524" spans="1:68" x14ac:dyDescent="0.25">
      <c r="A524" t="str">
        <f t="shared" si="201"/>
        <v>9170233</v>
      </c>
      <c r="B524">
        <v>9</v>
      </c>
      <c r="C524">
        <v>170</v>
      </c>
      <c r="D524">
        <v>3</v>
      </c>
      <c r="E524">
        <v>23</v>
      </c>
      <c r="F524" s="138">
        <f t="shared" si="199"/>
        <v>9</v>
      </c>
      <c r="G524">
        <v>0</v>
      </c>
      <c r="H524">
        <v>0</v>
      </c>
      <c r="I524">
        <v>0</v>
      </c>
      <c r="J524" s="94">
        <v>0</v>
      </c>
      <c r="K524" s="87">
        <v>463.4</v>
      </c>
      <c r="L524" s="86">
        <v>0</v>
      </c>
      <c r="M524" s="86">
        <v>0</v>
      </c>
      <c r="N524" s="86">
        <v>0</v>
      </c>
      <c r="O524">
        <v>1.3620000000000001</v>
      </c>
      <c r="P524">
        <v>1.1000000000000001</v>
      </c>
      <c r="Q524">
        <v>1.1000000000000001</v>
      </c>
      <c r="R524">
        <v>1.1000000000000001</v>
      </c>
      <c r="S524">
        <f t="shared" si="202"/>
        <v>69</v>
      </c>
      <c r="T524">
        <f t="shared" si="203"/>
        <v>0</v>
      </c>
      <c r="U524">
        <f t="shared" si="203"/>
        <v>0</v>
      </c>
      <c r="V524">
        <f t="shared" si="203"/>
        <v>0</v>
      </c>
      <c r="W524">
        <f t="shared" si="204"/>
        <v>12</v>
      </c>
      <c r="X524">
        <f t="shared" si="204"/>
        <v>0</v>
      </c>
      <c r="Y524">
        <f t="shared" si="204"/>
        <v>0</v>
      </c>
      <c r="Z524">
        <f t="shared" si="200"/>
        <v>0</v>
      </c>
      <c r="AA524">
        <f t="shared" si="206"/>
        <v>0.22326981247242142</v>
      </c>
      <c r="AB524">
        <f t="shared" si="206"/>
        <v>0</v>
      </c>
      <c r="AC524">
        <f t="shared" si="207"/>
        <v>0</v>
      </c>
      <c r="AD524" s="96">
        <f t="shared" si="208"/>
        <v>0</v>
      </c>
      <c r="AE524" s="95">
        <v>0</v>
      </c>
      <c r="AF524" s="86">
        <v>0</v>
      </c>
      <c r="AG524" s="86">
        <v>0</v>
      </c>
      <c r="AH524">
        <v>0.98</v>
      </c>
      <c r="AI524">
        <v>0.98</v>
      </c>
      <c r="AJ524">
        <v>0.98</v>
      </c>
      <c r="AK524">
        <f t="shared" si="210"/>
        <v>0</v>
      </c>
      <c r="AL524">
        <f t="shared" si="210"/>
        <v>0</v>
      </c>
      <c r="AM524">
        <f t="shared" si="210"/>
        <v>0</v>
      </c>
      <c r="AN524">
        <f t="shared" si="209"/>
        <v>0</v>
      </c>
      <c r="AO524">
        <f t="shared" si="209"/>
        <v>0</v>
      </c>
      <c r="AP524">
        <f t="shared" si="209"/>
        <v>0</v>
      </c>
      <c r="AQ524" s="97">
        <f>(AK524/(IF((237.3*LN(('Mini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4" s="97">
        <f>(AL524/(IF((237.3*LN(('Mini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4" s="97">
        <f>(AM524/(IF((237.3*LN(('Mini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4">
        <f t="shared" si="212"/>
        <v>0</v>
      </c>
      <c r="AU524">
        <v>0</v>
      </c>
      <c r="AV524" s="96">
        <v>0</v>
      </c>
      <c r="AW524" s="139">
        <f t="shared" si="211"/>
        <v>0.56666666666666665</v>
      </c>
      <c r="AX524" s="129">
        <v>0</v>
      </c>
      <c r="AY524" s="129">
        <v>0</v>
      </c>
      <c r="AZ524" s="129">
        <v>0</v>
      </c>
      <c r="BA524" s="86"/>
      <c r="BB524" s="86">
        <v>0</v>
      </c>
      <c r="BC524">
        <v>0</v>
      </c>
      <c r="BD524">
        <v>0</v>
      </c>
      <c r="BE524">
        <v>0</v>
      </c>
      <c r="BG524">
        <v>0</v>
      </c>
      <c r="BH524">
        <v>0</v>
      </c>
      <c r="BI524">
        <v>0</v>
      </c>
      <c r="BJ524">
        <v>0</v>
      </c>
      <c r="BM524">
        <f t="shared" si="213"/>
        <v>8.0534470601597002E-4</v>
      </c>
      <c r="BN524">
        <f t="shared" si="214"/>
        <v>3.9795050474943999E-4</v>
      </c>
      <c r="BO524">
        <f t="shared" si="215"/>
        <v>1.8138647155180001</v>
      </c>
      <c r="BP524">
        <f t="shared" si="216"/>
        <v>2</v>
      </c>
    </row>
    <row r="525" spans="1:68" x14ac:dyDescent="0.25">
      <c r="A525" t="str">
        <f t="shared" si="201"/>
        <v>9170303</v>
      </c>
      <c r="B525">
        <v>9</v>
      </c>
      <c r="C525">
        <v>170</v>
      </c>
      <c r="D525">
        <v>3</v>
      </c>
      <c r="E525">
        <v>30</v>
      </c>
      <c r="F525" s="138">
        <f t="shared" si="199"/>
        <v>14</v>
      </c>
      <c r="G525">
        <v>0</v>
      </c>
      <c r="H525">
        <v>0</v>
      </c>
      <c r="I525">
        <v>0</v>
      </c>
      <c r="J525" s="94">
        <v>0</v>
      </c>
      <c r="K525" s="87">
        <v>610.4</v>
      </c>
      <c r="L525" s="86">
        <v>0</v>
      </c>
      <c r="M525" s="86">
        <v>0</v>
      </c>
      <c r="N525" s="86">
        <v>0</v>
      </c>
      <c r="O525">
        <v>1.3620000000000001</v>
      </c>
      <c r="P525">
        <v>1.1000000000000001</v>
      </c>
      <c r="Q525">
        <v>1.1000000000000001</v>
      </c>
      <c r="R525">
        <v>1.1000000000000001</v>
      </c>
      <c r="S525">
        <f t="shared" si="202"/>
        <v>91</v>
      </c>
      <c r="T525">
        <f t="shared" si="203"/>
        <v>0</v>
      </c>
      <c r="U525">
        <f t="shared" si="203"/>
        <v>0</v>
      </c>
      <c r="V525">
        <f t="shared" si="203"/>
        <v>0</v>
      </c>
      <c r="W525">
        <f t="shared" si="204"/>
        <v>16</v>
      </c>
      <c r="X525">
        <f t="shared" si="204"/>
        <v>0</v>
      </c>
      <c r="Y525">
        <f t="shared" si="204"/>
        <v>0</v>
      </c>
      <c r="Z525">
        <f t="shared" si="200"/>
        <v>0</v>
      </c>
      <c r="AA525">
        <f t="shared" si="206"/>
        <v>0.7386072270235654</v>
      </c>
      <c r="AB525">
        <f t="shared" si="206"/>
        <v>0</v>
      </c>
      <c r="AC525">
        <f t="shared" si="207"/>
        <v>0</v>
      </c>
      <c r="AD525" s="96">
        <f t="shared" si="208"/>
        <v>0</v>
      </c>
      <c r="AE525" s="95">
        <v>0</v>
      </c>
      <c r="AF525" s="86">
        <v>0</v>
      </c>
      <c r="AG525" s="86">
        <v>0</v>
      </c>
      <c r="AH525">
        <v>0.98</v>
      </c>
      <c r="AI525">
        <v>0.98</v>
      </c>
      <c r="AJ525">
        <v>0.98</v>
      </c>
      <c r="AK525">
        <f t="shared" si="210"/>
        <v>0</v>
      </c>
      <c r="AL525">
        <f t="shared" si="210"/>
        <v>0</v>
      </c>
      <c r="AM525">
        <f t="shared" si="210"/>
        <v>0</v>
      </c>
      <c r="AN525">
        <f t="shared" si="209"/>
        <v>0</v>
      </c>
      <c r="AO525">
        <f t="shared" si="209"/>
        <v>0</v>
      </c>
      <c r="AP525">
        <f t="shared" si="209"/>
        <v>0</v>
      </c>
      <c r="AQ525" s="97">
        <f>(AK525/(IF((237.3*LN(('Mini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5" s="97">
        <f>(AL525/(IF((237.3*LN(('Mini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5" s="97">
        <f>(AM525/(IF((237.3*LN(('Mini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5">
        <f t="shared" si="212"/>
        <v>0</v>
      </c>
      <c r="AU525">
        <v>0</v>
      </c>
      <c r="AV525" s="96">
        <v>0</v>
      </c>
      <c r="AW525" s="139">
        <f t="shared" si="211"/>
        <v>0.85</v>
      </c>
      <c r="AX525" s="129">
        <v>0</v>
      </c>
      <c r="AY525" s="129">
        <v>0</v>
      </c>
      <c r="AZ525" s="129">
        <v>0</v>
      </c>
      <c r="BA525" s="86"/>
      <c r="BB525" s="86">
        <v>0</v>
      </c>
      <c r="BC525">
        <v>0</v>
      </c>
      <c r="BD525">
        <v>0</v>
      </c>
      <c r="BE525">
        <v>0</v>
      </c>
      <c r="BG525">
        <v>0</v>
      </c>
      <c r="BH525">
        <v>0</v>
      </c>
      <c r="BI525">
        <v>0</v>
      </c>
      <c r="BJ525">
        <v>0</v>
      </c>
      <c r="BM525">
        <f t="shared" si="213"/>
        <v>2.5582398288699999E-3</v>
      </c>
      <c r="BN525">
        <f t="shared" si="214"/>
        <v>5.6161694684148003E-4</v>
      </c>
      <c r="BO525">
        <f t="shared" si="215"/>
        <v>1.4942747715061999</v>
      </c>
      <c r="BP525">
        <f t="shared" si="216"/>
        <v>3</v>
      </c>
    </row>
    <row r="526" spans="1:68" x14ac:dyDescent="0.25">
      <c r="A526" t="str">
        <f t="shared" si="201"/>
        <v>9170383</v>
      </c>
      <c r="B526">
        <v>9</v>
      </c>
      <c r="C526">
        <v>170</v>
      </c>
      <c r="D526">
        <v>3</v>
      </c>
      <c r="E526">
        <v>38</v>
      </c>
      <c r="F526" s="138">
        <f t="shared" si="199"/>
        <v>19</v>
      </c>
      <c r="G526">
        <v>0</v>
      </c>
      <c r="H526">
        <v>0</v>
      </c>
      <c r="I526">
        <v>0</v>
      </c>
      <c r="J526" s="94">
        <v>0</v>
      </c>
      <c r="K526" s="87">
        <v>803.59999999999991</v>
      </c>
      <c r="L526" s="86">
        <v>0</v>
      </c>
      <c r="M526" s="86">
        <v>0</v>
      </c>
      <c r="N526" s="86">
        <v>0</v>
      </c>
      <c r="O526">
        <v>1.3620000000000001</v>
      </c>
      <c r="P526">
        <v>1.1000000000000001</v>
      </c>
      <c r="Q526">
        <v>1.1000000000000001</v>
      </c>
      <c r="R526">
        <v>1.1000000000000001</v>
      </c>
      <c r="S526">
        <f t="shared" si="202"/>
        <v>120</v>
      </c>
      <c r="T526">
        <f t="shared" si="203"/>
        <v>0</v>
      </c>
      <c r="U526">
        <f t="shared" si="203"/>
        <v>0</v>
      </c>
      <c r="V526">
        <f t="shared" si="203"/>
        <v>0</v>
      </c>
      <c r="W526">
        <f t="shared" si="204"/>
        <v>21</v>
      </c>
      <c r="X526">
        <f t="shared" si="204"/>
        <v>0</v>
      </c>
      <c r="Y526">
        <f t="shared" si="204"/>
        <v>0</v>
      </c>
      <c r="Z526">
        <f t="shared" si="200"/>
        <v>0</v>
      </c>
      <c r="AA526">
        <f t="shared" si="206"/>
        <v>2.2283090364099469</v>
      </c>
      <c r="AB526">
        <f t="shared" si="206"/>
        <v>0</v>
      </c>
      <c r="AC526">
        <f t="shared" si="207"/>
        <v>0</v>
      </c>
      <c r="AD526" s="96">
        <f t="shared" si="208"/>
        <v>0</v>
      </c>
      <c r="AE526" s="95">
        <v>0</v>
      </c>
      <c r="AF526" s="86">
        <v>0</v>
      </c>
      <c r="AG526" s="86">
        <v>0</v>
      </c>
      <c r="AH526">
        <v>0.98</v>
      </c>
      <c r="AI526">
        <v>0.98</v>
      </c>
      <c r="AJ526">
        <v>0.98</v>
      </c>
      <c r="AK526">
        <f t="shared" si="210"/>
        <v>0</v>
      </c>
      <c r="AL526">
        <f t="shared" si="210"/>
        <v>0</v>
      </c>
      <c r="AM526">
        <f t="shared" si="210"/>
        <v>0</v>
      </c>
      <c r="AN526">
        <f t="shared" si="209"/>
        <v>0</v>
      </c>
      <c r="AO526">
        <f t="shared" si="209"/>
        <v>0</v>
      </c>
      <c r="AP526">
        <f t="shared" si="209"/>
        <v>0</v>
      </c>
      <c r="AQ526" s="97">
        <f>(AK526/(IF((237.3*LN(('Mini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6" s="97">
        <f>(AL526/(IF((237.3*LN(('Mini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6" s="97">
        <f>(AM526/(IF((237.3*LN(('Mini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6">
        <f t="shared" si="212"/>
        <v>0</v>
      </c>
      <c r="AU526">
        <v>0</v>
      </c>
      <c r="AV526" s="96">
        <v>0</v>
      </c>
      <c r="AW526" s="139">
        <f t="shared" si="211"/>
        <v>1.1333333333333333</v>
      </c>
      <c r="AX526" s="129">
        <v>0</v>
      </c>
      <c r="AY526" s="129">
        <v>0</v>
      </c>
      <c r="AZ526" s="129">
        <v>0</v>
      </c>
      <c r="BA526" s="86"/>
      <c r="BB526" s="86">
        <v>0</v>
      </c>
      <c r="BC526">
        <v>0</v>
      </c>
      <c r="BD526">
        <v>0</v>
      </c>
      <c r="BE526">
        <v>0</v>
      </c>
      <c r="BG526">
        <v>0</v>
      </c>
      <c r="BH526">
        <v>0</v>
      </c>
      <c r="BI526">
        <v>0</v>
      </c>
      <c r="BJ526">
        <v>0</v>
      </c>
      <c r="BM526">
        <f t="shared" si="213"/>
        <v>1.1616292894075E-2</v>
      </c>
      <c r="BN526">
        <f t="shared" si="214"/>
        <v>1.6553227470231999E-3</v>
      </c>
      <c r="BO526">
        <f t="shared" si="215"/>
        <v>1.5869346821790999</v>
      </c>
      <c r="BP526">
        <f t="shared" si="216"/>
        <v>1</v>
      </c>
    </row>
    <row r="527" spans="1:68" x14ac:dyDescent="0.25">
      <c r="A527" t="str">
        <f t="shared" si="201"/>
        <v>9190143</v>
      </c>
      <c r="B527">
        <v>9</v>
      </c>
      <c r="C527">
        <v>190</v>
      </c>
      <c r="D527">
        <v>3</v>
      </c>
      <c r="E527">
        <v>14</v>
      </c>
      <c r="F527" s="138">
        <f t="shared" si="199"/>
        <v>4</v>
      </c>
      <c r="G527">
        <v>0</v>
      </c>
      <c r="H527">
        <v>0</v>
      </c>
      <c r="I527">
        <v>0</v>
      </c>
      <c r="J527" s="94">
        <v>0</v>
      </c>
      <c r="K527" s="87">
        <v>336</v>
      </c>
      <c r="L527" s="86">
        <v>0</v>
      </c>
      <c r="M527" s="86">
        <v>0</v>
      </c>
      <c r="N527" s="86">
        <v>0</v>
      </c>
      <c r="O527">
        <v>1.3620000000000001</v>
      </c>
      <c r="P527">
        <v>1.1000000000000001</v>
      </c>
      <c r="Q527">
        <v>1.1000000000000001</v>
      </c>
      <c r="R527">
        <v>1.1000000000000001</v>
      </c>
      <c r="S527">
        <f t="shared" si="202"/>
        <v>50</v>
      </c>
      <c r="T527">
        <f t="shared" si="203"/>
        <v>0</v>
      </c>
      <c r="U527">
        <f t="shared" si="203"/>
        <v>0</v>
      </c>
      <c r="V527">
        <f t="shared" si="203"/>
        <v>0</v>
      </c>
      <c r="W527">
        <f t="shared" si="204"/>
        <v>9</v>
      </c>
      <c r="X527">
        <f t="shared" si="204"/>
        <v>0</v>
      </c>
      <c r="Y527">
        <f t="shared" si="204"/>
        <v>0</v>
      </c>
      <c r="Z527">
        <f t="shared" si="200"/>
        <v>0</v>
      </c>
      <c r="AA527">
        <f t="shared" si="206"/>
        <v>0.10514306777227453</v>
      </c>
      <c r="AB527">
        <f t="shared" si="206"/>
        <v>0</v>
      </c>
      <c r="AC527">
        <f t="shared" si="207"/>
        <v>0</v>
      </c>
      <c r="AD527" s="96">
        <f t="shared" si="208"/>
        <v>0</v>
      </c>
      <c r="AE527" s="95">
        <v>0</v>
      </c>
      <c r="AF527" s="86">
        <v>0</v>
      </c>
      <c r="AG527" s="86">
        <v>0</v>
      </c>
      <c r="AH527">
        <v>0.98</v>
      </c>
      <c r="AI527">
        <v>0.98</v>
      </c>
      <c r="AJ527">
        <v>0.98</v>
      </c>
      <c r="AK527">
        <f t="shared" si="210"/>
        <v>0</v>
      </c>
      <c r="AL527">
        <f t="shared" si="210"/>
        <v>0</v>
      </c>
      <c r="AM527">
        <f t="shared" si="210"/>
        <v>0</v>
      </c>
      <c r="AN527">
        <f t="shared" si="209"/>
        <v>0</v>
      </c>
      <c r="AO527">
        <f t="shared" si="209"/>
        <v>0</v>
      </c>
      <c r="AP527">
        <f t="shared" si="209"/>
        <v>0</v>
      </c>
      <c r="AQ527" s="97">
        <f>(AK527/(IF((237.3*LN(('Mini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7" s="97">
        <f>(AL527/(IF((237.3*LN(('Mini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7" s="97">
        <f>(AM527/(IF((237.3*LN(('Mini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7">
        <f t="shared" si="212"/>
        <v>0</v>
      </c>
      <c r="AU527">
        <v>0</v>
      </c>
      <c r="AV527" s="96">
        <v>0</v>
      </c>
      <c r="AW527" s="139">
        <f t="shared" si="211"/>
        <v>0.31666666666666671</v>
      </c>
      <c r="AX527" s="129">
        <v>0</v>
      </c>
      <c r="AY527" s="129">
        <v>0</v>
      </c>
      <c r="AZ527" s="129">
        <v>0</v>
      </c>
      <c r="BA527" s="86"/>
      <c r="BB527" s="86">
        <v>0</v>
      </c>
      <c r="BC527">
        <v>0</v>
      </c>
      <c r="BD527">
        <v>0</v>
      </c>
      <c r="BE527">
        <v>0</v>
      </c>
      <c r="BG527">
        <v>0</v>
      </c>
      <c r="BH527">
        <v>0</v>
      </c>
      <c r="BI527">
        <v>0</v>
      </c>
      <c r="BJ527">
        <v>0</v>
      </c>
      <c r="BM527">
        <f t="shared" si="213"/>
        <v>1.3823338826853E-3</v>
      </c>
      <c r="BN527">
        <f t="shared" si="214"/>
        <v>3.3290816326530999E-4</v>
      </c>
      <c r="BO527">
        <f t="shared" si="215"/>
        <v>1.723172227894</v>
      </c>
      <c r="BP527">
        <f t="shared" si="216"/>
        <v>1</v>
      </c>
    </row>
    <row r="528" spans="1:68" x14ac:dyDescent="0.25">
      <c r="A528" t="str">
        <f t="shared" si="201"/>
        <v>9190183</v>
      </c>
      <c r="B528">
        <v>9</v>
      </c>
      <c r="C528">
        <v>190</v>
      </c>
      <c r="D528">
        <v>3</v>
      </c>
      <c r="E528">
        <v>18</v>
      </c>
      <c r="F528" s="138">
        <f t="shared" si="199"/>
        <v>9</v>
      </c>
      <c r="G528">
        <v>0</v>
      </c>
      <c r="H528">
        <v>0</v>
      </c>
      <c r="I528">
        <v>0</v>
      </c>
      <c r="J528" s="94">
        <v>0</v>
      </c>
      <c r="K528" s="87">
        <v>436.8</v>
      </c>
      <c r="L528" s="86">
        <v>0</v>
      </c>
      <c r="M528" s="86">
        <v>0</v>
      </c>
      <c r="N528" s="86">
        <v>0</v>
      </c>
      <c r="O528">
        <v>1.3620000000000001</v>
      </c>
      <c r="P528">
        <v>1.1000000000000001</v>
      </c>
      <c r="Q528">
        <v>1.1000000000000001</v>
      </c>
      <c r="R528">
        <v>1.1000000000000001</v>
      </c>
      <c r="S528">
        <f t="shared" si="202"/>
        <v>65</v>
      </c>
      <c r="T528">
        <f t="shared" si="203"/>
        <v>0</v>
      </c>
      <c r="U528">
        <f t="shared" si="203"/>
        <v>0</v>
      </c>
      <c r="V528">
        <f t="shared" si="203"/>
        <v>0</v>
      </c>
      <c r="W528">
        <f t="shared" si="204"/>
        <v>11</v>
      </c>
      <c r="X528">
        <f t="shared" si="204"/>
        <v>0</v>
      </c>
      <c r="Y528">
        <f t="shared" si="204"/>
        <v>0</v>
      </c>
      <c r="Z528">
        <f t="shared" si="200"/>
        <v>0</v>
      </c>
      <c r="AA528">
        <f t="shared" si="206"/>
        <v>0.21511049502262594</v>
      </c>
      <c r="AB528">
        <f t="shared" si="206"/>
        <v>0</v>
      </c>
      <c r="AC528">
        <f t="shared" si="207"/>
        <v>0</v>
      </c>
      <c r="AD528" s="96">
        <f t="shared" si="208"/>
        <v>0</v>
      </c>
      <c r="AE528" s="95">
        <v>0</v>
      </c>
      <c r="AF528" s="86">
        <v>0</v>
      </c>
      <c r="AG528" s="86">
        <v>0</v>
      </c>
      <c r="AH528">
        <v>0.98</v>
      </c>
      <c r="AI528">
        <v>0.98</v>
      </c>
      <c r="AJ528">
        <v>0.98</v>
      </c>
      <c r="AK528">
        <f t="shared" si="210"/>
        <v>0</v>
      </c>
      <c r="AL528">
        <f t="shared" si="210"/>
        <v>0</v>
      </c>
      <c r="AM528">
        <f t="shared" si="210"/>
        <v>0</v>
      </c>
      <c r="AN528">
        <f t="shared" si="209"/>
        <v>0</v>
      </c>
      <c r="AO528">
        <f t="shared" si="209"/>
        <v>0</v>
      </c>
      <c r="AP528">
        <f t="shared" si="209"/>
        <v>0</v>
      </c>
      <c r="AQ528" s="97">
        <f>(AK528/(IF((237.3*LN(('Mini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8" s="97">
        <f>(AL528/(IF((237.3*LN(('Mini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8" s="97">
        <f>(AM528/(IF((237.3*LN(('Mini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8">
        <f t="shared" si="212"/>
        <v>0</v>
      </c>
      <c r="AU528">
        <v>0</v>
      </c>
      <c r="AV528" s="96">
        <v>0</v>
      </c>
      <c r="AW528" s="139">
        <f t="shared" si="211"/>
        <v>0.63333333333333341</v>
      </c>
      <c r="AX528" s="129">
        <v>0</v>
      </c>
      <c r="AY528" s="129">
        <v>0</v>
      </c>
      <c r="AZ528" s="129">
        <v>0</v>
      </c>
      <c r="BA528" s="86"/>
      <c r="BB528" s="86">
        <v>0</v>
      </c>
      <c r="BC528">
        <v>0</v>
      </c>
      <c r="BD528">
        <v>0</v>
      </c>
      <c r="BE528">
        <v>0</v>
      </c>
      <c r="BG528">
        <v>0</v>
      </c>
      <c r="BH528">
        <v>0</v>
      </c>
      <c r="BI528">
        <v>0</v>
      </c>
      <c r="BJ528">
        <v>0</v>
      </c>
      <c r="BM528">
        <f t="shared" si="213"/>
        <v>8.0534470601597002E-4</v>
      </c>
      <c r="BN528">
        <f t="shared" si="214"/>
        <v>3.9795050474943999E-4</v>
      </c>
      <c r="BO528">
        <f t="shared" si="215"/>
        <v>1.8138647155180001</v>
      </c>
      <c r="BP528">
        <f t="shared" si="216"/>
        <v>2</v>
      </c>
    </row>
    <row r="529" spans="1:68" x14ac:dyDescent="0.25">
      <c r="A529" t="str">
        <f t="shared" si="201"/>
        <v>9190233</v>
      </c>
      <c r="B529">
        <v>9</v>
      </c>
      <c r="C529">
        <v>190</v>
      </c>
      <c r="D529">
        <v>3</v>
      </c>
      <c r="E529">
        <v>23</v>
      </c>
      <c r="F529" s="138">
        <f t="shared" si="199"/>
        <v>9</v>
      </c>
      <c r="G529">
        <v>0</v>
      </c>
      <c r="H529">
        <v>0</v>
      </c>
      <c r="I529">
        <v>0</v>
      </c>
      <c r="J529" s="94">
        <v>0</v>
      </c>
      <c r="K529" s="87">
        <v>529.6</v>
      </c>
      <c r="L529" s="86">
        <v>0</v>
      </c>
      <c r="M529" s="86">
        <v>0</v>
      </c>
      <c r="N529" s="86">
        <v>0</v>
      </c>
      <c r="O529">
        <v>1.3620000000000001</v>
      </c>
      <c r="P529">
        <v>1.1000000000000001</v>
      </c>
      <c r="Q529">
        <v>1.1000000000000001</v>
      </c>
      <c r="R529">
        <v>1.1000000000000001</v>
      </c>
      <c r="S529">
        <f t="shared" si="202"/>
        <v>79</v>
      </c>
      <c r="T529">
        <f t="shared" si="203"/>
        <v>0</v>
      </c>
      <c r="U529">
        <f t="shared" si="203"/>
        <v>0</v>
      </c>
      <c r="V529">
        <f t="shared" si="203"/>
        <v>0</v>
      </c>
      <c r="W529">
        <f t="shared" si="204"/>
        <v>14</v>
      </c>
      <c r="X529">
        <f t="shared" si="204"/>
        <v>0</v>
      </c>
      <c r="Y529">
        <f t="shared" si="204"/>
        <v>0</v>
      </c>
      <c r="Z529">
        <f t="shared" si="200"/>
        <v>0</v>
      </c>
      <c r="AA529">
        <f t="shared" si="206"/>
        <v>0.33318166555581685</v>
      </c>
      <c r="AB529">
        <f t="shared" si="206"/>
        <v>0</v>
      </c>
      <c r="AC529">
        <f t="shared" si="207"/>
        <v>0</v>
      </c>
      <c r="AD529" s="96">
        <f t="shared" si="208"/>
        <v>0</v>
      </c>
      <c r="AE529" s="95">
        <v>0</v>
      </c>
      <c r="AF529" s="86">
        <v>0</v>
      </c>
      <c r="AG529" s="86">
        <v>0</v>
      </c>
      <c r="AH529">
        <v>0.98</v>
      </c>
      <c r="AI529">
        <v>0.98</v>
      </c>
      <c r="AJ529">
        <v>0.98</v>
      </c>
      <c r="AK529">
        <f t="shared" si="210"/>
        <v>0</v>
      </c>
      <c r="AL529">
        <f t="shared" si="210"/>
        <v>0</v>
      </c>
      <c r="AM529">
        <f t="shared" si="210"/>
        <v>0</v>
      </c>
      <c r="AN529">
        <f t="shared" si="209"/>
        <v>0</v>
      </c>
      <c r="AO529">
        <f t="shared" si="209"/>
        <v>0</v>
      </c>
      <c r="AP529">
        <f t="shared" si="209"/>
        <v>0</v>
      </c>
      <c r="AQ529" s="97">
        <f>(AK529/(IF((237.3*LN(('Mini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29" s="97">
        <f>(AL529/(IF((237.3*LN(('Mini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29" s="97">
        <f>(AM529/(IF((237.3*LN(('Mini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29">
        <f t="shared" si="212"/>
        <v>0</v>
      </c>
      <c r="AU529">
        <v>0</v>
      </c>
      <c r="AV529" s="96">
        <v>0</v>
      </c>
      <c r="AW529" s="139">
        <f t="shared" si="211"/>
        <v>0.63333333333333341</v>
      </c>
      <c r="AX529" s="129">
        <v>0</v>
      </c>
      <c r="AY529" s="129">
        <v>0</v>
      </c>
      <c r="AZ529" s="129">
        <v>0</v>
      </c>
      <c r="BA529" s="86"/>
      <c r="BB529" s="86">
        <v>0</v>
      </c>
      <c r="BC529">
        <v>0</v>
      </c>
      <c r="BD529">
        <v>0</v>
      </c>
      <c r="BE529">
        <v>0</v>
      </c>
      <c r="BG529">
        <v>0</v>
      </c>
      <c r="BH529">
        <v>0</v>
      </c>
      <c r="BI529">
        <v>0</v>
      </c>
      <c r="BJ529">
        <v>0</v>
      </c>
      <c r="BM529">
        <f t="shared" si="213"/>
        <v>8.0534470601597002E-4</v>
      </c>
      <c r="BN529">
        <f t="shared" si="214"/>
        <v>3.9795050474943999E-4</v>
      </c>
      <c r="BO529">
        <f t="shared" si="215"/>
        <v>1.8138647155180001</v>
      </c>
      <c r="BP529">
        <f t="shared" si="216"/>
        <v>2</v>
      </c>
    </row>
    <row r="530" spans="1:68" x14ac:dyDescent="0.25">
      <c r="A530" t="str">
        <f t="shared" si="201"/>
        <v>9190303</v>
      </c>
      <c r="B530">
        <v>9</v>
      </c>
      <c r="C530">
        <v>190</v>
      </c>
      <c r="D530">
        <v>3</v>
      </c>
      <c r="E530">
        <v>30</v>
      </c>
      <c r="F530" s="138">
        <f t="shared" si="199"/>
        <v>14</v>
      </c>
      <c r="G530">
        <v>0</v>
      </c>
      <c r="H530">
        <v>0</v>
      </c>
      <c r="I530">
        <v>0</v>
      </c>
      <c r="J530" s="94">
        <v>0</v>
      </c>
      <c r="K530" s="87">
        <v>697.6</v>
      </c>
      <c r="L530" s="86">
        <v>0</v>
      </c>
      <c r="M530" s="86">
        <v>0</v>
      </c>
      <c r="N530" s="86">
        <v>0</v>
      </c>
      <c r="O530">
        <v>1.3620000000000001</v>
      </c>
      <c r="P530">
        <v>1.1000000000000001</v>
      </c>
      <c r="Q530">
        <v>1.1000000000000001</v>
      </c>
      <c r="R530">
        <v>1.1000000000000001</v>
      </c>
      <c r="S530">
        <f t="shared" ref="S530:S561" si="217">ROUND(K530*POWER((($M$1-$M$2)/LN(($M$1-$M$3)/($M$2-$M$3)))/((75-65)/LN((75-20)/(65-20))),O530),0)</f>
        <v>104</v>
      </c>
      <c r="T530">
        <f t="shared" si="203"/>
        <v>0</v>
      </c>
      <c r="U530">
        <f t="shared" si="203"/>
        <v>0</v>
      </c>
      <c r="V530">
        <f t="shared" si="203"/>
        <v>0</v>
      </c>
      <c r="W530">
        <f t="shared" si="204"/>
        <v>18</v>
      </c>
      <c r="X530">
        <f t="shared" si="204"/>
        <v>0</v>
      </c>
      <c r="Y530">
        <f t="shared" si="204"/>
        <v>0</v>
      </c>
      <c r="Z530">
        <f t="shared" si="200"/>
        <v>0</v>
      </c>
      <c r="AA530">
        <f t="shared" si="206"/>
        <v>0.99383683793510724</v>
      </c>
      <c r="AB530">
        <f t="shared" si="206"/>
        <v>0</v>
      </c>
      <c r="AC530">
        <f t="shared" si="207"/>
        <v>0</v>
      </c>
      <c r="AD530" s="96">
        <f t="shared" si="208"/>
        <v>0</v>
      </c>
      <c r="AE530" s="95">
        <v>0</v>
      </c>
      <c r="AF530" s="86">
        <v>0</v>
      </c>
      <c r="AG530" s="86">
        <v>0</v>
      </c>
      <c r="AH530">
        <v>0.98</v>
      </c>
      <c r="AI530">
        <v>0.98</v>
      </c>
      <c r="AJ530">
        <v>0.98</v>
      </c>
      <c r="AK530">
        <f t="shared" si="210"/>
        <v>0</v>
      </c>
      <c r="AL530">
        <f t="shared" si="210"/>
        <v>0</v>
      </c>
      <c r="AM530">
        <f t="shared" si="210"/>
        <v>0</v>
      </c>
      <c r="AN530">
        <f t="shared" si="209"/>
        <v>0</v>
      </c>
      <c r="AO530">
        <f t="shared" si="209"/>
        <v>0</v>
      </c>
      <c r="AP530">
        <f t="shared" si="209"/>
        <v>0</v>
      </c>
      <c r="AQ530" s="97">
        <f>(AK530/(IF((237.3*LN(('Mini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0" s="97">
        <f>(AL530/(IF((237.3*LN(('Mini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0" s="97">
        <f>(AM530/(IF((237.3*LN(('Mini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0">
        <f t="shared" si="212"/>
        <v>0</v>
      </c>
      <c r="AU530">
        <v>0</v>
      </c>
      <c r="AV530" s="96">
        <v>0</v>
      </c>
      <c r="AW530" s="139">
        <f t="shared" si="211"/>
        <v>0.95000000000000007</v>
      </c>
      <c r="AX530" s="129">
        <v>0</v>
      </c>
      <c r="AY530" s="129">
        <v>0</v>
      </c>
      <c r="AZ530" s="129">
        <v>0</v>
      </c>
      <c r="BA530" s="86"/>
      <c r="BB530" s="86">
        <v>0</v>
      </c>
      <c r="BC530">
        <v>0</v>
      </c>
      <c r="BD530">
        <v>0</v>
      </c>
      <c r="BE530">
        <v>0</v>
      </c>
      <c r="BG530">
        <v>0</v>
      </c>
      <c r="BH530">
        <v>0</v>
      </c>
      <c r="BI530">
        <v>0</v>
      </c>
      <c r="BJ530">
        <v>0</v>
      </c>
      <c r="BM530">
        <f t="shared" si="213"/>
        <v>2.5582398288699999E-3</v>
      </c>
      <c r="BN530">
        <f t="shared" si="214"/>
        <v>5.6161694684148003E-4</v>
      </c>
      <c r="BO530">
        <f t="shared" si="215"/>
        <v>1.4942747715061999</v>
      </c>
      <c r="BP530">
        <f t="shared" si="216"/>
        <v>3</v>
      </c>
    </row>
    <row r="531" spans="1:68" x14ac:dyDescent="0.25">
      <c r="A531" t="str">
        <f t="shared" si="201"/>
        <v>9190383</v>
      </c>
      <c r="B531">
        <v>9</v>
      </c>
      <c r="C531">
        <v>190</v>
      </c>
      <c r="D531">
        <v>3</v>
      </c>
      <c r="E531">
        <v>38</v>
      </c>
      <c r="F531" s="138">
        <f t="shared" si="199"/>
        <v>19</v>
      </c>
      <c r="G531">
        <v>0</v>
      </c>
      <c r="H531">
        <v>0</v>
      </c>
      <c r="I531">
        <v>0</v>
      </c>
      <c r="J531" s="94">
        <v>0</v>
      </c>
      <c r="K531" s="87">
        <v>918.40000000000009</v>
      </c>
      <c r="L531" s="86">
        <v>0</v>
      </c>
      <c r="M531" s="86">
        <v>0</v>
      </c>
      <c r="N531" s="86">
        <v>0</v>
      </c>
      <c r="O531">
        <v>1.3620000000000001</v>
      </c>
      <c r="P531">
        <v>1.1000000000000001</v>
      </c>
      <c r="Q531">
        <v>1.1000000000000001</v>
      </c>
      <c r="R531">
        <v>1.1000000000000001</v>
      </c>
      <c r="S531">
        <f t="shared" si="217"/>
        <v>137</v>
      </c>
      <c r="T531">
        <f t="shared" si="203"/>
        <v>0</v>
      </c>
      <c r="U531">
        <f t="shared" si="203"/>
        <v>0</v>
      </c>
      <c r="V531">
        <f t="shared" si="203"/>
        <v>0</v>
      </c>
      <c r="W531">
        <f t="shared" si="204"/>
        <v>24</v>
      </c>
      <c r="X531">
        <f t="shared" si="204"/>
        <v>0</v>
      </c>
      <c r="Y531">
        <f t="shared" si="204"/>
        <v>0</v>
      </c>
      <c r="Z531">
        <f t="shared" si="200"/>
        <v>0</v>
      </c>
      <c r="AA531">
        <f t="shared" si="206"/>
        <v>3.1076422699087214</v>
      </c>
      <c r="AB531">
        <f t="shared" si="206"/>
        <v>0</v>
      </c>
      <c r="AC531">
        <f t="shared" si="207"/>
        <v>0</v>
      </c>
      <c r="AD531" s="96">
        <f t="shared" si="208"/>
        <v>0</v>
      </c>
      <c r="AE531" s="95">
        <v>0</v>
      </c>
      <c r="AF531" s="86">
        <v>0</v>
      </c>
      <c r="AG531" s="86">
        <v>0</v>
      </c>
      <c r="AH531">
        <v>0.98</v>
      </c>
      <c r="AI531">
        <v>0.98</v>
      </c>
      <c r="AJ531">
        <v>0.98</v>
      </c>
      <c r="AK531">
        <f t="shared" si="210"/>
        <v>0</v>
      </c>
      <c r="AL531">
        <f t="shared" si="210"/>
        <v>0</v>
      </c>
      <c r="AM531">
        <f t="shared" si="210"/>
        <v>0</v>
      </c>
      <c r="AN531">
        <f t="shared" si="209"/>
        <v>0</v>
      </c>
      <c r="AO531">
        <f t="shared" si="209"/>
        <v>0</v>
      </c>
      <c r="AP531">
        <f t="shared" si="209"/>
        <v>0</v>
      </c>
      <c r="AQ531" s="97">
        <f>(AK531/(IF((237.3*LN(('Mini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1" s="97">
        <f>(AL531/(IF((237.3*LN(('Mini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1" s="97">
        <f>(AM531/(IF((237.3*LN(('Mini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1">
        <f t="shared" si="212"/>
        <v>0</v>
      </c>
      <c r="AU531">
        <v>0</v>
      </c>
      <c r="AV531" s="96">
        <v>0</v>
      </c>
      <c r="AW531" s="139">
        <f t="shared" si="211"/>
        <v>1.2666666666666668</v>
      </c>
      <c r="AX531" s="129">
        <v>0</v>
      </c>
      <c r="AY531" s="129">
        <v>0</v>
      </c>
      <c r="AZ531" s="129">
        <v>0</v>
      </c>
      <c r="BA531" s="86"/>
      <c r="BB531" s="86">
        <v>0</v>
      </c>
      <c r="BC531">
        <v>0</v>
      </c>
      <c r="BD531">
        <v>0</v>
      </c>
      <c r="BE531">
        <v>0</v>
      </c>
      <c r="BG531">
        <v>0</v>
      </c>
      <c r="BH531">
        <v>0</v>
      </c>
      <c r="BI531">
        <v>0</v>
      </c>
      <c r="BJ531">
        <v>0</v>
      </c>
      <c r="BM531">
        <f t="shared" si="213"/>
        <v>1.1616292894075E-2</v>
      </c>
      <c r="BN531">
        <f t="shared" si="214"/>
        <v>1.6553227470231999E-3</v>
      </c>
      <c r="BO531">
        <f t="shared" si="215"/>
        <v>1.5869346821790999</v>
      </c>
      <c r="BP531">
        <f t="shared" si="216"/>
        <v>1</v>
      </c>
    </row>
    <row r="532" spans="1:68" x14ac:dyDescent="0.25">
      <c r="A532" t="str">
        <f t="shared" si="201"/>
        <v>9210143</v>
      </c>
      <c r="B532">
        <v>9</v>
      </c>
      <c r="C532">
        <v>210</v>
      </c>
      <c r="D532">
        <v>3</v>
      </c>
      <c r="E532">
        <v>14</v>
      </c>
      <c r="F532" s="138">
        <f t="shared" si="199"/>
        <v>4</v>
      </c>
      <c r="G532">
        <v>0</v>
      </c>
      <c r="H532">
        <v>0</v>
      </c>
      <c r="I532">
        <v>0</v>
      </c>
      <c r="J532" s="94">
        <v>0</v>
      </c>
      <c r="K532" s="87">
        <v>378</v>
      </c>
      <c r="L532" s="86">
        <v>0</v>
      </c>
      <c r="M532" s="86">
        <v>0</v>
      </c>
      <c r="N532" s="86">
        <v>0</v>
      </c>
      <c r="O532">
        <v>1.3620000000000001</v>
      </c>
      <c r="P532">
        <v>1.1000000000000001</v>
      </c>
      <c r="Q532">
        <v>1.1000000000000001</v>
      </c>
      <c r="R532">
        <v>1.1000000000000001</v>
      </c>
      <c r="S532">
        <f t="shared" si="217"/>
        <v>56</v>
      </c>
      <c r="T532">
        <f t="shared" si="203"/>
        <v>0</v>
      </c>
      <c r="U532">
        <f t="shared" si="203"/>
        <v>0</v>
      </c>
      <c r="V532">
        <f t="shared" si="203"/>
        <v>0</v>
      </c>
      <c r="W532">
        <f t="shared" si="204"/>
        <v>10</v>
      </c>
      <c r="X532">
        <f t="shared" si="204"/>
        <v>0</v>
      </c>
      <c r="Y532">
        <f t="shared" si="204"/>
        <v>0</v>
      </c>
      <c r="Z532">
        <f t="shared" si="200"/>
        <v>0</v>
      </c>
      <c r="AA532">
        <f t="shared" si="206"/>
        <v>0.14040753186853402</v>
      </c>
      <c r="AB532">
        <f t="shared" si="206"/>
        <v>0</v>
      </c>
      <c r="AC532">
        <f t="shared" si="207"/>
        <v>0</v>
      </c>
      <c r="AD532" s="96">
        <f t="shared" si="208"/>
        <v>0</v>
      </c>
      <c r="AE532" s="95">
        <v>0</v>
      </c>
      <c r="AF532" s="86">
        <v>0</v>
      </c>
      <c r="AG532" s="86">
        <v>0</v>
      </c>
      <c r="AH532">
        <v>0.98</v>
      </c>
      <c r="AI532">
        <v>0.98</v>
      </c>
      <c r="AJ532">
        <v>0.98</v>
      </c>
      <c r="AK532">
        <f t="shared" si="210"/>
        <v>0</v>
      </c>
      <c r="AL532">
        <f t="shared" si="210"/>
        <v>0</v>
      </c>
      <c r="AM532">
        <f t="shared" si="210"/>
        <v>0</v>
      </c>
      <c r="AN532">
        <f t="shared" si="209"/>
        <v>0</v>
      </c>
      <c r="AO532">
        <f t="shared" si="209"/>
        <v>0</v>
      </c>
      <c r="AP532">
        <f t="shared" si="209"/>
        <v>0</v>
      </c>
      <c r="AQ532" s="97">
        <f>(AK532/(IF((237.3*LN(('Mini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2" s="97">
        <f>(AL532/(IF((237.3*LN(('Mini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2" s="97">
        <f>(AM532/(IF((237.3*LN(('Mini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2">
        <f t="shared" si="212"/>
        <v>0</v>
      </c>
      <c r="AU532">
        <v>0</v>
      </c>
      <c r="AV532" s="96">
        <v>0</v>
      </c>
      <c r="AW532" s="139">
        <f t="shared" si="211"/>
        <v>0.35000000000000003</v>
      </c>
      <c r="AX532" s="129">
        <v>0</v>
      </c>
      <c r="AY532" s="129">
        <v>0</v>
      </c>
      <c r="AZ532" s="129">
        <v>0</v>
      </c>
      <c r="BA532" s="86"/>
      <c r="BB532" s="86">
        <v>0</v>
      </c>
      <c r="BC532">
        <v>0</v>
      </c>
      <c r="BD532">
        <v>0</v>
      </c>
      <c r="BE532">
        <v>0</v>
      </c>
      <c r="BG532">
        <v>0</v>
      </c>
      <c r="BH532">
        <v>0</v>
      </c>
      <c r="BI532">
        <v>0</v>
      </c>
      <c r="BJ532">
        <v>0</v>
      </c>
      <c r="BM532">
        <f t="shared" si="213"/>
        <v>1.3823338826853E-3</v>
      </c>
      <c r="BN532">
        <f t="shared" si="214"/>
        <v>3.3290816326530999E-4</v>
      </c>
      <c r="BO532">
        <f t="shared" si="215"/>
        <v>1.723172227894</v>
      </c>
      <c r="BP532">
        <f t="shared" si="216"/>
        <v>1</v>
      </c>
    </row>
    <row r="533" spans="1:68" x14ac:dyDescent="0.25">
      <c r="A533" t="str">
        <f t="shared" si="201"/>
        <v>9210183</v>
      </c>
      <c r="B533">
        <v>9</v>
      </c>
      <c r="C533">
        <v>210</v>
      </c>
      <c r="D533">
        <v>3</v>
      </c>
      <c r="E533">
        <v>18</v>
      </c>
      <c r="F533" s="138">
        <f t="shared" si="199"/>
        <v>9</v>
      </c>
      <c r="G533">
        <v>0</v>
      </c>
      <c r="H533">
        <v>0</v>
      </c>
      <c r="I533">
        <v>0</v>
      </c>
      <c r="J533" s="94">
        <v>0</v>
      </c>
      <c r="K533" s="87">
        <v>491.40000000000003</v>
      </c>
      <c r="L533" s="86">
        <v>0</v>
      </c>
      <c r="M533" s="86">
        <v>0</v>
      </c>
      <c r="N533" s="86">
        <v>0</v>
      </c>
      <c r="O533">
        <v>1.3620000000000001</v>
      </c>
      <c r="P533">
        <v>1.1000000000000001</v>
      </c>
      <c r="Q533">
        <v>1.1000000000000001</v>
      </c>
      <c r="R533">
        <v>1.1000000000000001</v>
      </c>
      <c r="S533">
        <f t="shared" si="217"/>
        <v>73</v>
      </c>
      <c r="T533">
        <f t="shared" si="203"/>
        <v>0</v>
      </c>
      <c r="U533">
        <f t="shared" si="203"/>
        <v>0</v>
      </c>
      <c r="V533">
        <f t="shared" si="203"/>
        <v>0</v>
      </c>
      <c r="W533">
        <f t="shared" si="204"/>
        <v>13</v>
      </c>
      <c r="X533">
        <f t="shared" si="204"/>
        <v>0</v>
      </c>
      <c r="Y533">
        <f t="shared" si="204"/>
        <v>0</v>
      </c>
      <c r="Z533">
        <f t="shared" si="200"/>
        <v>0</v>
      </c>
      <c r="AA533">
        <f t="shared" si="206"/>
        <v>0.3243639843854712</v>
      </c>
      <c r="AB533">
        <f t="shared" si="206"/>
        <v>0</v>
      </c>
      <c r="AC533">
        <f t="shared" si="207"/>
        <v>0</v>
      </c>
      <c r="AD533" s="96">
        <f t="shared" si="208"/>
        <v>0</v>
      </c>
      <c r="AE533" s="95">
        <v>0</v>
      </c>
      <c r="AF533" s="86">
        <v>0</v>
      </c>
      <c r="AG533" s="86">
        <v>0</v>
      </c>
      <c r="AH533">
        <v>0.98</v>
      </c>
      <c r="AI533">
        <v>0.98</v>
      </c>
      <c r="AJ533">
        <v>0.98</v>
      </c>
      <c r="AK533">
        <f t="shared" si="210"/>
        <v>0</v>
      </c>
      <c r="AL533">
        <f t="shared" si="210"/>
        <v>0</v>
      </c>
      <c r="AM533">
        <f t="shared" si="210"/>
        <v>0</v>
      </c>
      <c r="AN533">
        <f t="shared" si="209"/>
        <v>0</v>
      </c>
      <c r="AO533">
        <f t="shared" si="209"/>
        <v>0</v>
      </c>
      <c r="AP533">
        <f t="shared" si="209"/>
        <v>0</v>
      </c>
      <c r="AQ533" s="97">
        <f>(AK533/(IF((237.3*LN(('Mini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3" s="97">
        <f>(AL533/(IF((237.3*LN(('Mini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3" s="97">
        <f>(AM533/(IF((237.3*LN(('Mini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3">
        <f t="shared" si="212"/>
        <v>0</v>
      </c>
      <c r="AU533">
        <v>0</v>
      </c>
      <c r="AV533" s="96">
        <v>0</v>
      </c>
      <c r="AW533" s="139">
        <f t="shared" si="211"/>
        <v>0.70000000000000007</v>
      </c>
      <c r="AX533" s="129">
        <v>0</v>
      </c>
      <c r="AY533" s="129">
        <v>0</v>
      </c>
      <c r="AZ533" s="129">
        <v>0</v>
      </c>
      <c r="BA533" s="86"/>
      <c r="BB533" s="86">
        <v>0</v>
      </c>
      <c r="BC533">
        <v>0</v>
      </c>
      <c r="BD533">
        <v>0</v>
      </c>
      <c r="BE533">
        <v>0</v>
      </c>
      <c r="BG533">
        <v>0</v>
      </c>
      <c r="BH533">
        <v>0</v>
      </c>
      <c r="BI533">
        <v>0</v>
      </c>
      <c r="BJ533">
        <v>0</v>
      </c>
      <c r="BM533">
        <f t="shared" si="213"/>
        <v>8.0534470601597002E-4</v>
      </c>
      <c r="BN533">
        <f t="shared" si="214"/>
        <v>3.9795050474943999E-4</v>
      </c>
      <c r="BO533">
        <f t="shared" si="215"/>
        <v>1.8138647155180001</v>
      </c>
      <c r="BP533">
        <f t="shared" si="216"/>
        <v>2</v>
      </c>
    </row>
    <row r="534" spans="1:68" x14ac:dyDescent="0.25">
      <c r="A534" t="str">
        <f t="shared" si="201"/>
        <v>9210233</v>
      </c>
      <c r="B534">
        <v>9</v>
      </c>
      <c r="C534">
        <v>210</v>
      </c>
      <c r="D534">
        <v>3</v>
      </c>
      <c r="E534">
        <v>23</v>
      </c>
      <c r="F534" s="138">
        <f t="shared" si="199"/>
        <v>9</v>
      </c>
      <c r="G534">
        <v>0</v>
      </c>
      <c r="H534">
        <v>0</v>
      </c>
      <c r="I534">
        <v>0</v>
      </c>
      <c r="J534" s="94">
        <v>0</v>
      </c>
      <c r="K534" s="87">
        <v>595.80000000000007</v>
      </c>
      <c r="L534" s="86">
        <v>0</v>
      </c>
      <c r="M534" s="86">
        <v>0</v>
      </c>
      <c r="N534" s="86">
        <v>0</v>
      </c>
      <c r="O534">
        <v>1.3620000000000001</v>
      </c>
      <c r="P534">
        <v>1.1000000000000001</v>
      </c>
      <c r="Q534">
        <v>1.1000000000000001</v>
      </c>
      <c r="R534">
        <v>1.1000000000000001</v>
      </c>
      <c r="S534">
        <f t="shared" si="217"/>
        <v>89</v>
      </c>
      <c r="T534">
        <f t="shared" si="203"/>
        <v>0</v>
      </c>
      <c r="U534">
        <f t="shared" si="203"/>
        <v>0</v>
      </c>
      <c r="V534">
        <f t="shared" si="203"/>
        <v>0</v>
      </c>
      <c r="W534">
        <f t="shared" si="204"/>
        <v>15</v>
      </c>
      <c r="X534">
        <f t="shared" si="204"/>
        <v>0</v>
      </c>
      <c r="Y534">
        <f t="shared" si="204"/>
        <v>0</v>
      </c>
      <c r="Z534">
        <f t="shared" si="200"/>
        <v>0</v>
      </c>
      <c r="AA534">
        <f t="shared" si="206"/>
        <v>0.42051775977083677</v>
      </c>
      <c r="AB534">
        <f t="shared" si="206"/>
        <v>0</v>
      </c>
      <c r="AC534">
        <f t="shared" si="207"/>
        <v>0</v>
      </c>
      <c r="AD534" s="96">
        <f t="shared" si="208"/>
        <v>0</v>
      </c>
      <c r="AE534" s="95">
        <v>0</v>
      </c>
      <c r="AF534" s="86">
        <v>0</v>
      </c>
      <c r="AG534" s="86">
        <v>0</v>
      </c>
      <c r="AH534">
        <v>0.98</v>
      </c>
      <c r="AI534">
        <v>0.98</v>
      </c>
      <c r="AJ534">
        <v>0.98</v>
      </c>
      <c r="AK534">
        <f t="shared" si="210"/>
        <v>0</v>
      </c>
      <c r="AL534">
        <f t="shared" si="210"/>
        <v>0</v>
      </c>
      <c r="AM534">
        <f t="shared" si="210"/>
        <v>0</v>
      </c>
      <c r="AN534">
        <f t="shared" si="209"/>
        <v>0</v>
      </c>
      <c r="AO534">
        <f t="shared" si="209"/>
        <v>0</v>
      </c>
      <c r="AP534">
        <f t="shared" si="209"/>
        <v>0</v>
      </c>
      <c r="AQ534" s="97">
        <f>(AK534/(IF((237.3*LN(('Mini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4" s="97">
        <f>(AL534/(IF((237.3*LN(('Mini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4" s="97">
        <f>(AM534/(IF((237.3*LN(('Mini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4">
        <f t="shared" si="212"/>
        <v>0</v>
      </c>
      <c r="AU534">
        <v>0</v>
      </c>
      <c r="AV534" s="96">
        <v>0</v>
      </c>
      <c r="AW534" s="139">
        <f t="shared" si="211"/>
        <v>0.70000000000000007</v>
      </c>
      <c r="AX534" s="129">
        <v>0</v>
      </c>
      <c r="AY534" s="129">
        <v>0</v>
      </c>
      <c r="AZ534" s="129">
        <v>0</v>
      </c>
      <c r="BA534" s="86"/>
      <c r="BB534" s="86">
        <v>0</v>
      </c>
      <c r="BC534">
        <v>0</v>
      </c>
      <c r="BD534">
        <v>0</v>
      </c>
      <c r="BE534">
        <v>0</v>
      </c>
      <c r="BG534">
        <v>0</v>
      </c>
      <c r="BH534">
        <v>0</v>
      </c>
      <c r="BI534">
        <v>0</v>
      </c>
      <c r="BJ534">
        <v>0</v>
      </c>
      <c r="BM534">
        <f t="shared" si="213"/>
        <v>8.0534470601597002E-4</v>
      </c>
      <c r="BN534">
        <f t="shared" si="214"/>
        <v>3.9795050474943999E-4</v>
      </c>
      <c r="BO534">
        <f t="shared" si="215"/>
        <v>1.8138647155180001</v>
      </c>
      <c r="BP534">
        <f t="shared" si="216"/>
        <v>2</v>
      </c>
    </row>
    <row r="535" spans="1:68" x14ac:dyDescent="0.25">
      <c r="A535" t="str">
        <f t="shared" si="201"/>
        <v>9210303</v>
      </c>
      <c r="B535">
        <v>9</v>
      </c>
      <c r="C535">
        <v>210</v>
      </c>
      <c r="D535">
        <v>3</v>
      </c>
      <c r="E535">
        <v>30</v>
      </c>
      <c r="F535" s="138">
        <f t="shared" si="199"/>
        <v>14</v>
      </c>
      <c r="G535">
        <v>0</v>
      </c>
      <c r="H535">
        <v>0</v>
      </c>
      <c r="I535">
        <v>0</v>
      </c>
      <c r="J535" s="94">
        <v>0</v>
      </c>
      <c r="K535" s="87">
        <v>784.80000000000007</v>
      </c>
      <c r="L535" s="86">
        <v>0</v>
      </c>
      <c r="M535" s="86">
        <v>0</v>
      </c>
      <c r="N535" s="86">
        <v>0</v>
      </c>
      <c r="O535">
        <v>1.3620000000000001</v>
      </c>
      <c r="P535">
        <v>1.1000000000000001</v>
      </c>
      <c r="Q535">
        <v>1.1000000000000001</v>
      </c>
      <c r="R535">
        <v>1.1000000000000001</v>
      </c>
      <c r="S535">
        <f t="shared" si="217"/>
        <v>117</v>
      </c>
      <c r="T535">
        <f t="shared" si="203"/>
        <v>0</v>
      </c>
      <c r="U535">
        <f t="shared" si="203"/>
        <v>0</v>
      </c>
      <c r="V535">
        <f t="shared" si="203"/>
        <v>0</v>
      </c>
      <c r="W535">
        <f t="shared" si="204"/>
        <v>20</v>
      </c>
      <c r="X535">
        <f t="shared" si="204"/>
        <v>0</v>
      </c>
      <c r="Y535">
        <f t="shared" si="204"/>
        <v>0</v>
      </c>
      <c r="Z535">
        <f t="shared" si="200"/>
        <v>0</v>
      </c>
      <c r="AA535">
        <f t="shared" si="206"/>
        <v>1.295663723585732</v>
      </c>
      <c r="AB535">
        <f t="shared" si="206"/>
        <v>0</v>
      </c>
      <c r="AC535">
        <f t="shared" si="207"/>
        <v>0</v>
      </c>
      <c r="AD535" s="96">
        <f t="shared" si="208"/>
        <v>0</v>
      </c>
      <c r="AE535" s="95">
        <v>0</v>
      </c>
      <c r="AF535" s="86">
        <v>0</v>
      </c>
      <c r="AG535" s="86">
        <v>0</v>
      </c>
      <c r="AH535">
        <v>0.98</v>
      </c>
      <c r="AI535">
        <v>0.98</v>
      </c>
      <c r="AJ535">
        <v>0.98</v>
      </c>
      <c r="AK535">
        <f t="shared" si="210"/>
        <v>0</v>
      </c>
      <c r="AL535">
        <f t="shared" si="210"/>
        <v>0</v>
      </c>
      <c r="AM535">
        <f t="shared" si="210"/>
        <v>0</v>
      </c>
      <c r="AN535">
        <f t="shared" si="209"/>
        <v>0</v>
      </c>
      <c r="AO535">
        <f t="shared" si="209"/>
        <v>0</v>
      </c>
      <c r="AP535">
        <f t="shared" si="209"/>
        <v>0</v>
      </c>
      <c r="AQ535" s="97">
        <f>(AK535/(IF((237.3*LN(('Mini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5" s="97">
        <f>(AL535/(IF((237.3*LN(('Mini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5" s="97">
        <f>(AM535/(IF((237.3*LN(('Mini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5">
        <f t="shared" si="212"/>
        <v>0</v>
      </c>
      <c r="AU535">
        <v>0</v>
      </c>
      <c r="AV535" s="96">
        <v>0</v>
      </c>
      <c r="AW535" s="139">
        <f t="shared" si="211"/>
        <v>1.05</v>
      </c>
      <c r="AX535" s="129">
        <v>0</v>
      </c>
      <c r="AY535" s="129">
        <v>0</v>
      </c>
      <c r="AZ535" s="129">
        <v>0</v>
      </c>
      <c r="BA535" s="86"/>
      <c r="BB535" s="86">
        <v>0</v>
      </c>
      <c r="BC535">
        <v>0</v>
      </c>
      <c r="BD535">
        <v>0</v>
      </c>
      <c r="BE535">
        <v>0</v>
      </c>
      <c r="BG535">
        <v>0</v>
      </c>
      <c r="BH535">
        <v>0</v>
      </c>
      <c r="BI535">
        <v>0</v>
      </c>
      <c r="BJ535">
        <v>0</v>
      </c>
      <c r="BM535">
        <f t="shared" si="213"/>
        <v>2.5582398288699999E-3</v>
      </c>
      <c r="BN535">
        <f t="shared" si="214"/>
        <v>5.6161694684148003E-4</v>
      </c>
      <c r="BO535">
        <f t="shared" si="215"/>
        <v>1.4942747715061999</v>
      </c>
      <c r="BP535">
        <f t="shared" si="216"/>
        <v>3</v>
      </c>
    </row>
    <row r="536" spans="1:68" x14ac:dyDescent="0.25">
      <c r="A536" t="str">
        <f t="shared" si="201"/>
        <v>9210383</v>
      </c>
      <c r="B536">
        <v>9</v>
      </c>
      <c r="C536">
        <v>210</v>
      </c>
      <c r="D536">
        <v>3</v>
      </c>
      <c r="E536">
        <v>38</v>
      </c>
      <c r="F536" s="138">
        <f t="shared" si="199"/>
        <v>19</v>
      </c>
      <c r="G536">
        <v>0</v>
      </c>
      <c r="H536">
        <v>0</v>
      </c>
      <c r="I536">
        <v>0</v>
      </c>
      <c r="J536" s="94">
        <v>0</v>
      </c>
      <c r="K536" s="87">
        <v>1033.2</v>
      </c>
      <c r="L536" s="86">
        <v>0</v>
      </c>
      <c r="M536" s="86">
        <v>0</v>
      </c>
      <c r="N536" s="86">
        <v>0</v>
      </c>
      <c r="O536">
        <v>1.3620000000000001</v>
      </c>
      <c r="P536">
        <v>1.1000000000000001</v>
      </c>
      <c r="Q536">
        <v>1.1000000000000001</v>
      </c>
      <c r="R536">
        <v>1.1000000000000001</v>
      </c>
      <c r="S536">
        <f t="shared" si="217"/>
        <v>154</v>
      </c>
      <c r="T536">
        <f t="shared" si="203"/>
        <v>0</v>
      </c>
      <c r="U536">
        <f t="shared" si="203"/>
        <v>0</v>
      </c>
      <c r="V536">
        <f t="shared" si="203"/>
        <v>0</v>
      </c>
      <c r="W536">
        <f t="shared" si="204"/>
        <v>26</v>
      </c>
      <c r="X536">
        <f t="shared" si="204"/>
        <v>0</v>
      </c>
      <c r="Y536">
        <f t="shared" si="204"/>
        <v>0</v>
      </c>
      <c r="Z536">
        <f t="shared" si="200"/>
        <v>0</v>
      </c>
      <c r="AA536">
        <f t="shared" si="206"/>
        <v>3.9295826587349652</v>
      </c>
      <c r="AB536">
        <f t="shared" si="206"/>
        <v>0</v>
      </c>
      <c r="AC536">
        <f t="shared" si="207"/>
        <v>0</v>
      </c>
      <c r="AD536" s="96">
        <f t="shared" si="208"/>
        <v>0</v>
      </c>
      <c r="AE536" s="95">
        <v>0</v>
      </c>
      <c r="AF536" s="86">
        <v>0</v>
      </c>
      <c r="AG536" s="86">
        <v>0</v>
      </c>
      <c r="AH536">
        <v>0.98</v>
      </c>
      <c r="AI536">
        <v>0.98</v>
      </c>
      <c r="AJ536">
        <v>0.98</v>
      </c>
      <c r="AK536">
        <f t="shared" si="210"/>
        <v>0</v>
      </c>
      <c r="AL536">
        <f t="shared" si="210"/>
        <v>0</v>
      </c>
      <c r="AM536">
        <f t="shared" si="210"/>
        <v>0</v>
      </c>
      <c r="AN536">
        <f t="shared" si="209"/>
        <v>0</v>
      </c>
      <c r="AO536">
        <f t="shared" si="209"/>
        <v>0</v>
      </c>
      <c r="AP536">
        <f t="shared" si="209"/>
        <v>0</v>
      </c>
      <c r="AQ536" s="97">
        <f>(AK536/(IF((237.3*LN(('Mini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6" s="97">
        <f>(AL536/(IF((237.3*LN(('Mini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6" s="97">
        <f>(AM536/(IF((237.3*LN(('Mini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6">
        <f t="shared" si="212"/>
        <v>0</v>
      </c>
      <c r="AU536">
        <v>0</v>
      </c>
      <c r="AV536" s="96">
        <v>0</v>
      </c>
      <c r="AW536" s="139">
        <f t="shared" si="211"/>
        <v>1.4000000000000001</v>
      </c>
      <c r="AX536" s="129">
        <v>0</v>
      </c>
      <c r="AY536" s="129">
        <v>0</v>
      </c>
      <c r="AZ536" s="129">
        <v>0</v>
      </c>
      <c r="BA536" s="86"/>
      <c r="BB536" s="86">
        <v>0</v>
      </c>
      <c r="BC536">
        <v>0</v>
      </c>
      <c r="BD536">
        <v>0</v>
      </c>
      <c r="BE536">
        <v>0</v>
      </c>
      <c r="BG536">
        <v>0</v>
      </c>
      <c r="BH536">
        <v>0</v>
      </c>
      <c r="BI536">
        <v>0</v>
      </c>
      <c r="BJ536">
        <v>0</v>
      </c>
      <c r="BM536">
        <f t="shared" si="213"/>
        <v>1.1616292894075E-2</v>
      </c>
      <c r="BN536">
        <f t="shared" si="214"/>
        <v>1.6553227470231999E-3</v>
      </c>
      <c r="BO536">
        <f t="shared" si="215"/>
        <v>1.5869346821790999</v>
      </c>
      <c r="BP536">
        <f t="shared" si="216"/>
        <v>1</v>
      </c>
    </row>
    <row r="537" spans="1:68" x14ac:dyDescent="0.25">
      <c r="A537" t="str">
        <f t="shared" si="201"/>
        <v>9230143</v>
      </c>
      <c r="B537">
        <v>9</v>
      </c>
      <c r="C537">
        <v>230</v>
      </c>
      <c r="D537">
        <v>3</v>
      </c>
      <c r="E537">
        <v>14</v>
      </c>
      <c r="F537" s="138">
        <f t="shared" si="199"/>
        <v>4</v>
      </c>
      <c r="G537">
        <v>0</v>
      </c>
      <c r="H537">
        <v>0</v>
      </c>
      <c r="I537">
        <v>0</v>
      </c>
      <c r="J537" s="94">
        <v>0</v>
      </c>
      <c r="K537" s="87">
        <v>420</v>
      </c>
      <c r="L537" s="86">
        <v>0</v>
      </c>
      <c r="M537" s="86">
        <v>0</v>
      </c>
      <c r="N537" s="86">
        <v>0</v>
      </c>
      <c r="O537">
        <v>1.3620000000000001</v>
      </c>
      <c r="P537">
        <v>1.1000000000000001</v>
      </c>
      <c r="Q537">
        <v>1.1000000000000001</v>
      </c>
      <c r="R537">
        <v>1.1000000000000001</v>
      </c>
      <c r="S537">
        <f t="shared" si="217"/>
        <v>63</v>
      </c>
      <c r="T537">
        <f t="shared" si="203"/>
        <v>0</v>
      </c>
      <c r="U537">
        <f t="shared" si="203"/>
        <v>0</v>
      </c>
      <c r="V537">
        <f t="shared" si="203"/>
        <v>0</v>
      </c>
      <c r="W537">
        <f t="shared" si="204"/>
        <v>11</v>
      </c>
      <c r="X537">
        <f t="shared" si="204"/>
        <v>0</v>
      </c>
      <c r="Y537">
        <f t="shared" si="204"/>
        <v>0</v>
      </c>
      <c r="Z537">
        <f t="shared" si="200"/>
        <v>0</v>
      </c>
      <c r="AA537">
        <f t="shared" si="206"/>
        <v>0.18235929199879208</v>
      </c>
      <c r="AB537">
        <f t="shared" si="206"/>
        <v>0</v>
      </c>
      <c r="AC537">
        <f t="shared" si="207"/>
        <v>0</v>
      </c>
      <c r="AD537" s="96">
        <f t="shared" si="208"/>
        <v>0</v>
      </c>
      <c r="AE537" s="95">
        <v>0</v>
      </c>
      <c r="AF537" s="86">
        <v>0</v>
      </c>
      <c r="AG537" s="86">
        <v>0</v>
      </c>
      <c r="AH537">
        <v>0.98</v>
      </c>
      <c r="AI537">
        <v>0.98</v>
      </c>
      <c r="AJ537">
        <v>0.98</v>
      </c>
      <c r="AK537">
        <f t="shared" si="210"/>
        <v>0</v>
      </c>
      <c r="AL537">
        <f t="shared" si="210"/>
        <v>0</v>
      </c>
      <c r="AM537">
        <f t="shared" si="210"/>
        <v>0</v>
      </c>
      <c r="AN537">
        <f t="shared" si="209"/>
        <v>0</v>
      </c>
      <c r="AO537">
        <f t="shared" si="209"/>
        <v>0</v>
      </c>
      <c r="AP537">
        <f t="shared" si="209"/>
        <v>0</v>
      </c>
      <c r="AQ537" s="97">
        <f>(AK537/(IF((237.3*LN(('Mini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7" s="97">
        <f>(AL537/(IF((237.3*LN(('Mini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7" s="97">
        <f>(AM537/(IF((237.3*LN(('Mini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7">
        <f t="shared" si="212"/>
        <v>0</v>
      </c>
      <c r="AU537">
        <v>0</v>
      </c>
      <c r="AV537" s="96">
        <v>0</v>
      </c>
      <c r="AW537" s="139">
        <f t="shared" si="211"/>
        <v>0.38333333333333336</v>
      </c>
      <c r="AX537" s="129">
        <v>0</v>
      </c>
      <c r="AY537" s="129">
        <v>0</v>
      </c>
      <c r="AZ537" s="129">
        <v>0</v>
      </c>
      <c r="BA537" s="86"/>
      <c r="BB537" s="86">
        <v>0</v>
      </c>
      <c r="BC537">
        <v>0</v>
      </c>
      <c r="BD537">
        <v>0</v>
      </c>
      <c r="BE537">
        <v>0</v>
      </c>
      <c r="BG537">
        <v>0</v>
      </c>
      <c r="BH537">
        <v>0</v>
      </c>
      <c r="BI537">
        <v>0</v>
      </c>
      <c r="BJ537">
        <v>0</v>
      </c>
      <c r="BM537">
        <f t="shared" si="213"/>
        <v>1.3823338826853E-3</v>
      </c>
      <c r="BN537">
        <f t="shared" si="214"/>
        <v>3.3290816326530999E-4</v>
      </c>
      <c r="BO537">
        <f t="shared" si="215"/>
        <v>1.723172227894</v>
      </c>
      <c r="BP537">
        <f t="shared" si="216"/>
        <v>1</v>
      </c>
    </row>
    <row r="538" spans="1:68" x14ac:dyDescent="0.25">
      <c r="A538" t="str">
        <f t="shared" si="201"/>
        <v>9230183</v>
      </c>
      <c r="B538">
        <v>9</v>
      </c>
      <c r="C538">
        <v>230</v>
      </c>
      <c r="D538">
        <v>3</v>
      </c>
      <c r="E538">
        <v>18</v>
      </c>
      <c r="F538" s="138">
        <f t="shared" si="199"/>
        <v>9</v>
      </c>
      <c r="G538">
        <v>0</v>
      </c>
      <c r="H538">
        <v>0</v>
      </c>
      <c r="I538">
        <v>0</v>
      </c>
      <c r="J538" s="94">
        <v>0</v>
      </c>
      <c r="K538" s="87">
        <v>546</v>
      </c>
      <c r="L538" s="86">
        <v>0</v>
      </c>
      <c r="M538" s="86">
        <v>0</v>
      </c>
      <c r="N538" s="86">
        <v>0</v>
      </c>
      <c r="O538">
        <v>1.3620000000000001</v>
      </c>
      <c r="P538">
        <v>1.1000000000000001</v>
      </c>
      <c r="Q538">
        <v>1.1000000000000001</v>
      </c>
      <c r="R538">
        <v>1.1000000000000001</v>
      </c>
      <c r="S538">
        <f t="shared" si="217"/>
        <v>81</v>
      </c>
      <c r="T538">
        <f t="shared" si="203"/>
        <v>0</v>
      </c>
      <c r="U538">
        <f t="shared" si="203"/>
        <v>0</v>
      </c>
      <c r="V538">
        <f t="shared" si="203"/>
        <v>0</v>
      </c>
      <c r="W538">
        <f t="shared" si="204"/>
        <v>14</v>
      </c>
      <c r="X538">
        <f t="shared" si="204"/>
        <v>0</v>
      </c>
      <c r="Y538">
        <f t="shared" si="204"/>
        <v>0</v>
      </c>
      <c r="Z538">
        <f t="shared" si="200"/>
        <v>0</v>
      </c>
      <c r="AA538">
        <f t="shared" si="206"/>
        <v>0.40890314214494994</v>
      </c>
      <c r="AB538">
        <f t="shared" si="206"/>
        <v>0</v>
      </c>
      <c r="AC538">
        <f t="shared" si="207"/>
        <v>0</v>
      </c>
      <c r="AD538" s="96">
        <f t="shared" si="208"/>
        <v>0</v>
      </c>
      <c r="AE538" s="95">
        <v>0</v>
      </c>
      <c r="AF538" s="86">
        <v>0</v>
      </c>
      <c r="AG538" s="86">
        <v>0</v>
      </c>
      <c r="AH538">
        <v>0.98</v>
      </c>
      <c r="AI538">
        <v>0.98</v>
      </c>
      <c r="AJ538">
        <v>0.98</v>
      </c>
      <c r="AK538">
        <f t="shared" si="210"/>
        <v>0</v>
      </c>
      <c r="AL538">
        <f t="shared" si="210"/>
        <v>0</v>
      </c>
      <c r="AM538">
        <f t="shared" si="210"/>
        <v>0</v>
      </c>
      <c r="AN538">
        <f t="shared" si="209"/>
        <v>0</v>
      </c>
      <c r="AO538">
        <f t="shared" si="209"/>
        <v>0</v>
      </c>
      <c r="AP538">
        <f t="shared" si="209"/>
        <v>0</v>
      </c>
      <c r="AQ538" s="97">
        <f>(AK538/(IF((237.3*LN(('Mini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8" s="97">
        <f>(AL538/(IF((237.3*LN(('Mini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8" s="97">
        <f>(AM538/(IF((237.3*LN(('Mini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8">
        <f t="shared" si="212"/>
        <v>0</v>
      </c>
      <c r="AU538">
        <v>0</v>
      </c>
      <c r="AV538" s="96">
        <v>0</v>
      </c>
      <c r="AW538" s="139">
        <f t="shared" si="211"/>
        <v>0.76666666666666672</v>
      </c>
      <c r="AX538" s="129">
        <v>0</v>
      </c>
      <c r="AY538" s="129">
        <v>0</v>
      </c>
      <c r="AZ538" s="129">
        <v>0</v>
      </c>
      <c r="BA538" s="86"/>
      <c r="BB538" s="86">
        <v>0</v>
      </c>
      <c r="BC538">
        <v>0</v>
      </c>
      <c r="BD538">
        <v>0</v>
      </c>
      <c r="BE538">
        <v>0</v>
      </c>
      <c r="BG538">
        <v>0</v>
      </c>
      <c r="BH538">
        <v>0</v>
      </c>
      <c r="BI538">
        <v>0</v>
      </c>
      <c r="BJ538">
        <v>0</v>
      </c>
      <c r="BM538">
        <f t="shared" si="213"/>
        <v>8.0534470601597002E-4</v>
      </c>
      <c r="BN538">
        <f t="shared" si="214"/>
        <v>3.9795050474943999E-4</v>
      </c>
      <c r="BO538">
        <f t="shared" si="215"/>
        <v>1.8138647155180001</v>
      </c>
      <c r="BP538">
        <f t="shared" si="216"/>
        <v>2</v>
      </c>
    </row>
    <row r="539" spans="1:68" x14ac:dyDescent="0.25">
      <c r="A539" t="str">
        <f t="shared" si="201"/>
        <v>9230233</v>
      </c>
      <c r="B539">
        <v>9</v>
      </c>
      <c r="C539">
        <v>230</v>
      </c>
      <c r="D539">
        <v>3</v>
      </c>
      <c r="E539">
        <v>23</v>
      </c>
      <c r="F539" s="138">
        <f t="shared" si="199"/>
        <v>9</v>
      </c>
      <c r="G539">
        <v>0</v>
      </c>
      <c r="H539">
        <v>0</v>
      </c>
      <c r="I539">
        <v>0</v>
      </c>
      <c r="J539" s="94">
        <v>0</v>
      </c>
      <c r="K539" s="87">
        <v>662</v>
      </c>
      <c r="L539" s="86">
        <v>0</v>
      </c>
      <c r="M539" s="86">
        <v>0</v>
      </c>
      <c r="N539" s="86">
        <v>0</v>
      </c>
      <c r="O539">
        <v>1.3620000000000001</v>
      </c>
      <c r="P539">
        <v>1.1000000000000001</v>
      </c>
      <c r="Q539">
        <v>1.1000000000000001</v>
      </c>
      <c r="R539">
        <v>1.1000000000000001</v>
      </c>
      <c r="S539">
        <f t="shared" si="217"/>
        <v>99</v>
      </c>
      <c r="T539">
        <f t="shared" si="203"/>
        <v>0</v>
      </c>
      <c r="U539">
        <f t="shared" si="203"/>
        <v>0</v>
      </c>
      <c r="V539">
        <f t="shared" si="203"/>
        <v>0</v>
      </c>
      <c r="W539">
        <f t="shared" si="204"/>
        <v>17</v>
      </c>
      <c r="X539">
        <f t="shared" si="204"/>
        <v>0</v>
      </c>
      <c r="Y539">
        <f t="shared" si="204"/>
        <v>0</v>
      </c>
      <c r="Z539">
        <f t="shared" si="200"/>
        <v>0</v>
      </c>
      <c r="AA539">
        <f t="shared" si="206"/>
        <v>0.58156331359890301</v>
      </c>
      <c r="AB539">
        <f t="shared" si="206"/>
        <v>0</v>
      </c>
      <c r="AC539">
        <f t="shared" si="207"/>
        <v>0</v>
      </c>
      <c r="AD539" s="96">
        <f t="shared" si="208"/>
        <v>0</v>
      </c>
      <c r="AE539" s="95">
        <v>0</v>
      </c>
      <c r="AF539" s="86">
        <v>0</v>
      </c>
      <c r="AG539" s="86">
        <v>0</v>
      </c>
      <c r="AH539">
        <v>0.98</v>
      </c>
      <c r="AI539">
        <v>0.98</v>
      </c>
      <c r="AJ539">
        <v>0.98</v>
      </c>
      <c r="AK539">
        <f t="shared" si="210"/>
        <v>0</v>
      </c>
      <c r="AL539">
        <f t="shared" si="210"/>
        <v>0</v>
      </c>
      <c r="AM539">
        <f t="shared" si="210"/>
        <v>0</v>
      </c>
      <c r="AN539">
        <f t="shared" si="209"/>
        <v>0</v>
      </c>
      <c r="AO539">
        <f t="shared" si="209"/>
        <v>0</v>
      </c>
      <c r="AP539">
        <f t="shared" si="209"/>
        <v>0</v>
      </c>
      <c r="AQ539" s="97">
        <f>(AK539/(IF((237.3*LN(('Mini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39" s="97">
        <f>(AL539/(IF((237.3*LN(('Mini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39" s="97">
        <f>(AM539/(IF((237.3*LN(('Mini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39">
        <f t="shared" si="212"/>
        <v>0</v>
      </c>
      <c r="AU539">
        <v>0</v>
      </c>
      <c r="AV539" s="96">
        <v>0</v>
      </c>
      <c r="AW539" s="139">
        <f t="shared" si="211"/>
        <v>0.76666666666666672</v>
      </c>
      <c r="AX539" s="129">
        <v>0</v>
      </c>
      <c r="AY539" s="129">
        <v>0</v>
      </c>
      <c r="AZ539" s="129">
        <v>0</v>
      </c>
      <c r="BA539" s="86"/>
      <c r="BB539" s="86">
        <v>0</v>
      </c>
      <c r="BC539">
        <v>0</v>
      </c>
      <c r="BD539">
        <v>0</v>
      </c>
      <c r="BE539">
        <v>0</v>
      </c>
      <c r="BG539">
        <v>0</v>
      </c>
      <c r="BH539">
        <v>0</v>
      </c>
      <c r="BI539">
        <v>0</v>
      </c>
      <c r="BJ539">
        <v>0</v>
      </c>
      <c r="BM539">
        <f t="shared" si="213"/>
        <v>8.0534470601597002E-4</v>
      </c>
      <c r="BN539">
        <f t="shared" si="214"/>
        <v>3.9795050474943999E-4</v>
      </c>
      <c r="BO539">
        <f t="shared" si="215"/>
        <v>1.8138647155180001</v>
      </c>
      <c r="BP539">
        <f t="shared" si="216"/>
        <v>2</v>
      </c>
    </row>
    <row r="540" spans="1:68" x14ac:dyDescent="0.25">
      <c r="A540" t="str">
        <f t="shared" si="201"/>
        <v>9230303</v>
      </c>
      <c r="B540">
        <v>9</v>
      </c>
      <c r="C540">
        <v>230</v>
      </c>
      <c r="D540">
        <v>3</v>
      </c>
      <c r="E540">
        <v>30</v>
      </c>
      <c r="F540" s="138">
        <f t="shared" si="199"/>
        <v>14</v>
      </c>
      <c r="G540">
        <v>0</v>
      </c>
      <c r="H540">
        <v>0</v>
      </c>
      <c r="I540">
        <v>0</v>
      </c>
      <c r="J540" s="94">
        <v>0</v>
      </c>
      <c r="K540" s="87">
        <v>872</v>
      </c>
      <c r="L540" s="86">
        <v>0</v>
      </c>
      <c r="M540" s="86">
        <v>0</v>
      </c>
      <c r="N540" s="86">
        <v>0</v>
      </c>
      <c r="O540">
        <v>1.3620000000000001</v>
      </c>
      <c r="P540">
        <v>1.1000000000000001</v>
      </c>
      <c r="Q540">
        <v>1.1000000000000001</v>
      </c>
      <c r="R540">
        <v>1.1000000000000001</v>
      </c>
      <c r="S540">
        <f t="shared" si="217"/>
        <v>130</v>
      </c>
      <c r="T540">
        <f t="shared" si="203"/>
        <v>0</v>
      </c>
      <c r="U540">
        <f t="shared" si="203"/>
        <v>0</v>
      </c>
      <c r="V540">
        <f t="shared" si="203"/>
        <v>0</v>
      </c>
      <c r="W540">
        <f t="shared" si="204"/>
        <v>22</v>
      </c>
      <c r="X540">
        <f t="shared" si="204"/>
        <v>0</v>
      </c>
      <c r="Y540">
        <f t="shared" si="204"/>
        <v>0</v>
      </c>
      <c r="Z540">
        <f t="shared" si="200"/>
        <v>0</v>
      </c>
      <c r="AA540">
        <f t="shared" si="206"/>
        <v>1.6466028203409315</v>
      </c>
      <c r="AB540">
        <f t="shared" si="206"/>
        <v>0</v>
      </c>
      <c r="AC540">
        <f t="shared" si="207"/>
        <v>0</v>
      </c>
      <c r="AD540" s="96">
        <f t="shared" si="208"/>
        <v>0</v>
      </c>
      <c r="AE540" s="95">
        <v>0</v>
      </c>
      <c r="AF540" s="86">
        <v>0</v>
      </c>
      <c r="AG540" s="86">
        <v>0</v>
      </c>
      <c r="AH540">
        <v>0.98</v>
      </c>
      <c r="AI540">
        <v>0.98</v>
      </c>
      <c r="AJ540">
        <v>0.98</v>
      </c>
      <c r="AK540">
        <f t="shared" si="210"/>
        <v>0</v>
      </c>
      <c r="AL540">
        <f t="shared" si="210"/>
        <v>0</v>
      </c>
      <c r="AM540">
        <f t="shared" si="210"/>
        <v>0</v>
      </c>
      <c r="AN540">
        <f t="shared" si="209"/>
        <v>0</v>
      </c>
      <c r="AO540">
        <f t="shared" si="209"/>
        <v>0</v>
      </c>
      <c r="AP540">
        <f t="shared" si="209"/>
        <v>0</v>
      </c>
      <c r="AQ540" s="97">
        <f>(AK540/(IF((237.3*LN(('Mini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0" s="97">
        <f>(AL540/(IF((237.3*LN(('Mini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0" s="97">
        <f>(AM540/(IF((237.3*LN(('Mini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0">
        <f t="shared" si="212"/>
        <v>0</v>
      </c>
      <c r="AU540">
        <v>0</v>
      </c>
      <c r="AV540" s="96">
        <v>0</v>
      </c>
      <c r="AW540" s="139">
        <f t="shared" si="211"/>
        <v>1.1500000000000001</v>
      </c>
      <c r="AX540" s="129">
        <v>0</v>
      </c>
      <c r="AY540" s="129">
        <v>0</v>
      </c>
      <c r="AZ540" s="129">
        <v>0</v>
      </c>
      <c r="BA540" s="86"/>
      <c r="BB540" s="86">
        <v>0</v>
      </c>
      <c r="BC540">
        <v>0</v>
      </c>
      <c r="BD540">
        <v>0</v>
      </c>
      <c r="BE540">
        <v>0</v>
      </c>
      <c r="BG540">
        <v>0</v>
      </c>
      <c r="BH540">
        <v>0</v>
      </c>
      <c r="BI540">
        <v>0</v>
      </c>
      <c r="BJ540">
        <v>0</v>
      </c>
      <c r="BM540">
        <f t="shared" si="213"/>
        <v>2.5582398288699999E-3</v>
      </c>
      <c r="BN540">
        <f t="shared" si="214"/>
        <v>5.6161694684148003E-4</v>
      </c>
      <c r="BO540">
        <f t="shared" si="215"/>
        <v>1.4942747715061999</v>
      </c>
      <c r="BP540">
        <f t="shared" si="216"/>
        <v>3</v>
      </c>
    </row>
    <row r="541" spans="1:68" x14ac:dyDescent="0.25">
      <c r="A541" t="str">
        <f t="shared" si="201"/>
        <v>9230383</v>
      </c>
      <c r="B541">
        <v>9</v>
      </c>
      <c r="C541">
        <v>230</v>
      </c>
      <c r="D541">
        <v>3</v>
      </c>
      <c r="E541">
        <v>38</v>
      </c>
      <c r="F541" s="138">
        <f t="shared" si="199"/>
        <v>19</v>
      </c>
      <c r="G541">
        <v>0</v>
      </c>
      <c r="H541">
        <v>0</v>
      </c>
      <c r="I541">
        <v>0</v>
      </c>
      <c r="J541" s="94">
        <v>0</v>
      </c>
      <c r="K541" s="87">
        <v>1148</v>
      </c>
      <c r="L541" s="86">
        <v>0</v>
      </c>
      <c r="M541" s="86">
        <v>0</v>
      </c>
      <c r="N541" s="86">
        <v>0</v>
      </c>
      <c r="O541">
        <v>1.3620000000000001</v>
      </c>
      <c r="P541">
        <v>1.1000000000000001</v>
      </c>
      <c r="Q541">
        <v>1.1000000000000001</v>
      </c>
      <c r="R541">
        <v>1.1000000000000001</v>
      </c>
      <c r="S541">
        <f t="shared" si="217"/>
        <v>171</v>
      </c>
      <c r="T541">
        <f t="shared" si="203"/>
        <v>0</v>
      </c>
      <c r="U541">
        <f t="shared" si="203"/>
        <v>0</v>
      </c>
      <c r="V541">
        <f t="shared" si="203"/>
        <v>0</v>
      </c>
      <c r="W541">
        <f t="shared" si="204"/>
        <v>29</v>
      </c>
      <c r="X541">
        <f t="shared" si="204"/>
        <v>0</v>
      </c>
      <c r="Y541">
        <f t="shared" si="204"/>
        <v>0</v>
      </c>
      <c r="Z541">
        <f t="shared" si="200"/>
        <v>0</v>
      </c>
      <c r="AA541">
        <f t="shared" si="206"/>
        <v>5.1502042889277293</v>
      </c>
      <c r="AB541">
        <f t="shared" si="206"/>
        <v>0</v>
      </c>
      <c r="AC541">
        <f t="shared" si="207"/>
        <v>0</v>
      </c>
      <c r="AD541" s="96">
        <f t="shared" si="208"/>
        <v>0</v>
      </c>
      <c r="AE541" s="95">
        <v>0</v>
      </c>
      <c r="AF541" s="86">
        <v>0</v>
      </c>
      <c r="AG541" s="86">
        <v>0</v>
      </c>
      <c r="AH541">
        <v>0.98</v>
      </c>
      <c r="AI541">
        <v>0.98</v>
      </c>
      <c r="AJ541">
        <v>0.98</v>
      </c>
      <c r="AK541">
        <f t="shared" si="210"/>
        <v>0</v>
      </c>
      <c r="AL541">
        <f t="shared" si="210"/>
        <v>0</v>
      </c>
      <c r="AM541">
        <f t="shared" si="210"/>
        <v>0</v>
      </c>
      <c r="AN541">
        <f t="shared" si="209"/>
        <v>0</v>
      </c>
      <c r="AO541">
        <f t="shared" si="209"/>
        <v>0</v>
      </c>
      <c r="AP541">
        <f t="shared" si="209"/>
        <v>0</v>
      </c>
      <c r="AQ541" s="97">
        <f>(AK541/(IF((237.3*LN(('Mini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1" s="97">
        <f>(AL541/(IF((237.3*LN(('Mini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1" s="97">
        <f>(AM541/(IF((237.3*LN(('Mini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1">
        <f t="shared" si="212"/>
        <v>0</v>
      </c>
      <c r="AU541">
        <v>0</v>
      </c>
      <c r="AV541" s="96">
        <v>0</v>
      </c>
      <c r="AW541" s="139">
        <f t="shared" si="211"/>
        <v>1.5333333333333334</v>
      </c>
      <c r="AX541" s="129">
        <v>0</v>
      </c>
      <c r="AY541" s="129">
        <v>0</v>
      </c>
      <c r="AZ541" s="129">
        <v>0</v>
      </c>
      <c r="BA541" s="86"/>
      <c r="BB541" s="86">
        <v>0</v>
      </c>
      <c r="BC541">
        <v>0</v>
      </c>
      <c r="BD541">
        <v>0</v>
      </c>
      <c r="BE541">
        <v>0</v>
      </c>
      <c r="BG541">
        <v>0</v>
      </c>
      <c r="BH541">
        <v>0</v>
      </c>
      <c r="BI541">
        <v>0</v>
      </c>
      <c r="BJ541">
        <v>0</v>
      </c>
      <c r="BM541">
        <f t="shared" si="213"/>
        <v>1.1616292894075E-2</v>
      </c>
      <c r="BN541">
        <f t="shared" si="214"/>
        <v>1.6553227470231999E-3</v>
      </c>
      <c r="BO541">
        <f t="shared" si="215"/>
        <v>1.5869346821790999</v>
      </c>
      <c r="BP541">
        <f t="shared" si="216"/>
        <v>1</v>
      </c>
    </row>
    <row r="542" spans="1:68" x14ac:dyDescent="0.25">
      <c r="A542" t="str">
        <f t="shared" si="201"/>
        <v>9250143</v>
      </c>
      <c r="B542">
        <v>9</v>
      </c>
      <c r="C542">
        <v>250</v>
      </c>
      <c r="D542">
        <v>3</v>
      </c>
      <c r="E542">
        <v>14</v>
      </c>
      <c r="F542" s="138">
        <f t="shared" si="199"/>
        <v>4</v>
      </c>
      <c r="G542">
        <v>0</v>
      </c>
      <c r="H542">
        <v>0</v>
      </c>
      <c r="I542">
        <v>0</v>
      </c>
      <c r="J542" s="94">
        <v>0</v>
      </c>
      <c r="K542" s="87">
        <v>462.00000000000006</v>
      </c>
      <c r="L542" s="86">
        <v>0</v>
      </c>
      <c r="M542" s="86">
        <v>0</v>
      </c>
      <c r="N542" s="86">
        <v>0</v>
      </c>
      <c r="O542">
        <v>1.3620000000000001</v>
      </c>
      <c r="P542">
        <v>1.1000000000000001</v>
      </c>
      <c r="Q542">
        <v>1.1000000000000001</v>
      </c>
      <c r="R542">
        <v>1.1000000000000001</v>
      </c>
      <c r="S542">
        <f t="shared" si="217"/>
        <v>69</v>
      </c>
      <c r="T542">
        <f t="shared" si="203"/>
        <v>0</v>
      </c>
      <c r="U542">
        <f t="shared" si="203"/>
        <v>0</v>
      </c>
      <c r="V542">
        <f t="shared" si="203"/>
        <v>0</v>
      </c>
      <c r="W542">
        <f t="shared" si="204"/>
        <v>12</v>
      </c>
      <c r="X542">
        <f t="shared" si="204"/>
        <v>0</v>
      </c>
      <c r="Y542">
        <f t="shared" si="204"/>
        <v>0</v>
      </c>
      <c r="Z542">
        <f t="shared" si="200"/>
        <v>0</v>
      </c>
      <c r="AA542">
        <f t="shared" si="206"/>
        <v>0.23147910158223278</v>
      </c>
      <c r="AB542">
        <f t="shared" si="206"/>
        <v>0</v>
      </c>
      <c r="AC542">
        <f t="shared" si="207"/>
        <v>0</v>
      </c>
      <c r="AD542" s="96">
        <f t="shared" si="208"/>
        <v>0</v>
      </c>
      <c r="AE542" s="95">
        <v>0</v>
      </c>
      <c r="AF542" s="86">
        <v>0</v>
      </c>
      <c r="AG542" s="86">
        <v>0</v>
      </c>
      <c r="AH542">
        <v>0.98</v>
      </c>
      <c r="AI542">
        <v>0.98</v>
      </c>
      <c r="AJ542">
        <v>0.98</v>
      </c>
      <c r="AK542">
        <f t="shared" si="210"/>
        <v>0</v>
      </c>
      <c r="AL542">
        <f t="shared" si="210"/>
        <v>0</v>
      </c>
      <c r="AM542">
        <f t="shared" si="210"/>
        <v>0</v>
      </c>
      <c r="AN542">
        <f t="shared" si="209"/>
        <v>0</v>
      </c>
      <c r="AO542">
        <f t="shared" si="209"/>
        <v>0</v>
      </c>
      <c r="AP542">
        <f t="shared" si="209"/>
        <v>0</v>
      </c>
      <c r="AQ542" s="97">
        <f>(AK542/(IF((237.3*LN(('Mini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2" s="97">
        <f>(AL542/(IF((237.3*LN(('Mini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2" s="97">
        <f>(AM542/(IF((237.3*LN(('Mini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2">
        <f t="shared" si="212"/>
        <v>0</v>
      </c>
      <c r="AU542">
        <v>0</v>
      </c>
      <c r="AV542" s="96">
        <v>0</v>
      </c>
      <c r="AW542" s="139">
        <f t="shared" si="211"/>
        <v>0.41666666666666669</v>
      </c>
      <c r="AX542" s="129">
        <v>0</v>
      </c>
      <c r="AY542" s="129">
        <v>0</v>
      </c>
      <c r="AZ542" s="129">
        <v>0</v>
      </c>
      <c r="BA542" s="86"/>
      <c r="BB542" s="86">
        <v>0</v>
      </c>
      <c r="BC542">
        <v>0</v>
      </c>
      <c r="BD542">
        <v>0</v>
      </c>
      <c r="BE542">
        <v>0</v>
      </c>
      <c r="BG542">
        <v>0</v>
      </c>
      <c r="BH542">
        <v>0</v>
      </c>
      <c r="BI542">
        <v>0</v>
      </c>
      <c r="BJ542">
        <v>0</v>
      </c>
      <c r="BM542">
        <f t="shared" si="213"/>
        <v>1.3823338826853E-3</v>
      </c>
      <c r="BN542">
        <f t="shared" si="214"/>
        <v>3.3290816326530999E-4</v>
      </c>
      <c r="BO542">
        <f t="shared" si="215"/>
        <v>1.723172227894</v>
      </c>
      <c r="BP542">
        <f t="shared" si="216"/>
        <v>1</v>
      </c>
    </row>
    <row r="543" spans="1:68" x14ac:dyDescent="0.25">
      <c r="A543" t="str">
        <f t="shared" si="201"/>
        <v>9250183</v>
      </c>
      <c r="B543">
        <v>9</v>
      </c>
      <c r="C543">
        <v>250</v>
      </c>
      <c r="D543">
        <v>3</v>
      </c>
      <c r="E543">
        <v>18</v>
      </c>
      <c r="F543" s="138">
        <f t="shared" si="199"/>
        <v>9</v>
      </c>
      <c r="G543">
        <v>0</v>
      </c>
      <c r="H543">
        <v>0</v>
      </c>
      <c r="I543">
        <v>0</v>
      </c>
      <c r="J543" s="94">
        <v>0</v>
      </c>
      <c r="K543" s="87">
        <v>600.6</v>
      </c>
      <c r="L543" s="86">
        <v>0</v>
      </c>
      <c r="M543" s="86">
        <v>0</v>
      </c>
      <c r="N543" s="86">
        <v>0</v>
      </c>
      <c r="O543">
        <v>1.3620000000000001</v>
      </c>
      <c r="P543">
        <v>1.1000000000000001</v>
      </c>
      <c r="Q543">
        <v>1.1000000000000001</v>
      </c>
      <c r="R543">
        <v>1.1000000000000001</v>
      </c>
      <c r="S543">
        <f t="shared" si="217"/>
        <v>90</v>
      </c>
      <c r="T543">
        <f t="shared" si="203"/>
        <v>0</v>
      </c>
      <c r="U543">
        <f t="shared" si="203"/>
        <v>0</v>
      </c>
      <c r="V543">
        <f t="shared" si="203"/>
        <v>0</v>
      </c>
      <c r="W543">
        <f t="shared" si="204"/>
        <v>15</v>
      </c>
      <c r="X543">
        <f t="shared" si="204"/>
        <v>0</v>
      </c>
      <c r="Y543">
        <f t="shared" si="204"/>
        <v>0</v>
      </c>
      <c r="Z543">
        <f t="shared" si="200"/>
        <v>0</v>
      </c>
      <c r="AA543">
        <f t="shared" si="206"/>
        <v>0.5063337677274552</v>
      </c>
      <c r="AB543">
        <f t="shared" si="206"/>
        <v>0</v>
      </c>
      <c r="AC543">
        <f t="shared" si="207"/>
        <v>0</v>
      </c>
      <c r="AD543" s="96">
        <f t="shared" si="208"/>
        <v>0</v>
      </c>
      <c r="AE543" s="95">
        <v>0</v>
      </c>
      <c r="AF543" s="86">
        <v>0</v>
      </c>
      <c r="AG543" s="86">
        <v>0</v>
      </c>
      <c r="AH543">
        <v>0.98</v>
      </c>
      <c r="AI543">
        <v>0.98</v>
      </c>
      <c r="AJ543">
        <v>0.98</v>
      </c>
      <c r="AK543">
        <f t="shared" si="210"/>
        <v>0</v>
      </c>
      <c r="AL543">
        <f t="shared" si="210"/>
        <v>0</v>
      </c>
      <c r="AM543">
        <f t="shared" si="210"/>
        <v>0</v>
      </c>
      <c r="AN543">
        <f t="shared" si="209"/>
        <v>0</v>
      </c>
      <c r="AO543">
        <f t="shared" si="209"/>
        <v>0</v>
      </c>
      <c r="AP543">
        <f t="shared" si="209"/>
        <v>0</v>
      </c>
      <c r="AQ543" s="97">
        <f>(AK543/(IF((237.3*LN(('Mini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3" s="97">
        <f>(AL543/(IF((237.3*LN(('Mini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3" s="97">
        <f>(AM543/(IF((237.3*LN(('Mini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3">
        <f t="shared" si="212"/>
        <v>0</v>
      </c>
      <c r="AU543">
        <v>0</v>
      </c>
      <c r="AV543" s="96">
        <v>0</v>
      </c>
      <c r="AW543" s="139">
        <f t="shared" si="211"/>
        <v>0.83333333333333337</v>
      </c>
      <c r="AX543" s="129">
        <v>0</v>
      </c>
      <c r="AY543" s="129">
        <v>0</v>
      </c>
      <c r="AZ543" s="129">
        <v>0</v>
      </c>
      <c r="BA543" s="86"/>
      <c r="BB543" s="86">
        <v>0</v>
      </c>
      <c r="BC543">
        <v>0</v>
      </c>
      <c r="BD543">
        <v>0</v>
      </c>
      <c r="BE543">
        <v>0</v>
      </c>
      <c r="BG543">
        <v>0</v>
      </c>
      <c r="BH543">
        <v>0</v>
      </c>
      <c r="BI543">
        <v>0</v>
      </c>
      <c r="BJ543">
        <v>0</v>
      </c>
      <c r="BM543">
        <f t="shared" si="213"/>
        <v>8.0534470601597002E-4</v>
      </c>
      <c r="BN543">
        <f t="shared" si="214"/>
        <v>3.9795050474943999E-4</v>
      </c>
      <c r="BO543">
        <f t="shared" si="215"/>
        <v>1.8138647155180001</v>
      </c>
      <c r="BP543">
        <f t="shared" si="216"/>
        <v>2</v>
      </c>
    </row>
    <row r="544" spans="1:68" x14ac:dyDescent="0.25">
      <c r="A544" t="str">
        <f t="shared" si="201"/>
        <v>9250233</v>
      </c>
      <c r="B544">
        <v>9</v>
      </c>
      <c r="C544">
        <v>250</v>
      </c>
      <c r="D544">
        <v>3</v>
      </c>
      <c r="E544">
        <v>23</v>
      </c>
      <c r="F544" s="138">
        <f t="shared" si="199"/>
        <v>9</v>
      </c>
      <c r="G544">
        <v>0</v>
      </c>
      <c r="H544">
        <v>0</v>
      </c>
      <c r="I544">
        <v>0</v>
      </c>
      <c r="J544" s="94">
        <v>0</v>
      </c>
      <c r="K544" s="87">
        <v>728.2</v>
      </c>
      <c r="L544" s="86">
        <v>0</v>
      </c>
      <c r="M544" s="86">
        <v>0</v>
      </c>
      <c r="N544" s="86">
        <v>0</v>
      </c>
      <c r="O544">
        <v>1.3620000000000001</v>
      </c>
      <c r="P544">
        <v>1.1000000000000001</v>
      </c>
      <c r="Q544">
        <v>1.1000000000000001</v>
      </c>
      <c r="R544">
        <v>1.1000000000000001</v>
      </c>
      <c r="S544">
        <f t="shared" si="217"/>
        <v>109</v>
      </c>
      <c r="T544">
        <f t="shared" si="203"/>
        <v>0</v>
      </c>
      <c r="U544">
        <f t="shared" si="203"/>
        <v>0</v>
      </c>
      <c r="V544">
        <f t="shared" si="203"/>
        <v>0</v>
      </c>
      <c r="W544">
        <f t="shared" si="204"/>
        <v>19</v>
      </c>
      <c r="X544">
        <f t="shared" si="204"/>
        <v>0</v>
      </c>
      <c r="Y544">
        <f t="shared" si="204"/>
        <v>0</v>
      </c>
      <c r="Z544">
        <f t="shared" si="200"/>
        <v>0</v>
      </c>
      <c r="AA544">
        <f t="shared" si="206"/>
        <v>0.77747484344384754</v>
      </c>
      <c r="AB544">
        <f t="shared" si="206"/>
        <v>0</v>
      </c>
      <c r="AC544">
        <f t="shared" si="207"/>
        <v>0</v>
      </c>
      <c r="AD544" s="96">
        <f t="shared" si="208"/>
        <v>0</v>
      </c>
      <c r="AE544" s="95">
        <v>0</v>
      </c>
      <c r="AF544" s="86">
        <v>0</v>
      </c>
      <c r="AG544" s="86">
        <v>0</v>
      </c>
      <c r="AH544">
        <v>0.98</v>
      </c>
      <c r="AI544">
        <v>0.98</v>
      </c>
      <c r="AJ544">
        <v>0.98</v>
      </c>
      <c r="AK544">
        <f t="shared" si="210"/>
        <v>0</v>
      </c>
      <c r="AL544">
        <f t="shared" si="210"/>
        <v>0</v>
      </c>
      <c r="AM544">
        <f t="shared" si="210"/>
        <v>0</v>
      </c>
      <c r="AN544">
        <f t="shared" si="209"/>
        <v>0</v>
      </c>
      <c r="AO544">
        <f t="shared" si="209"/>
        <v>0</v>
      </c>
      <c r="AP544">
        <f t="shared" si="209"/>
        <v>0</v>
      </c>
      <c r="AQ544" s="97">
        <f>(AK544/(IF((237.3*LN(('Mini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4" s="97">
        <f>(AL544/(IF((237.3*LN(('Mini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4" s="97">
        <f>(AM544/(IF((237.3*LN(('Mini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4">
        <f t="shared" si="212"/>
        <v>0</v>
      </c>
      <c r="AU544">
        <v>0</v>
      </c>
      <c r="AV544" s="96">
        <v>0</v>
      </c>
      <c r="AW544" s="139">
        <f t="shared" si="211"/>
        <v>0.83333333333333337</v>
      </c>
      <c r="AX544" s="129">
        <v>0</v>
      </c>
      <c r="AY544" s="129">
        <v>0</v>
      </c>
      <c r="AZ544" s="129">
        <v>0</v>
      </c>
      <c r="BA544" s="86"/>
      <c r="BB544" s="86">
        <v>0</v>
      </c>
      <c r="BC544">
        <v>0</v>
      </c>
      <c r="BD544">
        <v>0</v>
      </c>
      <c r="BE544">
        <v>0</v>
      </c>
      <c r="BG544">
        <v>0</v>
      </c>
      <c r="BH544">
        <v>0</v>
      </c>
      <c r="BI544">
        <v>0</v>
      </c>
      <c r="BJ544">
        <v>0</v>
      </c>
      <c r="BM544">
        <f t="shared" si="213"/>
        <v>8.0534470601597002E-4</v>
      </c>
      <c r="BN544">
        <f t="shared" si="214"/>
        <v>3.9795050474943999E-4</v>
      </c>
      <c r="BO544">
        <f t="shared" si="215"/>
        <v>1.8138647155180001</v>
      </c>
      <c r="BP544">
        <f t="shared" si="216"/>
        <v>2</v>
      </c>
    </row>
    <row r="545" spans="1:68" x14ac:dyDescent="0.25">
      <c r="A545" t="str">
        <f t="shared" si="201"/>
        <v>9250303</v>
      </c>
      <c r="B545">
        <v>9</v>
      </c>
      <c r="C545">
        <v>250</v>
      </c>
      <c r="D545">
        <v>3</v>
      </c>
      <c r="E545">
        <v>30</v>
      </c>
      <c r="F545" s="138">
        <f t="shared" si="199"/>
        <v>14</v>
      </c>
      <c r="G545">
        <v>0</v>
      </c>
      <c r="H545">
        <v>0</v>
      </c>
      <c r="I545">
        <v>0</v>
      </c>
      <c r="J545" s="94">
        <v>0</v>
      </c>
      <c r="K545" s="87">
        <v>959.2</v>
      </c>
      <c r="L545" s="86">
        <v>0</v>
      </c>
      <c r="M545" s="86">
        <v>0</v>
      </c>
      <c r="N545" s="86">
        <v>0</v>
      </c>
      <c r="O545">
        <v>1.3620000000000001</v>
      </c>
      <c r="P545">
        <v>1.1000000000000001</v>
      </c>
      <c r="Q545">
        <v>1.1000000000000001</v>
      </c>
      <c r="R545">
        <v>1.1000000000000001</v>
      </c>
      <c r="S545">
        <f t="shared" si="217"/>
        <v>143</v>
      </c>
      <c r="T545">
        <f t="shared" si="203"/>
        <v>0</v>
      </c>
      <c r="U545">
        <f t="shared" si="203"/>
        <v>0</v>
      </c>
      <c r="V545">
        <f t="shared" si="203"/>
        <v>0</v>
      </c>
      <c r="W545">
        <f t="shared" si="204"/>
        <v>25</v>
      </c>
      <c r="X545">
        <f t="shared" si="204"/>
        <v>0</v>
      </c>
      <c r="Y545">
        <f t="shared" si="204"/>
        <v>0</v>
      </c>
      <c r="Z545">
        <f t="shared" si="200"/>
        <v>0</v>
      </c>
      <c r="AA545">
        <f t="shared" si="206"/>
        <v>2.1779947192326357</v>
      </c>
      <c r="AB545">
        <f t="shared" si="206"/>
        <v>0</v>
      </c>
      <c r="AC545">
        <f t="shared" si="207"/>
        <v>0</v>
      </c>
      <c r="AD545" s="96">
        <f t="shared" si="208"/>
        <v>0</v>
      </c>
      <c r="AE545" s="95">
        <v>0</v>
      </c>
      <c r="AF545" s="86">
        <v>0</v>
      </c>
      <c r="AG545" s="86">
        <v>0</v>
      </c>
      <c r="AH545">
        <v>0.98</v>
      </c>
      <c r="AI545">
        <v>0.98</v>
      </c>
      <c r="AJ545">
        <v>0.98</v>
      </c>
      <c r="AK545">
        <f t="shared" si="210"/>
        <v>0</v>
      </c>
      <c r="AL545">
        <f t="shared" si="210"/>
        <v>0</v>
      </c>
      <c r="AM545">
        <f t="shared" si="210"/>
        <v>0</v>
      </c>
      <c r="AN545">
        <f t="shared" si="209"/>
        <v>0</v>
      </c>
      <c r="AO545">
        <f t="shared" si="209"/>
        <v>0</v>
      </c>
      <c r="AP545">
        <f t="shared" si="209"/>
        <v>0</v>
      </c>
      <c r="AQ545" s="97">
        <f>(AK545/(IF((237.3*LN(('Mini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5" s="97">
        <f>(AL545/(IF((237.3*LN(('Mini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5" s="97">
        <f>(AM545/(IF((237.3*LN(('Mini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5">
        <f t="shared" si="212"/>
        <v>0</v>
      </c>
      <c r="AU545">
        <v>0</v>
      </c>
      <c r="AV545" s="96">
        <v>0</v>
      </c>
      <c r="AW545" s="139">
        <f t="shared" si="211"/>
        <v>1.25</v>
      </c>
      <c r="AX545" s="129">
        <v>0</v>
      </c>
      <c r="AY545" s="129">
        <v>0</v>
      </c>
      <c r="AZ545" s="129">
        <v>0</v>
      </c>
      <c r="BA545" s="86"/>
      <c r="BB545" s="86">
        <v>0</v>
      </c>
      <c r="BC545">
        <v>0</v>
      </c>
      <c r="BD545">
        <v>0</v>
      </c>
      <c r="BE545">
        <v>0</v>
      </c>
      <c r="BG545">
        <v>0</v>
      </c>
      <c r="BH545">
        <v>0</v>
      </c>
      <c r="BI545">
        <v>0</v>
      </c>
      <c r="BJ545">
        <v>0</v>
      </c>
      <c r="BM545">
        <f t="shared" si="213"/>
        <v>2.5582398288699999E-3</v>
      </c>
      <c r="BN545">
        <f t="shared" si="214"/>
        <v>5.6161694684148003E-4</v>
      </c>
      <c r="BO545">
        <f t="shared" si="215"/>
        <v>1.4942747715061999</v>
      </c>
      <c r="BP545">
        <f t="shared" si="216"/>
        <v>3</v>
      </c>
    </row>
    <row r="546" spans="1:68" x14ac:dyDescent="0.25">
      <c r="A546" t="str">
        <f t="shared" si="201"/>
        <v>9250383</v>
      </c>
      <c r="B546">
        <v>9</v>
      </c>
      <c r="C546">
        <v>250</v>
      </c>
      <c r="D546">
        <v>3</v>
      </c>
      <c r="E546">
        <v>38</v>
      </c>
      <c r="F546" s="138">
        <f t="shared" si="199"/>
        <v>19</v>
      </c>
      <c r="G546">
        <v>0</v>
      </c>
      <c r="H546">
        <v>0</v>
      </c>
      <c r="I546">
        <v>0</v>
      </c>
      <c r="J546" s="94">
        <v>0</v>
      </c>
      <c r="K546" s="87">
        <v>1262.8000000000002</v>
      </c>
      <c r="L546" s="86">
        <v>0</v>
      </c>
      <c r="M546" s="86">
        <v>0</v>
      </c>
      <c r="N546" s="86">
        <v>0</v>
      </c>
      <c r="O546">
        <v>1.3620000000000001</v>
      </c>
      <c r="P546">
        <v>1.1000000000000001</v>
      </c>
      <c r="Q546">
        <v>1.1000000000000001</v>
      </c>
      <c r="R546">
        <v>1.1000000000000001</v>
      </c>
      <c r="S546">
        <f t="shared" si="217"/>
        <v>188</v>
      </c>
      <c r="T546">
        <f t="shared" si="203"/>
        <v>0</v>
      </c>
      <c r="U546">
        <f t="shared" si="203"/>
        <v>0</v>
      </c>
      <c r="V546">
        <f t="shared" si="203"/>
        <v>0</v>
      </c>
      <c r="W546">
        <f t="shared" si="204"/>
        <v>32</v>
      </c>
      <c r="X546">
        <f t="shared" si="204"/>
        <v>0</v>
      </c>
      <c r="Y546">
        <f t="shared" si="204"/>
        <v>0</v>
      </c>
      <c r="Z546">
        <f t="shared" si="200"/>
        <v>0</v>
      </c>
      <c r="AA546">
        <f t="shared" si="206"/>
        <v>6.5787231866111275</v>
      </c>
      <c r="AB546">
        <f t="shared" si="206"/>
        <v>0</v>
      </c>
      <c r="AC546">
        <f t="shared" si="207"/>
        <v>0</v>
      </c>
      <c r="AD546" s="96">
        <f t="shared" si="208"/>
        <v>0</v>
      </c>
      <c r="AE546" s="95">
        <v>0</v>
      </c>
      <c r="AF546" s="86">
        <v>0</v>
      </c>
      <c r="AG546" s="86">
        <v>0</v>
      </c>
      <c r="AH546">
        <v>0.98</v>
      </c>
      <c r="AI546">
        <v>0.98</v>
      </c>
      <c r="AJ546">
        <v>0.98</v>
      </c>
      <c r="AK546">
        <f t="shared" si="210"/>
        <v>0</v>
      </c>
      <c r="AL546">
        <f t="shared" si="210"/>
        <v>0</v>
      </c>
      <c r="AM546">
        <f t="shared" si="210"/>
        <v>0</v>
      </c>
      <c r="AN546">
        <f t="shared" si="209"/>
        <v>0</v>
      </c>
      <c r="AO546">
        <f t="shared" si="209"/>
        <v>0</v>
      </c>
      <c r="AP546">
        <f t="shared" si="209"/>
        <v>0</v>
      </c>
      <c r="AQ546" s="97">
        <f>(AK546/(IF((237.3*LN(('Mini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6" s="97">
        <f>(AL546/(IF((237.3*LN(('Mini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6" s="97">
        <f>(AM546/(IF((237.3*LN(('Mini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6">
        <f t="shared" si="212"/>
        <v>0</v>
      </c>
      <c r="AU546">
        <v>0</v>
      </c>
      <c r="AV546" s="96">
        <v>0</v>
      </c>
      <c r="AW546" s="139">
        <f t="shared" si="211"/>
        <v>1.6666666666666667</v>
      </c>
      <c r="AX546" s="129">
        <v>0</v>
      </c>
      <c r="AY546" s="129">
        <v>0</v>
      </c>
      <c r="AZ546" s="129">
        <v>0</v>
      </c>
      <c r="BA546" s="86"/>
      <c r="BB546" s="86">
        <v>0</v>
      </c>
      <c r="BC546">
        <v>0</v>
      </c>
      <c r="BD546">
        <v>0</v>
      </c>
      <c r="BE546">
        <v>0</v>
      </c>
      <c r="BG546">
        <v>0</v>
      </c>
      <c r="BH546">
        <v>0</v>
      </c>
      <c r="BI546">
        <v>0</v>
      </c>
      <c r="BJ546">
        <v>0</v>
      </c>
      <c r="BM546">
        <f t="shared" si="213"/>
        <v>1.1616292894075E-2</v>
      </c>
      <c r="BN546">
        <f t="shared" si="214"/>
        <v>1.6553227470231999E-3</v>
      </c>
      <c r="BO546">
        <f t="shared" si="215"/>
        <v>1.5869346821790999</v>
      </c>
      <c r="BP546">
        <f t="shared" si="216"/>
        <v>1</v>
      </c>
    </row>
    <row r="547" spans="1:68" x14ac:dyDescent="0.25">
      <c r="A547" t="str">
        <f t="shared" si="201"/>
        <v>9270143</v>
      </c>
      <c r="B547">
        <v>9</v>
      </c>
      <c r="C547">
        <v>270</v>
      </c>
      <c r="D547">
        <v>3</v>
      </c>
      <c r="E547">
        <v>14</v>
      </c>
      <c r="F547" s="138">
        <f t="shared" ref="F547:F610" si="218">IF($E547=14,4,IF($E547=18,9,IF($E547=23,9,IF($E547=30,14,IF($E547=38,19,)))))</f>
        <v>4</v>
      </c>
      <c r="G547">
        <v>0</v>
      </c>
      <c r="H547">
        <v>0</v>
      </c>
      <c r="I547">
        <v>0</v>
      </c>
      <c r="J547" s="94">
        <v>0</v>
      </c>
      <c r="K547" s="87">
        <v>504</v>
      </c>
      <c r="L547" s="86">
        <v>0</v>
      </c>
      <c r="M547" s="86">
        <v>0</v>
      </c>
      <c r="N547" s="86">
        <v>0</v>
      </c>
      <c r="O547">
        <v>1.3620000000000001</v>
      </c>
      <c r="P547">
        <v>1.1000000000000001</v>
      </c>
      <c r="Q547">
        <v>1.1000000000000001</v>
      </c>
      <c r="R547">
        <v>1.1000000000000001</v>
      </c>
      <c r="S547">
        <f t="shared" si="217"/>
        <v>75</v>
      </c>
      <c r="T547">
        <f t="shared" si="203"/>
        <v>0</v>
      </c>
      <c r="U547">
        <f t="shared" si="203"/>
        <v>0</v>
      </c>
      <c r="V547">
        <f t="shared" si="203"/>
        <v>0</v>
      </c>
      <c r="W547">
        <f t="shared" si="204"/>
        <v>13</v>
      </c>
      <c r="X547">
        <f t="shared" si="204"/>
        <v>0</v>
      </c>
      <c r="Y547">
        <f t="shared" si="204"/>
        <v>0</v>
      </c>
      <c r="Z547">
        <f t="shared" si="200"/>
        <v>0</v>
      </c>
      <c r="AA547">
        <f t="shared" si="206"/>
        <v>0.28823563937024926</v>
      </c>
      <c r="AB547">
        <f t="shared" si="206"/>
        <v>0</v>
      </c>
      <c r="AC547">
        <f t="shared" si="207"/>
        <v>0</v>
      </c>
      <c r="AD547" s="96">
        <f t="shared" si="208"/>
        <v>0</v>
      </c>
      <c r="AE547" s="95">
        <v>0</v>
      </c>
      <c r="AF547" s="86">
        <v>0</v>
      </c>
      <c r="AG547" s="86">
        <v>0</v>
      </c>
      <c r="AH547">
        <v>0.98</v>
      </c>
      <c r="AI547">
        <v>0.98</v>
      </c>
      <c r="AJ547">
        <v>0.98</v>
      </c>
      <c r="AK547">
        <f t="shared" si="210"/>
        <v>0</v>
      </c>
      <c r="AL547">
        <f t="shared" si="210"/>
        <v>0</v>
      </c>
      <c r="AM547">
        <f t="shared" si="210"/>
        <v>0</v>
      </c>
      <c r="AN547">
        <f t="shared" si="209"/>
        <v>0</v>
      </c>
      <c r="AO547">
        <f t="shared" si="209"/>
        <v>0</v>
      </c>
      <c r="AP547">
        <f t="shared" si="209"/>
        <v>0</v>
      </c>
      <c r="AQ547" s="97">
        <f>(AK547/(IF((237.3*LN(('Mini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7" s="97">
        <f>(AL547/(IF((237.3*LN(('Mini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7" s="97">
        <f>(AM547/(IF((237.3*LN(('Mini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7">
        <f t="shared" si="212"/>
        <v>0</v>
      </c>
      <c r="AU547">
        <v>0</v>
      </c>
      <c r="AV547" s="96">
        <v>0</v>
      </c>
      <c r="AW547" s="139">
        <f t="shared" si="211"/>
        <v>0.45</v>
      </c>
      <c r="AX547" s="129">
        <v>0</v>
      </c>
      <c r="AY547" s="129">
        <v>0</v>
      </c>
      <c r="AZ547" s="129">
        <v>0</v>
      </c>
      <c r="BA547" s="86"/>
      <c r="BB547" s="86">
        <v>0</v>
      </c>
      <c r="BC547">
        <v>0</v>
      </c>
      <c r="BD547">
        <v>0</v>
      </c>
      <c r="BE547">
        <v>0</v>
      </c>
      <c r="BG547">
        <v>0</v>
      </c>
      <c r="BH547">
        <v>0</v>
      </c>
      <c r="BI547">
        <v>0</v>
      </c>
      <c r="BJ547">
        <v>0</v>
      </c>
      <c r="BM547">
        <f t="shared" si="213"/>
        <v>1.3823338826853E-3</v>
      </c>
      <c r="BN547">
        <f t="shared" si="214"/>
        <v>3.3290816326530999E-4</v>
      </c>
      <c r="BO547">
        <f t="shared" si="215"/>
        <v>1.723172227894</v>
      </c>
      <c r="BP547">
        <f t="shared" si="216"/>
        <v>1</v>
      </c>
    </row>
    <row r="548" spans="1:68" x14ac:dyDescent="0.25">
      <c r="A548" t="str">
        <f t="shared" si="201"/>
        <v>9270183</v>
      </c>
      <c r="B548">
        <v>9</v>
      </c>
      <c r="C548">
        <v>270</v>
      </c>
      <c r="D548">
        <v>3</v>
      </c>
      <c r="E548">
        <v>18</v>
      </c>
      <c r="F548" s="138">
        <f t="shared" si="218"/>
        <v>9</v>
      </c>
      <c r="G548">
        <v>0</v>
      </c>
      <c r="H548">
        <v>0</v>
      </c>
      <c r="I548">
        <v>0</v>
      </c>
      <c r="J548" s="94">
        <v>0</v>
      </c>
      <c r="K548" s="87">
        <v>655.19999999999993</v>
      </c>
      <c r="L548" s="86">
        <v>0</v>
      </c>
      <c r="M548" s="86">
        <v>0</v>
      </c>
      <c r="N548" s="86">
        <v>0</v>
      </c>
      <c r="O548">
        <v>1.3620000000000001</v>
      </c>
      <c r="P548">
        <v>1.1000000000000001</v>
      </c>
      <c r="Q548">
        <v>1.1000000000000001</v>
      </c>
      <c r="R548">
        <v>1.1000000000000001</v>
      </c>
      <c r="S548">
        <f t="shared" si="217"/>
        <v>98</v>
      </c>
      <c r="T548">
        <f t="shared" si="203"/>
        <v>0</v>
      </c>
      <c r="U548">
        <f t="shared" si="203"/>
        <v>0</v>
      </c>
      <c r="V548">
        <f t="shared" si="203"/>
        <v>0</v>
      </c>
      <c r="W548">
        <f t="shared" si="204"/>
        <v>17</v>
      </c>
      <c r="X548">
        <f t="shared" si="204"/>
        <v>0</v>
      </c>
      <c r="Y548">
        <f t="shared" si="204"/>
        <v>0</v>
      </c>
      <c r="Z548">
        <f t="shared" si="200"/>
        <v>0</v>
      </c>
      <c r="AA548">
        <f t="shared" si="206"/>
        <v>0.689250927361306</v>
      </c>
      <c r="AB548">
        <f t="shared" si="206"/>
        <v>0</v>
      </c>
      <c r="AC548">
        <f t="shared" si="207"/>
        <v>0</v>
      </c>
      <c r="AD548" s="96">
        <f t="shared" si="208"/>
        <v>0</v>
      </c>
      <c r="AE548" s="95">
        <v>0</v>
      </c>
      <c r="AF548" s="86">
        <v>0</v>
      </c>
      <c r="AG548" s="86">
        <v>0</v>
      </c>
      <c r="AH548">
        <v>0.98</v>
      </c>
      <c r="AI548">
        <v>0.98</v>
      </c>
      <c r="AJ548">
        <v>0.98</v>
      </c>
      <c r="AK548">
        <f t="shared" si="210"/>
        <v>0</v>
      </c>
      <c r="AL548">
        <f t="shared" si="210"/>
        <v>0</v>
      </c>
      <c r="AM548">
        <f t="shared" si="210"/>
        <v>0</v>
      </c>
      <c r="AN548">
        <f t="shared" si="209"/>
        <v>0</v>
      </c>
      <c r="AO548">
        <f t="shared" si="209"/>
        <v>0</v>
      </c>
      <c r="AP548">
        <f t="shared" si="209"/>
        <v>0</v>
      </c>
      <c r="AQ548" s="97">
        <f>(AK548/(IF((237.3*LN(('Mini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8" s="97">
        <f>(AL548/(IF((237.3*LN(('Mini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8" s="97">
        <f>(AM548/(IF((237.3*LN(('Mini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8">
        <f t="shared" si="212"/>
        <v>0</v>
      </c>
      <c r="AU548">
        <v>0</v>
      </c>
      <c r="AV548" s="96">
        <v>0</v>
      </c>
      <c r="AW548" s="139">
        <f t="shared" si="211"/>
        <v>0.9</v>
      </c>
      <c r="AX548" s="129">
        <v>0</v>
      </c>
      <c r="AY548" s="129">
        <v>0</v>
      </c>
      <c r="AZ548" s="129">
        <v>0</v>
      </c>
      <c r="BA548" s="86"/>
      <c r="BB548" s="86">
        <v>0</v>
      </c>
      <c r="BC548">
        <v>0</v>
      </c>
      <c r="BD548">
        <v>0</v>
      </c>
      <c r="BE548">
        <v>0</v>
      </c>
      <c r="BG548">
        <v>0</v>
      </c>
      <c r="BH548">
        <v>0</v>
      </c>
      <c r="BI548">
        <v>0</v>
      </c>
      <c r="BJ548">
        <v>0</v>
      </c>
      <c r="BM548">
        <f t="shared" si="213"/>
        <v>8.0534470601597002E-4</v>
      </c>
      <c r="BN548">
        <f t="shared" si="214"/>
        <v>3.9795050474943999E-4</v>
      </c>
      <c r="BO548">
        <f t="shared" si="215"/>
        <v>1.8138647155180001</v>
      </c>
      <c r="BP548">
        <f t="shared" si="216"/>
        <v>2</v>
      </c>
    </row>
    <row r="549" spans="1:68" x14ac:dyDescent="0.25">
      <c r="A549" t="str">
        <f t="shared" si="201"/>
        <v>9270233</v>
      </c>
      <c r="B549">
        <v>9</v>
      </c>
      <c r="C549">
        <v>270</v>
      </c>
      <c r="D549">
        <v>3</v>
      </c>
      <c r="E549">
        <v>23</v>
      </c>
      <c r="F549" s="138">
        <f t="shared" si="218"/>
        <v>9</v>
      </c>
      <c r="G549">
        <v>0</v>
      </c>
      <c r="H549">
        <v>0</v>
      </c>
      <c r="I549">
        <v>0</v>
      </c>
      <c r="J549" s="94">
        <v>0</v>
      </c>
      <c r="K549" s="87">
        <v>794.4</v>
      </c>
      <c r="L549" s="86">
        <v>0</v>
      </c>
      <c r="M549" s="86">
        <v>0</v>
      </c>
      <c r="N549" s="86">
        <v>0</v>
      </c>
      <c r="O549">
        <v>1.3620000000000001</v>
      </c>
      <c r="P549">
        <v>1.1000000000000001</v>
      </c>
      <c r="Q549">
        <v>1.1000000000000001</v>
      </c>
      <c r="R549">
        <v>1.1000000000000001</v>
      </c>
      <c r="S549">
        <f t="shared" si="217"/>
        <v>119</v>
      </c>
      <c r="T549">
        <f t="shared" si="203"/>
        <v>0</v>
      </c>
      <c r="U549">
        <f t="shared" si="203"/>
        <v>0</v>
      </c>
      <c r="V549">
        <f t="shared" si="203"/>
        <v>0</v>
      </c>
      <c r="W549">
        <f t="shared" si="204"/>
        <v>20</v>
      </c>
      <c r="X549">
        <f t="shared" si="204"/>
        <v>0</v>
      </c>
      <c r="Y549">
        <f t="shared" si="204"/>
        <v>0</v>
      </c>
      <c r="Z549">
        <f t="shared" si="200"/>
        <v>0</v>
      </c>
      <c r="AA549">
        <f t="shared" si="206"/>
        <v>0.92560073308104418</v>
      </c>
      <c r="AB549">
        <f t="shared" si="206"/>
        <v>0</v>
      </c>
      <c r="AC549">
        <f t="shared" si="207"/>
        <v>0</v>
      </c>
      <c r="AD549" s="96">
        <f t="shared" si="208"/>
        <v>0</v>
      </c>
      <c r="AE549" s="95">
        <v>0</v>
      </c>
      <c r="AF549" s="86">
        <v>0</v>
      </c>
      <c r="AG549" s="86">
        <v>0</v>
      </c>
      <c r="AH549">
        <v>0.98</v>
      </c>
      <c r="AI549">
        <v>0.98</v>
      </c>
      <c r="AJ549">
        <v>0.98</v>
      </c>
      <c r="AK549">
        <f t="shared" si="210"/>
        <v>0</v>
      </c>
      <c r="AL549">
        <f t="shared" si="210"/>
        <v>0</v>
      </c>
      <c r="AM549">
        <f t="shared" si="210"/>
        <v>0</v>
      </c>
      <c r="AN549">
        <f t="shared" si="209"/>
        <v>0</v>
      </c>
      <c r="AO549">
        <f t="shared" si="209"/>
        <v>0</v>
      </c>
      <c r="AP549">
        <f t="shared" si="209"/>
        <v>0</v>
      </c>
      <c r="AQ549" s="97">
        <f>(AK549/(IF((237.3*LN(('Mini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49" s="97">
        <f>(AL549/(IF((237.3*LN(('Mini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49" s="97">
        <f>(AM549/(IF((237.3*LN(('Mini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49">
        <f t="shared" si="212"/>
        <v>0</v>
      </c>
      <c r="AU549">
        <v>0</v>
      </c>
      <c r="AV549" s="96">
        <v>0</v>
      </c>
      <c r="AW549" s="139">
        <f t="shared" si="211"/>
        <v>0.9</v>
      </c>
      <c r="AX549" s="129">
        <v>0</v>
      </c>
      <c r="AY549" s="129">
        <v>0</v>
      </c>
      <c r="AZ549" s="129">
        <v>0</v>
      </c>
      <c r="BA549" s="86"/>
      <c r="BB549" s="86">
        <v>0</v>
      </c>
      <c r="BC549">
        <v>0</v>
      </c>
      <c r="BD549">
        <v>0</v>
      </c>
      <c r="BE549">
        <v>0</v>
      </c>
      <c r="BG549">
        <v>0</v>
      </c>
      <c r="BH549">
        <v>0</v>
      </c>
      <c r="BI549">
        <v>0</v>
      </c>
      <c r="BJ549">
        <v>0</v>
      </c>
      <c r="BM549">
        <f t="shared" si="213"/>
        <v>8.0534470601597002E-4</v>
      </c>
      <c r="BN549">
        <f t="shared" si="214"/>
        <v>3.9795050474943999E-4</v>
      </c>
      <c r="BO549">
        <f t="shared" si="215"/>
        <v>1.8138647155180001</v>
      </c>
      <c r="BP549">
        <f t="shared" si="216"/>
        <v>2</v>
      </c>
    </row>
    <row r="550" spans="1:68" x14ac:dyDescent="0.25">
      <c r="A550" t="str">
        <f t="shared" si="201"/>
        <v>9270303</v>
      </c>
      <c r="B550">
        <v>9</v>
      </c>
      <c r="C550">
        <v>270</v>
      </c>
      <c r="D550">
        <v>3</v>
      </c>
      <c r="E550">
        <v>30</v>
      </c>
      <c r="F550" s="138">
        <f t="shared" si="218"/>
        <v>14</v>
      </c>
      <c r="G550">
        <v>0</v>
      </c>
      <c r="H550">
        <v>0</v>
      </c>
      <c r="I550">
        <v>0</v>
      </c>
      <c r="J550" s="94">
        <v>0</v>
      </c>
      <c r="K550" s="87">
        <v>1046.3999999999999</v>
      </c>
      <c r="L550" s="86">
        <v>0</v>
      </c>
      <c r="M550" s="86">
        <v>0</v>
      </c>
      <c r="N550" s="86">
        <v>0</v>
      </c>
      <c r="O550">
        <v>1.3620000000000001</v>
      </c>
      <c r="P550">
        <v>1.1000000000000001</v>
      </c>
      <c r="Q550">
        <v>1.1000000000000001</v>
      </c>
      <c r="R550">
        <v>1.1000000000000001</v>
      </c>
      <c r="S550">
        <f t="shared" si="217"/>
        <v>156</v>
      </c>
      <c r="T550">
        <f t="shared" si="203"/>
        <v>0</v>
      </c>
      <c r="U550">
        <f t="shared" si="203"/>
        <v>0</v>
      </c>
      <c r="V550">
        <f t="shared" si="203"/>
        <v>0</v>
      </c>
      <c r="W550">
        <f t="shared" si="204"/>
        <v>27</v>
      </c>
      <c r="X550">
        <f t="shared" si="204"/>
        <v>0</v>
      </c>
      <c r="Y550">
        <f t="shared" si="204"/>
        <v>0</v>
      </c>
      <c r="Z550">
        <f t="shared" si="200"/>
        <v>0</v>
      </c>
      <c r="AA550">
        <f t="shared" si="206"/>
        <v>2.6506847595833642</v>
      </c>
      <c r="AB550">
        <f t="shared" si="206"/>
        <v>0</v>
      </c>
      <c r="AC550">
        <f t="shared" si="207"/>
        <v>0</v>
      </c>
      <c r="AD550" s="96">
        <f t="shared" si="208"/>
        <v>0</v>
      </c>
      <c r="AE550" s="95">
        <v>0</v>
      </c>
      <c r="AF550" s="86">
        <v>0</v>
      </c>
      <c r="AG550" s="86">
        <v>0</v>
      </c>
      <c r="AH550">
        <v>0.98</v>
      </c>
      <c r="AI550">
        <v>0.98</v>
      </c>
      <c r="AJ550">
        <v>0.98</v>
      </c>
      <c r="AK550">
        <f t="shared" si="210"/>
        <v>0</v>
      </c>
      <c r="AL550">
        <f t="shared" si="210"/>
        <v>0</v>
      </c>
      <c r="AM550">
        <f t="shared" si="210"/>
        <v>0</v>
      </c>
      <c r="AN550">
        <f t="shared" si="209"/>
        <v>0</v>
      </c>
      <c r="AO550">
        <f t="shared" si="209"/>
        <v>0</v>
      </c>
      <c r="AP550">
        <f t="shared" si="209"/>
        <v>0</v>
      </c>
      <c r="AQ550" s="97">
        <f>(AK550/(IF((237.3*LN(('Mini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0" s="97">
        <f>(AL550/(IF((237.3*LN(('Mini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0" s="97">
        <f>(AM550/(IF((237.3*LN(('Mini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0">
        <f t="shared" si="212"/>
        <v>0</v>
      </c>
      <c r="AU550">
        <v>0</v>
      </c>
      <c r="AV550" s="96">
        <v>0</v>
      </c>
      <c r="AW550" s="139">
        <f t="shared" si="211"/>
        <v>1.35</v>
      </c>
      <c r="AX550" s="129">
        <v>0</v>
      </c>
      <c r="AY550" s="129">
        <v>0</v>
      </c>
      <c r="AZ550" s="129">
        <v>0</v>
      </c>
      <c r="BA550" s="86"/>
      <c r="BB550" s="86">
        <v>0</v>
      </c>
      <c r="BC550">
        <v>0</v>
      </c>
      <c r="BD550">
        <v>0</v>
      </c>
      <c r="BE550">
        <v>0</v>
      </c>
      <c r="BG550">
        <v>0</v>
      </c>
      <c r="BH550">
        <v>0</v>
      </c>
      <c r="BI550">
        <v>0</v>
      </c>
      <c r="BJ550">
        <v>0</v>
      </c>
      <c r="BM550">
        <f t="shared" si="213"/>
        <v>2.5582398288699999E-3</v>
      </c>
      <c r="BN550">
        <f t="shared" si="214"/>
        <v>5.6161694684148003E-4</v>
      </c>
      <c r="BO550">
        <f t="shared" si="215"/>
        <v>1.4942747715061999</v>
      </c>
      <c r="BP550">
        <f t="shared" si="216"/>
        <v>3</v>
      </c>
    </row>
    <row r="551" spans="1:68" x14ac:dyDescent="0.25">
      <c r="A551" t="str">
        <f t="shared" si="201"/>
        <v>9270383</v>
      </c>
      <c r="B551">
        <v>9</v>
      </c>
      <c r="C551">
        <v>270</v>
      </c>
      <c r="D551">
        <v>3</v>
      </c>
      <c r="E551">
        <v>38</v>
      </c>
      <c r="F551" s="138">
        <f t="shared" si="218"/>
        <v>19</v>
      </c>
      <c r="G551">
        <v>0</v>
      </c>
      <c r="H551">
        <v>0</v>
      </c>
      <c r="I551">
        <v>0</v>
      </c>
      <c r="J551" s="94">
        <v>0</v>
      </c>
      <c r="K551" s="87">
        <v>1377.6</v>
      </c>
      <c r="L551" s="86">
        <v>0</v>
      </c>
      <c r="M551" s="86">
        <v>0</v>
      </c>
      <c r="N551" s="86">
        <v>0</v>
      </c>
      <c r="O551">
        <v>1.3620000000000001</v>
      </c>
      <c r="P551">
        <v>1.1000000000000001</v>
      </c>
      <c r="Q551">
        <v>1.1000000000000001</v>
      </c>
      <c r="R551">
        <v>1.1000000000000001</v>
      </c>
      <c r="S551">
        <f t="shared" si="217"/>
        <v>206</v>
      </c>
      <c r="T551">
        <f t="shared" si="203"/>
        <v>0</v>
      </c>
      <c r="U551">
        <f t="shared" si="203"/>
        <v>0</v>
      </c>
      <c r="V551">
        <f t="shared" si="203"/>
        <v>0</v>
      </c>
      <c r="W551">
        <f t="shared" si="204"/>
        <v>35</v>
      </c>
      <c r="X551">
        <f t="shared" si="204"/>
        <v>0</v>
      </c>
      <c r="Y551">
        <f t="shared" si="204"/>
        <v>0</v>
      </c>
      <c r="Z551">
        <f t="shared" si="200"/>
        <v>0</v>
      </c>
      <c r="AA551">
        <f t="shared" si="206"/>
        <v>8.2269699779187402</v>
      </c>
      <c r="AB551">
        <f t="shared" si="206"/>
        <v>0</v>
      </c>
      <c r="AC551">
        <f t="shared" si="207"/>
        <v>0</v>
      </c>
      <c r="AD551" s="96">
        <f t="shared" si="208"/>
        <v>0</v>
      </c>
      <c r="AE551" s="95">
        <v>0</v>
      </c>
      <c r="AF551" s="86">
        <v>0</v>
      </c>
      <c r="AG551" s="86">
        <v>0</v>
      </c>
      <c r="AH551">
        <v>0.98</v>
      </c>
      <c r="AI551">
        <v>0.98</v>
      </c>
      <c r="AJ551">
        <v>0.98</v>
      </c>
      <c r="AK551">
        <f t="shared" si="210"/>
        <v>0</v>
      </c>
      <c r="AL551">
        <f t="shared" si="210"/>
        <v>0</v>
      </c>
      <c r="AM551">
        <f t="shared" si="210"/>
        <v>0</v>
      </c>
      <c r="AN551">
        <f t="shared" si="209"/>
        <v>0</v>
      </c>
      <c r="AO551">
        <f t="shared" si="209"/>
        <v>0</v>
      </c>
      <c r="AP551">
        <f t="shared" si="209"/>
        <v>0</v>
      </c>
      <c r="AQ551" s="97">
        <f>(AK551/(IF((237.3*LN(('Mini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1" s="97">
        <f>(AL551/(IF((237.3*LN(('Mini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1" s="97">
        <f>(AM551/(IF((237.3*LN(('Mini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1">
        <f t="shared" si="212"/>
        <v>0</v>
      </c>
      <c r="AU551">
        <v>0</v>
      </c>
      <c r="AV551" s="96">
        <v>0</v>
      </c>
      <c r="AW551" s="139">
        <f t="shared" si="211"/>
        <v>1.8</v>
      </c>
      <c r="AX551" s="129">
        <v>0</v>
      </c>
      <c r="AY551" s="129">
        <v>0</v>
      </c>
      <c r="AZ551" s="129">
        <v>0</v>
      </c>
      <c r="BA551" s="86"/>
      <c r="BB551" s="86">
        <v>0</v>
      </c>
      <c r="BC551">
        <v>0</v>
      </c>
      <c r="BD551">
        <v>0</v>
      </c>
      <c r="BE551">
        <v>0</v>
      </c>
      <c r="BG551">
        <v>0</v>
      </c>
      <c r="BH551">
        <v>0</v>
      </c>
      <c r="BI551">
        <v>0</v>
      </c>
      <c r="BJ551">
        <v>0</v>
      </c>
      <c r="BM551">
        <f t="shared" si="213"/>
        <v>1.1616292894075E-2</v>
      </c>
      <c r="BN551">
        <f t="shared" si="214"/>
        <v>1.6553227470231999E-3</v>
      </c>
      <c r="BO551">
        <f t="shared" si="215"/>
        <v>1.5869346821790999</v>
      </c>
      <c r="BP551">
        <f t="shared" si="216"/>
        <v>1</v>
      </c>
    </row>
    <row r="552" spans="1:68" x14ac:dyDescent="0.25">
      <c r="A552" t="str">
        <f t="shared" si="201"/>
        <v>9290143</v>
      </c>
      <c r="B552">
        <v>9</v>
      </c>
      <c r="C552">
        <v>290</v>
      </c>
      <c r="D552">
        <v>3</v>
      </c>
      <c r="E552">
        <v>14</v>
      </c>
      <c r="F552" s="138">
        <f t="shared" si="218"/>
        <v>4</v>
      </c>
      <c r="G552">
        <v>0</v>
      </c>
      <c r="H552">
        <v>0</v>
      </c>
      <c r="I552">
        <v>0</v>
      </c>
      <c r="J552" s="94">
        <v>0</v>
      </c>
      <c r="K552" s="87">
        <v>546</v>
      </c>
      <c r="L552" s="86">
        <v>0</v>
      </c>
      <c r="M552" s="86">
        <v>0</v>
      </c>
      <c r="N552" s="86">
        <v>0</v>
      </c>
      <c r="O552">
        <v>1.3620000000000001</v>
      </c>
      <c r="P552">
        <v>1.1000000000000001</v>
      </c>
      <c r="Q552">
        <v>1.1000000000000001</v>
      </c>
      <c r="R552">
        <v>1.1000000000000001</v>
      </c>
      <c r="S552">
        <f t="shared" si="217"/>
        <v>81</v>
      </c>
      <c r="T552">
        <f t="shared" si="203"/>
        <v>0</v>
      </c>
      <c r="U552">
        <f t="shared" si="203"/>
        <v>0</v>
      </c>
      <c r="V552">
        <f t="shared" si="203"/>
        <v>0</v>
      </c>
      <c r="W552">
        <f t="shared" si="204"/>
        <v>14</v>
      </c>
      <c r="X552">
        <f t="shared" si="204"/>
        <v>0</v>
      </c>
      <c r="Y552">
        <f t="shared" si="204"/>
        <v>0</v>
      </c>
      <c r="Z552">
        <f t="shared" si="200"/>
        <v>0</v>
      </c>
      <c r="AA552">
        <f t="shared" si="206"/>
        <v>0.35308679459262049</v>
      </c>
      <c r="AB552">
        <f t="shared" si="206"/>
        <v>0</v>
      </c>
      <c r="AC552">
        <f t="shared" si="207"/>
        <v>0</v>
      </c>
      <c r="AD552" s="96">
        <f t="shared" si="208"/>
        <v>0</v>
      </c>
      <c r="AE552" s="95">
        <v>0</v>
      </c>
      <c r="AF552" s="86">
        <v>0</v>
      </c>
      <c r="AG552" s="86">
        <v>0</v>
      </c>
      <c r="AH552">
        <v>0.98</v>
      </c>
      <c r="AI552">
        <v>0.98</v>
      </c>
      <c r="AJ552">
        <v>0.98</v>
      </c>
      <c r="AK552">
        <f t="shared" si="210"/>
        <v>0</v>
      </c>
      <c r="AL552">
        <f t="shared" si="210"/>
        <v>0</v>
      </c>
      <c r="AM552">
        <f t="shared" si="210"/>
        <v>0</v>
      </c>
      <c r="AN552">
        <f t="shared" si="209"/>
        <v>0</v>
      </c>
      <c r="AO552">
        <f t="shared" si="209"/>
        <v>0</v>
      </c>
      <c r="AP552">
        <f t="shared" si="209"/>
        <v>0</v>
      </c>
      <c r="AQ552" s="97">
        <f>(AK552/(IF((237.3*LN(('Mini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2" s="97">
        <f>(AL552/(IF((237.3*LN(('Mini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2" s="97">
        <f>(AM552/(IF((237.3*LN(('Mini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2">
        <f t="shared" si="212"/>
        <v>0</v>
      </c>
      <c r="AU552">
        <v>0</v>
      </c>
      <c r="AV552" s="96">
        <v>0</v>
      </c>
      <c r="AW552" s="139">
        <f t="shared" si="211"/>
        <v>0.48333333333333334</v>
      </c>
      <c r="AX552" s="129">
        <v>0</v>
      </c>
      <c r="AY552" s="129">
        <v>0</v>
      </c>
      <c r="AZ552" s="129">
        <v>0</v>
      </c>
      <c r="BA552" s="86"/>
      <c r="BB552" s="86">
        <v>0</v>
      </c>
      <c r="BC552">
        <v>0</v>
      </c>
      <c r="BD552">
        <v>0</v>
      </c>
      <c r="BE552">
        <v>0</v>
      </c>
      <c r="BG552">
        <v>0</v>
      </c>
      <c r="BH552">
        <v>0</v>
      </c>
      <c r="BI552">
        <v>0</v>
      </c>
      <c r="BJ552">
        <v>0</v>
      </c>
      <c r="BM552">
        <f t="shared" si="213"/>
        <v>1.3823338826853E-3</v>
      </c>
      <c r="BN552">
        <f t="shared" si="214"/>
        <v>3.3290816326530999E-4</v>
      </c>
      <c r="BO552">
        <f t="shared" si="215"/>
        <v>1.723172227894</v>
      </c>
      <c r="BP552">
        <f t="shared" si="216"/>
        <v>1</v>
      </c>
    </row>
    <row r="553" spans="1:68" x14ac:dyDescent="0.25">
      <c r="A553" t="str">
        <f t="shared" si="201"/>
        <v>9290183</v>
      </c>
      <c r="B553">
        <v>9</v>
      </c>
      <c r="C553">
        <v>290</v>
      </c>
      <c r="D553">
        <v>3</v>
      </c>
      <c r="E553">
        <v>18</v>
      </c>
      <c r="F553" s="138">
        <f t="shared" si="218"/>
        <v>9</v>
      </c>
      <c r="G553">
        <v>0</v>
      </c>
      <c r="H553">
        <v>0</v>
      </c>
      <c r="I553">
        <v>0</v>
      </c>
      <c r="J553" s="94">
        <v>0</v>
      </c>
      <c r="K553" s="87">
        <v>709.80000000000007</v>
      </c>
      <c r="L553" s="86">
        <v>0</v>
      </c>
      <c r="M553" s="86">
        <v>0</v>
      </c>
      <c r="N553" s="86">
        <v>0</v>
      </c>
      <c r="O553">
        <v>1.3620000000000001</v>
      </c>
      <c r="P553">
        <v>1.1000000000000001</v>
      </c>
      <c r="Q553">
        <v>1.1000000000000001</v>
      </c>
      <c r="R553">
        <v>1.1000000000000001</v>
      </c>
      <c r="S553">
        <f t="shared" si="217"/>
        <v>106</v>
      </c>
      <c r="T553">
        <f t="shared" si="203"/>
        <v>0</v>
      </c>
      <c r="U553">
        <f t="shared" si="203"/>
        <v>0</v>
      </c>
      <c r="V553">
        <f t="shared" si="203"/>
        <v>0</v>
      </c>
      <c r="W553">
        <f t="shared" si="204"/>
        <v>18</v>
      </c>
      <c r="X553">
        <f t="shared" si="204"/>
        <v>0</v>
      </c>
      <c r="Y553">
        <f t="shared" si="204"/>
        <v>0</v>
      </c>
      <c r="Z553">
        <f t="shared" si="200"/>
        <v>0</v>
      </c>
      <c r="AA553">
        <f t="shared" si="206"/>
        <v>0.82428586378817936</v>
      </c>
      <c r="AB553">
        <f t="shared" si="206"/>
        <v>0</v>
      </c>
      <c r="AC553">
        <f t="shared" si="207"/>
        <v>0</v>
      </c>
      <c r="AD553" s="96">
        <f t="shared" si="208"/>
        <v>0</v>
      </c>
      <c r="AE553" s="95">
        <v>0</v>
      </c>
      <c r="AF553" s="86">
        <v>0</v>
      </c>
      <c r="AG553" s="86">
        <v>0</v>
      </c>
      <c r="AH553">
        <v>0.98</v>
      </c>
      <c r="AI553">
        <v>0.98</v>
      </c>
      <c r="AJ553">
        <v>0.98</v>
      </c>
      <c r="AK553">
        <f t="shared" si="210"/>
        <v>0</v>
      </c>
      <c r="AL553">
        <f t="shared" si="210"/>
        <v>0</v>
      </c>
      <c r="AM553">
        <f t="shared" si="210"/>
        <v>0</v>
      </c>
      <c r="AN553">
        <f t="shared" si="209"/>
        <v>0</v>
      </c>
      <c r="AO553">
        <f t="shared" si="209"/>
        <v>0</v>
      </c>
      <c r="AP553">
        <f t="shared" si="209"/>
        <v>0</v>
      </c>
      <c r="AQ553" s="97">
        <f>(AK553/(IF((237.3*LN(('Mini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3" s="97">
        <f>(AL553/(IF((237.3*LN(('Mini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3" s="97">
        <f>(AM553/(IF((237.3*LN(('Mini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3">
        <f t="shared" si="212"/>
        <v>0</v>
      </c>
      <c r="AU553">
        <v>0</v>
      </c>
      <c r="AV553" s="96">
        <v>0</v>
      </c>
      <c r="AW553" s="139">
        <f t="shared" si="211"/>
        <v>0.96666666666666667</v>
      </c>
      <c r="AX553" s="129">
        <v>0</v>
      </c>
      <c r="AY553" s="129">
        <v>0</v>
      </c>
      <c r="AZ553" s="129">
        <v>0</v>
      </c>
      <c r="BA553" s="86"/>
      <c r="BB553" s="86">
        <v>0</v>
      </c>
      <c r="BC553">
        <v>0</v>
      </c>
      <c r="BD553">
        <v>0</v>
      </c>
      <c r="BE553">
        <v>0</v>
      </c>
      <c r="BG553">
        <v>0</v>
      </c>
      <c r="BH553">
        <v>0</v>
      </c>
      <c r="BI553">
        <v>0</v>
      </c>
      <c r="BJ553">
        <v>0</v>
      </c>
      <c r="BM553">
        <f t="shared" si="213"/>
        <v>8.0534470601597002E-4</v>
      </c>
      <c r="BN553">
        <f t="shared" si="214"/>
        <v>3.9795050474943999E-4</v>
      </c>
      <c r="BO553">
        <f t="shared" si="215"/>
        <v>1.8138647155180001</v>
      </c>
      <c r="BP553">
        <f t="shared" si="216"/>
        <v>2</v>
      </c>
    </row>
    <row r="554" spans="1:68" x14ac:dyDescent="0.25">
      <c r="A554" t="str">
        <f t="shared" si="201"/>
        <v>9290233</v>
      </c>
      <c r="B554">
        <v>9</v>
      </c>
      <c r="C554">
        <v>290</v>
      </c>
      <c r="D554">
        <v>3</v>
      </c>
      <c r="E554">
        <v>23</v>
      </c>
      <c r="F554" s="138">
        <f t="shared" si="218"/>
        <v>9</v>
      </c>
      <c r="G554">
        <v>0</v>
      </c>
      <c r="H554">
        <v>0</v>
      </c>
      <c r="I554">
        <v>0</v>
      </c>
      <c r="J554" s="94">
        <v>0</v>
      </c>
      <c r="K554" s="87">
        <v>860.6</v>
      </c>
      <c r="L554" s="86">
        <v>0</v>
      </c>
      <c r="M554" s="86">
        <v>0</v>
      </c>
      <c r="N554" s="86">
        <v>0</v>
      </c>
      <c r="O554">
        <v>1.3620000000000001</v>
      </c>
      <c r="P554">
        <v>1.1000000000000001</v>
      </c>
      <c r="Q554">
        <v>1.1000000000000001</v>
      </c>
      <c r="R554">
        <v>1.1000000000000001</v>
      </c>
      <c r="S554">
        <f t="shared" si="217"/>
        <v>128</v>
      </c>
      <c r="T554">
        <f t="shared" si="203"/>
        <v>0</v>
      </c>
      <c r="U554">
        <f t="shared" si="203"/>
        <v>0</v>
      </c>
      <c r="V554">
        <f t="shared" si="203"/>
        <v>0</v>
      </c>
      <c r="W554">
        <f t="shared" si="204"/>
        <v>22</v>
      </c>
      <c r="X554">
        <f t="shared" si="204"/>
        <v>0</v>
      </c>
      <c r="Y554">
        <f t="shared" si="204"/>
        <v>0</v>
      </c>
      <c r="Z554">
        <f t="shared" si="200"/>
        <v>0</v>
      </c>
      <c r="AA554">
        <f t="shared" si="206"/>
        <v>1.1862652727747638</v>
      </c>
      <c r="AB554">
        <f t="shared" si="206"/>
        <v>0</v>
      </c>
      <c r="AC554">
        <f t="shared" si="207"/>
        <v>0</v>
      </c>
      <c r="AD554" s="96">
        <f t="shared" si="208"/>
        <v>0</v>
      </c>
      <c r="AE554" s="95">
        <v>0</v>
      </c>
      <c r="AF554" s="86">
        <v>0</v>
      </c>
      <c r="AG554" s="86">
        <v>0</v>
      </c>
      <c r="AH554">
        <v>0.98</v>
      </c>
      <c r="AI554">
        <v>0.98</v>
      </c>
      <c r="AJ554">
        <v>0.98</v>
      </c>
      <c r="AK554">
        <f t="shared" si="210"/>
        <v>0</v>
      </c>
      <c r="AL554">
        <f t="shared" si="210"/>
        <v>0</v>
      </c>
      <c r="AM554">
        <f t="shared" si="210"/>
        <v>0</v>
      </c>
      <c r="AN554">
        <f t="shared" si="209"/>
        <v>0</v>
      </c>
      <c r="AO554">
        <f t="shared" si="209"/>
        <v>0</v>
      </c>
      <c r="AP554">
        <f t="shared" si="209"/>
        <v>0</v>
      </c>
      <c r="AQ554" s="97">
        <f>(AK554/(IF((237.3*LN(('Mini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4" s="97">
        <f>(AL554/(IF((237.3*LN(('Mini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4" s="97">
        <f>(AM554/(IF((237.3*LN(('Mini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4">
        <f t="shared" si="212"/>
        <v>0</v>
      </c>
      <c r="AU554">
        <v>0</v>
      </c>
      <c r="AV554" s="96">
        <v>0</v>
      </c>
      <c r="AW554" s="139">
        <f t="shared" si="211"/>
        <v>0.96666666666666667</v>
      </c>
      <c r="AX554" s="129">
        <v>0</v>
      </c>
      <c r="AY554" s="129">
        <v>0</v>
      </c>
      <c r="AZ554" s="129">
        <v>0</v>
      </c>
      <c r="BA554" s="86"/>
      <c r="BB554" s="86">
        <v>0</v>
      </c>
      <c r="BC554">
        <v>0</v>
      </c>
      <c r="BD554">
        <v>0</v>
      </c>
      <c r="BE554">
        <v>0</v>
      </c>
      <c r="BG554">
        <v>0</v>
      </c>
      <c r="BH554">
        <v>0</v>
      </c>
      <c r="BI554">
        <v>0</v>
      </c>
      <c r="BJ554">
        <v>0</v>
      </c>
      <c r="BM554">
        <f t="shared" si="213"/>
        <v>8.0534470601597002E-4</v>
      </c>
      <c r="BN554">
        <f t="shared" si="214"/>
        <v>3.9795050474943999E-4</v>
      </c>
      <c r="BO554">
        <f t="shared" si="215"/>
        <v>1.8138647155180001</v>
      </c>
      <c r="BP554">
        <f t="shared" si="216"/>
        <v>2</v>
      </c>
    </row>
    <row r="555" spans="1:68" x14ac:dyDescent="0.25">
      <c r="A555" t="str">
        <f t="shared" si="201"/>
        <v>9290303</v>
      </c>
      <c r="B555">
        <v>9</v>
      </c>
      <c r="C555">
        <v>290</v>
      </c>
      <c r="D555">
        <v>3</v>
      </c>
      <c r="E555">
        <v>30</v>
      </c>
      <c r="F555" s="138">
        <f t="shared" si="218"/>
        <v>14</v>
      </c>
      <c r="G555">
        <v>0</v>
      </c>
      <c r="H555">
        <v>0</v>
      </c>
      <c r="I555">
        <v>0</v>
      </c>
      <c r="J555" s="94">
        <v>0</v>
      </c>
      <c r="K555" s="87">
        <v>1133.6000000000001</v>
      </c>
      <c r="L555" s="86">
        <v>0</v>
      </c>
      <c r="M555" s="86">
        <v>0</v>
      </c>
      <c r="N555" s="86">
        <v>0</v>
      </c>
      <c r="O555">
        <v>1.3620000000000001</v>
      </c>
      <c r="P555">
        <v>1.1000000000000001</v>
      </c>
      <c r="Q555">
        <v>1.1000000000000001</v>
      </c>
      <c r="R555">
        <v>1.1000000000000001</v>
      </c>
      <c r="S555">
        <f t="shared" si="217"/>
        <v>169</v>
      </c>
      <c r="T555">
        <f t="shared" si="203"/>
        <v>0</v>
      </c>
      <c r="U555">
        <f t="shared" si="203"/>
        <v>0</v>
      </c>
      <c r="V555">
        <f t="shared" si="203"/>
        <v>0</v>
      </c>
      <c r="W555">
        <f t="shared" si="204"/>
        <v>29</v>
      </c>
      <c r="X555">
        <f t="shared" si="204"/>
        <v>0</v>
      </c>
      <c r="Y555">
        <f t="shared" si="204"/>
        <v>0</v>
      </c>
      <c r="Z555">
        <f t="shared" si="200"/>
        <v>0</v>
      </c>
      <c r="AA555">
        <f t="shared" si="206"/>
        <v>3.1799833551297083</v>
      </c>
      <c r="AB555">
        <f t="shared" si="206"/>
        <v>0</v>
      </c>
      <c r="AC555">
        <f t="shared" si="207"/>
        <v>0</v>
      </c>
      <c r="AD555" s="96">
        <f t="shared" si="208"/>
        <v>0</v>
      </c>
      <c r="AE555" s="95">
        <v>0</v>
      </c>
      <c r="AF555" s="86">
        <v>0</v>
      </c>
      <c r="AG555" s="86">
        <v>0</v>
      </c>
      <c r="AH555">
        <v>0.98</v>
      </c>
      <c r="AI555">
        <v>0.98</v>
      </c>
      <c r="AJ555">
        <v>0.98</v>
      </c>
      <c r="AK555">
        <f t="shared" si="210"/>
        <v>0</v>
      </c>
      <c r="AL555">
        <f t="shared" si="210"/>
        <v>0</v>
      </c>
      <c r="AM555">
        <f t="shared" si="210"/>
        <v>0</v>
      </c>
      <c r="AN555">
        <f t="shared" si="209"/>
        <v>0</v>
      </c>
      <c r="AO555">
        <f t="shared" si="209"/>
        <v>0</v>
      </c>
      <c r="AP555">
        <f t="shared" si="209"/>
        <v>0</v>
      </c>
      <c r="AQ555" s="97">
        <f>(AK555/(IF((237.3*LN(('Mini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5" s="97">
        <f>(AL555/(IF((237.3*LN(('Mini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5" s="97">
        <f>(AM555/(IF((237.3*LN(('Mini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5">
        <f t="shared" si="212"/>
        <v>0</v>
      </c>
      <c r="AU555">
        <v>0</v>
      </c>
      <c r="AV555" s="96">
        <v>0</v>
      </c>
      <c r="AW555" s="139">
        <f t="shared" si="211"/>
        <v>1.45</v>
      </c>
      <c r="AX555" s="129">
        <v>0</v>
      </c>
      <c r="AY555" s="129">
        <v>0</v>
      </c>
      <c r="AZ555" s="129">
        <v>0</v>
      </c>
      <c r="BA555" s="86"/>
      <c r="BB555" s="86">
        <v>0</v>
      </c>
      <c r="BC555">
        <v>0</v>
      </c>
      <c r="BD555">
        <v>0</v>
      </c>
      <c r="BE555">
        <v>0</v>
      </c>
      <c r="BG555">
        <v>0</v>
      </c>
      <c r="BH555">
        <v>0</v>
      </c>
      <c r="BI555">
        <v>0</v>
      </c>
      <c r="BJ555">
        <v>0</v>
      </c>
      <c r="BM555">
        <f t="shared" si="213"/>
        <v>2.5582398288699999E-3</v>
      </c>
      <c r="BN555">
        <f t="shared" si="214"/>
        <v>5.6161694684148003E-4</v>
      </c>
      <c r="BO555">
        <f t="shared" si="215"/>
        <v>1.4942747715061999</v>
      </c>
      <c r="BP555">
        <f t="shared" si="216"/>
        <v>3</v>
      </c>
    </row>
    <row r="556" spans="1:68" x14ac:dyDescent="0.25">
      <c r="A556" t="str">
        <f t="shared" si="201"/>
        <v>9290383</v>
      </c>
      <c r="B556">
        <v>9</v>
      </c>
      <c r="C556">
        <v>290</v>
      </c>
      <c r="D556">
        <v>3</v>
      </c>
      <c r="E556">
        <v>38</v>
      </c>
      <c r="F556" s="138">
        <f t="shared" si="218"/>
        <v>19</v>
      </c>
      <c r="G556">
        <v>0</v>
      </c>
      <c r="H556">
        <v>0</v>
      </c>
      <c r="I556">
        <v>0</v>
      </c>
      <c r="J556" s="94">
        <v>0</v>
      </c>
      <c r="K556" s="87">
        <v>1492.4</v>
      </c>
      <c r="L556" s="86">
        <v>0</v>
      </c>
      <c r="M556" s="86">
        <v>0</v>
      </c>
      <c r="N556" s="86">
        <v>0</v>
      </c>
      <c r="O556">
        <v>1.3620000000000001</v>
      </c>
      <c r="P556">
        <v>1.1000000000000001</v>
      </c>
      <c r="Q556">
        <v>1.1000000000000001</v>
      </c>
      <c r="R556">
        <v>1.1000000000000001</v>
      </c>
      <c r="S556">
        <f t="shared" si="217"/>
        <v>223</v>
      </c>
      <c r="T556">
        <f t="shared" si="203"/>
        <v>0</v>
      </c>
      <c r="U556">
        <f t="shared" si="203"/>
        <v>0</v>
      </c>
      <c r="V556">
        <f t="shared" si="203"/>
        <v>0</v>
      </c>
      <c r="W556">
        <f t="shared" si="204"/>
        <v>38</v>
      </c>
      <c r="X556">
        <f t="shared" si="204"/>
        <v>0</v>
      </c>
      <c r="Y556">
        <f t="shared" si="204"/>
        <v>0</v>
      </c>
      <c r="Z556">
        <f t="shared" si="200"/>
        <v>0</v>
      </c>
      <c r="AA556">
        <f t="shared" si="206"/>
        <v>10.106342508164412</v>
      </c>
      <c r="AB556">
        <f t="shared" si="206"/>
        <v>0</v>
      </c>
      <c r="AC556">
        <f t="shared" si="207"/>
        <v>0</v>
      </c>
      <c r="AD556" s="96">
        <f t="shared" si="208"/>
        <v>0</v>
      </c>
      <c r="AE556" s="95">
        <v>0</v>
      </c>
      <c r="AF556" s="86">
        <v>0</v>
      </c>
      <c r="AG556" s="86">
        <v>0</v>
      </c>
      <c r="AH556">
        <v>0.98</v>
      </c>
      <c r="AI556">
        <v>0.98</v>
      </c>
      <c r="AJ556">
        <v>0.98</v>
      </c>
      <c r="AK556">
        <f t="shared" si="210"/>
        <v>0</v>
      </c>
      <c r="AL556">
        <f t="shared" si="210"/>
        <v>0</v>
      </c>
      <c r="AM556">
        <f t="shared" si="210"/>
        <v>0</v>
      </c>
      <c r="AN556">
        <f t="shared" si="209"/>
        <v>0</v>
      </c>
      <c r="AO556">
        <f t="shared" si="209"/>
        <v>0</v>
      </c>
      <c r="AP556">
        <f t="shared" si="209"/>
        <v>0</v>
      </c>
      <c r="AQ556" s="97">
        <f>(AK556/(IF((237.3*LN(('Mini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6" s="97">
        <f>(AL556/(IF((237.3*LN(('Mini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6" s="97">
        <f>(AM556/(IF((237.3*LN(('Mini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6">
        <f t="shared" si="212"/>
        <v>0</v>
      </c>
      <c r="AU556">
        <v>0</v>
      </c>
      <c r="AV556" s="96">
        <v>0</v>
      </c>
      <c r="AW556" s="139">
        <f t="shared" si="211"/>
        <v>1.9333333333333333</v>
      </c>
      <c r="AX556" s="129">
        <v>0</v>
      </c>
      <c r="AY556" s="129">
        <v>0</v>
      </c>
      <c r="AZ556" s="129">
        <v>0</v>
      </c>
      <c r="BA556" s="86"/>
      <c r="BB556" s="86">
        <v>0</v>
      </c>
      <c r="BC556">
        <v>0</v>
      </c>
      <c r="BD556">
        <v>0</v>
      </c>
      <c r="BE556">
        <v>0</v>
      </c>
      <c r="BG556">
        <v>0</v>
      </c>
      <c r="BH556">
        <v>0</v>
      </c>
      <c r="BI556">
        <v>0</v>
      </c>
      <c r="BJ556">
        <v>0</v>
      </c>
      <c r="BM556">
        <f t="shared" si="213"/>
        <v>1.1616292894075E-2</v>
      </c>
      <c r="BN556">
        <f t="shared" si="214"/>
        <v>1.6553227470231999E-3</v>
      </c>
      <c r="BO556">
        <f t="shared" si="215"/>
        <v>1.5869346821790999</v>
      </c>
      <c r="BP556">
        <f t="shared" si="216"/>
        <v>1</v>
      </c>
    </row>
    <row r="557" spans="1:68" x14ac:dyDescent="0.25">
      <c r="A557" t="str">
        <f t="shared" si="201"/>
        <v>9310143</v>
      </c>
      <c r="B557">
        <v>9</v>
      </c>
      <c r="C557">
        <v>310</v>
      </c>
      <c r="D557">
        <v>3</v>
      </c>
      <c r="E557">
        <v>14</v>
      </c>
      <c r="F557" s="138">
        <f t="shared" si="218"/>
        <v>4</v>
      </c>
      <c r="G557">
        <v>0</v>
      </c>
      <c r="H557">
        <v>0</v>
      </c>
      <c r="I557">
        <v>0</v>
      </c>
      <c r="J557" s="94">
        <v>0</v>
      </c>
      <c r="K557" s="87">
        <v>588</v>
      </c>
      <c r="L557" s="86">
        <v>0</v>
      </c>
      <c r="M557" s="86">
        <v>0</v>
      </c>
      <c r="N557" s="86">
        <v>0</v>
      </c>
      <c r="O557">
        <v>1.3620000000000001</v>
      </c>
      <c r="P557">
        <v>1.1000000000000001</v>
      </c>
      <c r="Q557">
        <v>1.1000000000000001</v>
      </c>
      <c r="R557">
        <v>1.1000000000000001</v>
      </c>
      <c r="S557">
        <f t="shared" si="217"/>
        <v>88</v>
      </c>
      <c r="T557">
        <f t="shared" si="203"/>
        <v>0</v>
      </c>
      <c r="U557">
        <f t="shared" si="203"/>
        <v>0</v>
      </c>
      <c r="V557">
        <f t="shared" si="203"/>
        <v>0</v>
      </c>
      <c r="W557">
        <f t="shared" si="204"/>
        <v>15</v>
      </c>
      <c r="X557">
        <f t="shared" si="204"/>
        <v>0</v>
      </c>
      <c r="Y557">
        <f t="shared" si="204"/>
        <v>0</v>
      </c>
      <c r="Z557">
        <f t="shared" si="200"/>
        <v>0</v>
      </c>
      <c r="AA557">
        <f t="shared" si="206"/>
        <v>0.42648072655446717</v>
      </c>
      <c r="AB557">
        <f t="shared" si="206"/>
        <v>0</v>
      </c>
      <c r="AC557">
        <f t="shared" si="207"/>
        <v>0</v>
      </c>
      <c r="AD557" s="96">
        <f t="shared" si="208"/>
        <v>0</v>
      </c>
      <c r="AE557" s="95">
        <v>0</v>
      </c>
      <c r="AF557" s="86">
        <v>0</v>
      </c>
      <c r="AG557" s="86">
        <v>0</v>
      </c>
      <c r="AH557">
        <v>0.98</v>
      </c>
      <c r="AI557">
        <v>0.98</v>
      </c>
      <c r="AJ557">
        <v>0.98</v>
      </c>
      <c r="AK557">
        <f t="shared" si="210"/>
        <v>0</v>
      </c>
      <c r="AL557">
        <f t="shared" si="210"/>
        <v>0</v>
      </c>
      <c r="AM557">
        <f t="shared" si="210"/>
        <v>0</v>
      </c>
      <c r="AN557">
        <f t="shared" si="209"/>
        <v>0</v>
      </c>
      <c r="AO557">
        <f t="shared" si="209"/>
        <v>0</v>
      </c>
      <c r="AP557">
        <f t="shared" si="209"/>
        <v>0</v>
      </c>
      <c r="AQ557" s="97">
        <f>(AK557/(IF((237.3*LN(('Mini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7" s="97">
        <f>(AL557/(IF((237.3*LN(('Mini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7" s="97">
        <f>(AM557/(IF((237.3*LN(('Mini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7">
        <f t="shared" si="212"/>
        <v>0</v>
      </c>
      <c r="AU557">
        <v>0</v>
      </c>
      <c r="AV557" s="96">
        <v>0</v>
      </c>
      <c r="AW557" s="139">
        <f t="shared" si="211"/>
        <v>0.51666666666666672</v>
      </c>
      <c r="AX557" s="129">
        <v>0</v>
      </c>
      <c r="AY557" s="129">
        <v>0</v>
      </c>
      <c r="AZ557" s="129">
        <v>0</v>
      </c>
      <c r="BA557" s="86"/>
      <c r="BB557" s="86">
        <v>0</v>
      </c>
      <c r="BC557">
        <v>0</v>
      </c>
      <c r="BD557">
        <v>0</v>
      </c>
      <c r="BE557">
        <v>0</v>
      </c>
      <c r="BG557">
        <v>0</v>
      </c>
      <c r="BH557">
        <v>0</v>
      </c>
      <c r="BI557">
        <v>0</v>
      </c>
      <c r="BJ557">
        <v>0</v>
      </c>
      <c r="BM557">
        <f t="shared" si="213"/>
        <v>1.3823338826853E-3</v>
      </c>
      <c r="BN557">
        <f t="shared" si="214"/>
        <v>3.3290816326530999E-4</v>
      </c>
      <c r="BO557">
        <f t="shared" si="215"/>
        <v>1.723172227894</v>
      </c>
      <c r="BP557">
        <f t="shared" si="216"/>
        <v>1</v>
      </c>
    </row>
    <row r="558" spans="1:68" x14ac:dyDescent="0.25">
      <c r="A558" t="str">
        <f t="shared" si="201"/>
        <v>9310183</v>
      </c>
      <c r="B558">
        <v>9</v>
      </c>
      <c r="C558">
        <v>310</v>
      </c>
      <c r="D558">
        <v>3</v>
      </c>
      <c r="E558">
        <v>18</v>
      </c>
      <c r="F558" s="138">
        <f t="shared" si="218"/>
        <v>9</v>
      </c>
      <c r="G558">
        <v>0</v>
      </c>
      <c r="H558">
        <v>0</v>
      </c>
      <c r="I558">
        <v>0</v>
      </c>
      <c r="J558" s="94">
        <v>0</v>
      </c>
      <c r="K558" s="87">
        <v>764.4</v>
      </c>
      <c r="L558" s="86">
        <v>0</v>
      </c>
      <c r="M558" s="86">
        <v>0</v>
      </c>
      <c r="N558" s="86">
        <v>0</v>
      </c>
      <c r="O558">
        <v>1.3620000000000001</v>
      </c>
      <c r="P558">
        <v>1.1000000000000001</v>
      </c>
      <c r="Q558">
        <v>1.1000000000000001</v>
      </c>
      <c r="R558">
        <v>1.1000000000000001</v>
      </c>
      <c r="S558">
        <f t="shared" si="217"/>
        <v>114</v>
      </c>
      <c r="T558">
        <f t="shared" si="203"/>
        <v>0</v>
      </c>
      <c r="U558">
        <f t="shared" si="203"/>
        <v>0</v>
      </c>
      <c r="V558">
        <f t="shared" si="203"/>
        <v>0</v>
      </c>
      <c r="W558">
        <f t="shared" si="204"/>
        <v>20</v>
      </c>
      <c r="X558">
        <f t="shared" si="204"/>
        <v>0</v>
      </c>
      <c r="Y558">
        <f t="shared" si="204"/>
        <v>0</v>
      </c>
      <c r="Z558">
        <f t="shared" si="200"/>
        <v>0</v>
      </c>
      <c r="AA558">
        <f t="shared" si="206"/>
        <v>1.0702080518764161</v>
      </c>
      <c r="AB558">
        <f t="shared" si="206"/>
        <v>0</v>
      </c>
      <c r="AC558">
        <f t="shared" si="207"/>
        <v>0</v>
      </c>
      <c r="AD558" s="96">
        <f t="shared" si="208"/>
        <v>0</v>
      </c>
      <c r="AE558" s="95">
        <v>0</v>
      </c>
      <c r="AF558" s="86">
        <v>0</v>
      </c>
      <c r="AG558" s="86">
        <v>0</v>
      </c>
      <c r="AH558">
        <v>0.98</v>
      </c>
      <c r="AI558">
        <v>0.98</v>
      </c>
      <c r="AJ558">
        <v>0.98</v>
      </c>
      <c r="AK558">
        <f t="shared" si="210"/>
        <v>0</v>
      </c>
      <c r="AL558">
        <f t="shared" si="210"/>
        <v>0</v>
      </c>
      <c r="AM558">
        <f t="shared" si="210"/>
        <v>0</v>
      </c>
      <c r="AN558">
        <f t="shared" si="209"/>
        <v>0</v>
      </c>
      <c r="AO558">
        <f t="shared" si="209"/>
        <v>0</v>
      </c>
      <c r="AP558">
        <f t="shared" si="209"/>
        <v>0</v>
      </c>
      <c r="AQ558" s="97">
        <f>(AK558/(IF((237.3*LN(('Mini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8" s="97">
        <f>(AL558/(IF((237.3*LN(('Mini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8" s="97">
        <f>(AM558/(IF((237.3*LN(('Mini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8">
        <f t="shared" si="212"/>
        <v>0</v>
      </c>
      <c r="AU558">
        <v>0</v>
      </c>
      <c r="AV558" s="96">
        <v>0</v>
      </c>
      <c r="AW558" s="139">
        <f t="shared" si="211"/>
        <v>1.0333333333333334</v>
      </c>
      <c r="AX558" s="129">
        <v>0</v>
      </c>
      <c r="AY558" s="129">
        <v>0</v>
      </c>
      <c r="AZ558" s="129">
        <v>0</v>
      </c>
      <c r="BA558" s="86"/>
      <c r="BB558" s="86">
        <v>0</v>
      </c>
      <c r="BC558">
        <v>0</v>
      </c>
      <c r="BD558">
        <v>0</v>
      </c>
      <c r="BE558">
        <v>0</v>
      </c>
      <c r="BG558">
        <v>0</v>
      </c>
      <c r="BH558">
        <v>0</v>
      </c>
      <c r="BI558">
        <v>0</v>
      </c>
      <c r="BJ558">
        <v>0</v>
      </c>
      <c r="BM558">
        <f t="shared" si="213"/>
        <v>8.0534470601597002E-4</v>
      </c>
      <c r="BN558">
        <f t="shared" si="214"/>
        <v>3.9795050474943999E-4</v>
      </c>
      <c r="BO558">
        <f t="shared" si="215"/>
        <v>1.8138647155180001</v>
      </c>
      <c r="BP558">
        <f t="shared" si="216"/>
        <v>2</v>
      </c>
    </row>
    <row r="559" spans="1:68" x14ac:dyDescent="0.25">
      <c r="A559" t="str">
        <f t="shared" si="201"/>
        <v>9310233</v>
      </c>
      <c r="B559">
        <v>9</v>
      </c>
      <c r="C559">
        <v>310</v>
      </c>
      <c r="D559">
        <v>3</v>
      </c>
      <c r="E559">
        <v>23</v>
      </c>
      <c r="F559" s="138">
        <f t="shared" si="218"/>
        <v>9</v>
      </c>
      <c r="G559">
        <v>0</v>
      </c>
      <c r="H559">
        <v>0</v>
      </c>
      <c r="I559">
        <v>0</v>
      </c>
      <c r="J559" s="94">
        <v>0</v>
      </c>
      <c r="K559" s="87">
        <v>926.8</v>
      </c>
      <c r="L559" s="86">
        <v>0</v>
      </c>
      <c r="M559" s="86">
        <v>0</v>
      </c>
      <c r="N559" s="86">
        <v>0</v>
      </c>
      <c r="O559">
        <v>1.3620000000000001</v>
      </c>
      <c r="P559">
        <v>1.1000000000000001</v>
      </c>
      <c r="Q559">
        <v>1.1000000000000001</v>
      </c>
      <c r="R559">
        <v>1.1000000000000001</v>
      </c>
      <c r="S559">
        <f t="shared" si="217"/>
        <v>138</v>
      </c>
      <c r="T559">
        <f t="shared" si="203"/>
        <v>0</v>
      </c>
      <c r="U559">
        <f t="shared" si="203"/>
        <v>0</v>
      </c>
      <c r="V559">
        <f t="shared" si="203"/>
        <v>0</v>
      </c>
      <c r="W559">
        <f t="shared" si="204"/>
        <v>24</v>
      </c>
      <c r="X559">
        <f t="shared" si="204"/>
        <v>0</v>
      </c>
      <c r="Y559">
        <f t="shared" si="204"/>
        <v>0</v>
      </c>
      <c r="Z559">
        <f t="shared" si="200"/>
        <v>0</v>
      </c>
      <c r="AA559">
        <f t="shared" si="206"/>
        <v>1.4897525372473128</v>
      </c>
      <c r="AB559">
        <f t="shared" si="206"/>
        <v>0</v>
      </c>
      <c r="AC559">
        <f t="shared" si="207"/>
        <v>0</v>
      </c>
      <c r="AD559" s="96">
        <f t="shared" si="208"/>
        <v>0</v>
      </c>
      <c r="AE559" s="95">
        <v>0</v>
      </c>
      <c r="AF559" s="86">
        <v>0</v>
      </c>
      <c r="AG559" s="86">
        <v>0</v>
      </c>
      <c r="AH559">
        <v>0.98</v>
      </c>
      <c r="AI559">
        <v>0.98</v>
      </c>
      <c r="AJ559">
        <v>0.98</v>
      </c>
      <c r="AK559">
        <f t="shared" si="210"/>
        <v>0</v>
      </c>
      <c r="AL559">
        <f t="shared" si="210"/>
        <v>0</v>
      </c>
      <c r="AM559">
        <f t="shared" si="210"/>
        <v>0</v>
      </c>
      <c r="AN559">
        <f t="shared" si="209"/>
        <v>0</v>
      </c>
      <c r="AO559">
        <f t="shared" si="209"/>
        <v>0</v>
      </c>
      <c r="AP559">
        <f t="shared" si="209"/>
        <v>0</v>
      </c>
      <c r="AQ559" s="97">
        <f>(AK559/(IF((237.3*LN(('Mini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59" s="97">
        <f>(AL559/(IF((237.3*LN(('Mini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59" s="97">
        <f>(AM559/(IF((237.3*LN(('Mini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59">
        <f t="shared" si="212"/>
        <v>0</v>
      </c>
      <c r="AU559">
        <v>0</v>
      </c>
      <c r="AV559" s="96">
        <v>0</v>
      </c>
      <c r="AW559" s="139">
        <f t="shared" si="211"/>
        <v>1.0333333333333334</v>
      </c>
      <c r="AX559" s="129">
        <v>0</v>
      </c>
      <c r="AY559" s="129">
        <v>0</v>
      </c>
      <c r="AZ559" s="129">
        <v>0</v>
      </c>
      <c r="BA559" s="86"/>
      <c r="BB559" s="86">
        <v>0</v>
      </c>
      <c r="BC559">
        <v>0</v>
      </c>
      <c r="BD559">
        <v>0</v>
      </c>
      <c r="BE559">
        <v>0</v>
      </c>
      <c r="BG559">
        <v>0</v>
      </c>
      <c r="BH559">
        <v>0</v>
      </c>
      <c r="BI559">
        <v>0</v>
      </c>
      <c r="BJ559">
        <v>0</v>
      </c>
      <c r="BM559">
        <f t="shared" si="213"/>
        <v>8.0534470601597002E-4</v>
      </c>
      <c r="BN559">
        <f t="shared" si="214"/>
        <v>3.9795050474943999E-4</v>
      </c>
      <c r="BO559">
        <f t="shared" si="215"/>
        <v>1.8138647155180001</v>
      </c>
      <c r="BP559">
        <f t="shared" si="216"/>
        <v>2</v>
      </c>
    </row>
    <row r="560" spans="1:68" x14ac:dyDescent="0.25">
      <c r="A560" t="str">
        <f t="shared" si="201"/>
        <v>9310303</v>
      </c>
      <c r="B560">
        <v>9</v>
      </c>
      <c r="C560">
        <v>310</v>
      </c>
      <c r="D560">
        <v>3</v>
      </c>
      <c r="E560">
        <v>30</v>
      </c>
      <c r="F560" s="138">
        <f t="shared" si="218"/>
        <v>14</v>
      </c>
      <c r="G560">
        <v>0</v>
      </c>
      <c r="H560">
        <v>0</v>
      </c>
      <c r="I560">
        <v>0</v>
      </c>
      <c r="J560" s="94">
        <v>0</v>
      </c>
      <c r="K560" s="87">
        <v>1220.8</v>
      </c>
      <c r="L560" s="86">
        <v>0</v>
      </c>
      <c r="M560" s="86">
        <v>0</v>
      </c>
      <c r="N560" s="86">
        <v>0</v>
      </c>
      <c r="O560">
        <v>1.3620000000000001</v>
      </c>
      <c r="P560">
        <v>1.1000000000000001</v>
      </c>
      <c r="Q560">
        <v>1.1000000000000001</v>
      </c>
      <c r="R560">
        <v>1.1000000000000001</v>
      </c>
      <c r="S560">
        <f t="shared" si="217"/>
        <v>182</v>
      </c>
      <c r="T560">
        <f t="shared" si="203"/>
        <v>0</v>
      </c>
      <c r="U560">
        <f t="shared" si="203"/>
        <v>0</v>
      </c>
      <c r="V560">
        <f t="shared" si="203"/>
        <v>0</v>
      </c>
      <c r="W560">
        <f t="shared" si="204"/>
        <v>31</v>
      </c>
      <c r="X560">
        <f t="shared" si="204"/>
        <v>0</v>
      </c>
      <c r="Y560">
        <f t="shared" si="204"/>
        <v>0</v>
      </c>
      <c r="Z560">
        <f t="shared" si="200"/>
        <v>0</v>
      </c>
      <c r="AA560">
        <f t="shared" si="206"/>
        <v>3.767968204581134</v>
      </c>
      <c r="AB560">
        <f t="shared" si="206"/>
        <v>0</v>
      </c>
      <c r="AC560">
        <f t="shared" si="207"/>
        <v>0</v>
      </c>
      <c r="AD560" s="96">
        <f t="shared" si="208"/>
        <v>0</v>
      </c>
      <c r="AE560" s="95">
        <v>0</v>
      </c>
      <c r="AF560" s="86">
        <v>0</v>
      </c>
      <c r="AG560" s="86">
        <v>0</v>
      </c>
      <c r="AH560">
        <v>0.98</v>
      </c>
      <c r="AI560">
        <v>0.98</v>
      </c>
      <c r="AJ560">
        <v>0.98</v>
      </c>
      <c r="AK560">
        <f t="shared" si="210"/>
        <v>0</v>
      </c>
      <c r="AL560">
        <f t="shared" si="210"/>
        <v>0</v>
      </c>
      <c r="AM560">
        <f t="shared" si="210"/>
        <v>0</v>
      </c>
      <c r="AN560">
        <f t="shared" ref="AN560:AP592" si="219">ROUND(AK560*3600/(4186*ABS($AG$1-$AG$2)),0)</f>
        <v>0</v>
      </c>
      <c r="AO560">
        <f t="shared" si="219"/>
        <v>0</v>
      </c>
      <c r="AP560">
        <f t="shared" si="219"/>
        <v>0</v>
      </c>
      <c r="AQ560" s="97">
        <f>(AK560/(IF((237.3*LN(('Mini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0" s="97">
        <f>(AL560/(IF((237.3*LN(('Mini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0" s="97">
        <f>(AM560/(IF((237.3*LN(('Mini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0">
        <f t="shared" si="212"/>
        <v>0</v>
      </c>
      <c r="AU560">
        <v>0</v>
      </c>
      <c r="AV560" s="96">
        <v>0</v>
      </c>
      <c r="AW560" s="139">
        <f t="shared" si="211"/>
        <v>1.55</v>
      </c>
      <c r="AX560" s="129">
        <v>0</v>
      </c>
      <c r="AY560" s="129">
        <v>0</v>
      </c>
      <c r="AZ560" s="129">
        <v>0</v>
      </c>
      <c r="BA560" s="86"/>
      <c r="BB560" s="86">
        <v>0</v>
      </c>
      <c r="BC560">
        <v>0</v>
      </c>
      <c r="BD560">
        <v>0</v>
      </c>
      <c r="BE560">
        <v>0</v>
      </c>
      <c r="BG560">
        <v>0</v>
      </c>
      <c r="BH560">
        <v>0</v>
      </c>
      <c r="BI560">
        <v>0</v>
      </c>
      <c r="BJ560">
        <v>0</v>
      </c>
      <c r="BM560">
        <f t="shared" si="213"/>
        <v>2.5582398288699999E-3</v>
      </c>
      <c r="BN560">
        <f t="shared" si="214"/>
        <v>5.6161694684148003E-4</v>
      </c>
      <c r="BO560">
        <f t="shared" si="215"/>
        <v>1.4942747715061999</v>
      </c>
      <c r="BP560">
        <f t="shared" si="216"/>
        <v>3</v>
      </c>
    </row>
    <row r="561" spans="1:68" x14ac:dyDescent="0.25">
      <c r="A561" t="str">
        <f t="shared" si="201"/>
        <v>9310383</v>
      </c>
      <c r="B561">
        <v>9</v>
      </c>
      <c r="C561">
        <v>310</v>
      </c>
      <c r="D561">
        <v>3</v>
      </c>
      <c r="E561">
        <v>38</v>
      </c>
      <c r="F561" s="138">
        <f t="shared" si="218"/>
        <v>19</v>
      </c>
      <c r="G561">
        <v>0</v>
      </c>
      <c r="H561">
        <v>0</v>
      </c>
      <c r="I561">
        <v>0</v>
      </c>
      <c r="J561" s="94">
        <v>0</v>
      </c>
      <c r="K561" s="87">
        <v>1607.1999999999998</v>
      </c>
      <c r="L561" s="86">
        <v>0</v>
      </c>
      <c r="M561" s="86">
        <v>0</v>
      </c>
      <c r="N561" s="86">
        <v>0</v>
      </c>
      <c r="O561">
        <v>1.3620000000000001</v>
      </c>
      <c r="P561">
        <v>1.1000000000000001</v>
      </c>
      <c r="Q561">
        <v>1.1000000000000001</v>
      </c>
      <c r="R561">
        <v>1.1000000000000001</v>
      </c>
      <c r="S561">
        <f t="shared" si="217"/>
        <v>240</v>
      </c>
      <c r="T561">
        <f t="shared" si="203"/>
        <v>0</v>
      </c>
      <c r="U561">
        <f t="shared" si="203"/>
        <v>0</v>
      </c>
      <c r="V561">
        <f t="shared" si="203"/>
        <v>0</v>
      </c>
      <c r="W561">
        <f t="shared" si="204"/>
        <v>41</v>
      </c>
      <c r="X561">
        <f t="shared" si="204"/>
        <v>0</v>
      </c>
      <c r="Y561">
        <f t="shared" si="204"/>
        <v>0</v>
      </c>
      <c r="Z561">
        <f t="shared" si="200"/>
        <v>0</v>
      </c>
      <c r="AA561">
        <f t="shared" si="206"/>
        <v>12.227855618298662</v>
      </c>
      <c r="AB561">
        <f t="shared" si="206"/>
        <v>0</v>
      </c>
      <c r="AC561">
        <f t="shared" si="207"/>
        <v>0</v>
      </c>
      <c r="AD561" s="96">
        <f t="shared" si="208"/>
        <v>0</v>
      </c>
      <c r="AE561" s="95">
        <v>0</v>
      </c>
      <c r="AF561" s="86">
        <v>0</v>
      </c>
      <c r="AG561" s="86">
        <v>0</v>
      </c>
      <c r="AH561">
        <v>0.98</v>
      </c>
      <c r="AI561">
        <v>0.98</v>
      </c>
      <c r="AJ561">
        <v>0.98</v>
      </c>
      <c r="AK561">
        <f t="shared" si="210"/>
        <v>0</v>
      </c>
      <c r="AL561">
        <f t="shared" si="210"/>
        <v>0</v>
      </c>
      <c r="AM561">
        <f t="shared" si="210"/>
        <v>0</v>
      </c>
      <c r="AN561">
        <f t="shared" si="219"/>
        <v>0</v>
      </c>
      <c r="AO561">
        <f t="shared" si="219"/>
        <v>0</v>
      </c>
      <c r="AP561">
        <f t="shared" si="219"/>
        <v>0</v>
      </c>
      <c r="AQ561" s="97">
        <f>(AK561/(IF((237.3*LN(('Mini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1" s="97">
        <f>(AL561/(IF((237.3*LN(('Mini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1" s="97">
        <f>(AM561/(IF((237.3*LN(('Mini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1">
        <f t="shared" si="212"/>
        <v>0</v>
      </c>
      <c r="AU561">
        <v>0</v>
      </c>
      <c r="AV561" s="96">
        <v>0</v>
      </c>
      <c r="AW561" s="139">
        <f t="shared" si="211"/>
        <v>2.0666666666666669</v>
      </c>
      <c r="AX561" s="129">
        <v>0</v>
      </c>
      <c r="AY561" s="129">
        <v>0</v>
      </c>
      <c r="AZ561" s="129">
        <v>0</v>
      </c>
      <c r="BA561" s="86"/>
      <c r="BB561" s="86">
        <v>0</v>
      </c>
      <c r="BC561">
        <v>0</v>
      </c>
      <c r="BD561">
        <v>0</v>
      </c>
      <c r="BE561">
        <v>0</v>
      </c>
      <c r="BG561">
        <v>0</v>
      </c>
      <c r="BH561">
        <v>0</v>
      </c>
      <c r="BI561">
        <v>0</v>
      </c>
      <c r="BJ561">
        <v>0</v>
      </c>
      <c r="BM561">
        <f t="shared" si="213"/>
        <v>1.1616292894075E-2</v>
      </c>
      <c r="BN561">
        <f t="shared" si="214"/>
        <v>1.6553227470231999E-3</v>
      </c>
      <c r="BO561">
        <f t="shared" si="215"/>
        <v>1.5869346821790999</v>
      </c>
      <c r="BP561">
        <f t="shared" si="216"/>
        <v>1</v>
      </c>
    </row>
    <row r="562" spans="1:68" x14ac:dyDescent="0.25">
      <c r="A562" t="str">
        <f t="shared" ref="A562:A626" si="220">CONCATENATE(B562,C562,E562,D562)</f>
        <v>9330143</v>
      </c>
      <c r="B562">
        <v>9</v>
      </c>
      <c r="C562">
        <v>330</v>
      </c>
      <c r="D562">
        <v>3</v>
      </c>
      <c r="E562">
        <v>14</v>
      </c>
      <c r="F562" s="138">
        <f t="shared" si="218"/>
        <v>4</v>
      </c>
      <c r="G562">
        <v>0</v>
      </c>
      <c r="H562">
        <v>0</v>
      </c>
      <c r="I562">
        <v>0</v>
      </c>
      <c r="J562" s="94">
        <v>0</v>
      </c>
      <c r="K562" s="87">
        <v>630</v>
      </c>
      <c r="L562" s="86">
        <v>0</v>
      </c>
      <c r="M562" s="86">
        <v>0</v>
      </c>
      <c r="N562" s="86">
        <v>0</v>
      </c>
      <c r="O562">
        <v>1.3620000000000001</v>
      </c>
      <c r="P562">
        <v>1.1000000000000001</v>
      </c>
      <c r="Q562">
        <v>1.1000000000000001</v>
      </c>
      <c r="R562">
        <v>1.1000000000000001</v>
      </c>
      <c r="S562">
        <f t="shared" ref="S562:S576" si="221">ROUND(K562*POWER((($M$1-$M$2)/LN(($M$1-$M$3)/($M$2-$M$3)))/((75-65)/LN((75-20)/(65-20))),O562),0)</f>
        <v>94</v>
      </c>
      <c r="T562">
        <f t="shared" si="203"/>
        <v>0</v>
      </c>
      <c r="U562">
        <f t="shared" si="203"/>
        <v>0</v>
      </c>
      <c r="V562">
        <f t="shared" si="203"/>
        <v>0</v>
      </c>
      <c r="W562">
        <f t="shared" si="204"/>
        <v>16</v>
      </c>
      <c r="X562">
        <f t="shared" si="204"/>
        <v>0</v>
      </c>
      <c r="Y562">
        <f t="shared" si="204"/>
        <v>0</v>
      </c>
      <c r="Z562">
        <f t="shared" si="200"/>
        <v>0</v>
      </c>
      <c r="AA562">
        <f t="shared" si="206"/>
        <v>0.50885675166046118</v>
      </c>
      <c r="AB562">
        <f t="shared" si="206"/>
        <v>0</v>
      </c>
      <c r="AC562">
        <f t="shared" si="207"/>
        <v>0</v>
      </c>
      <c r="AD562" s="96">
        <f t="shared" si="208"/>
        <v>0</v>
      </c>
      <c r="AE562" s="95">
        <v>0</v>
      </c>
      <c r="AF562" s="86">
        <v>0</v>
      </c>
      <c r="AG562" s="86">
        <v>0</v>
      </c>
      <c r="AH562">
        <v>0.98</v>
      </c>
      <c r="AI562">
        <v>0.98</v>
      </c>
      <c r="AJ562">
        <v>0.98</v>
      </c>
      <c r="AK562">
        <f t="shared" si="210"/>
        <v>0</v>
      </c>
      <c r="AL562">
        <f t="shared" si="210"/>
        <v>0</v>
      </c>
      <c r="AM562">
        <f t="shared" si="210"/>
        <v>0</v>
      </c>
      <c r="AN562">
        <f t="shared" si="219"/>
        <v>0</v>
      </c>
      <c r="AO562">
        <f t="shared" si="219"/>
        <v>0</v>
      </c>
      <c r="AP562">
        <f t="shared" si="219"/>
        <v>0</v>
      </c>
      <c r="AQ562" s="97">
        <f>(AK562/(IF((237.3*LN(('Mini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2" s="97">
        <f>(AL562/(IF((237.3*LN(('Mini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2" s="97">
        <f>(AM562/(IF((237.3*LN(('Mini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2">
        <f t="shared" si="212"/>
        <v>0</v>
      </c>
      <c r="AU562">
        <v>0</v>
      </c>
      <c r="AV562" s="96">
        <v>0</v>
      </c>
      <c r="AW562" s="139">
        <f t="shared" si="211"/>
        <v>0.55000000000000004</v>
      </c>
      <c r="AX562" s="129">
        <v>0</v>
      </c>
      <c r="AY562" s="129">
        <v>0</v>
      </c>
      <c r="AZ562" s="129">
        <v>0</v>
      </c>
      <c r="BA562" s="86"/>
      <c r="BB562" s="86">
        <v>0</v>
      </c>
      <c r="BC562">
        <v>0</v>
      </c>
      <c r="BD562">
        <v>0</v>
      </c>
      <c r="BE562">
        <v>0</v>
      </c>
      <c r="BG562">
        <v>0</v>
      </c>
      <c r="BH562">
        <v>0</v>
      </c>
      <c r="BI562">
        <v>0</v>
      </c>
      <c r="BJ562">
        <v>0</v>
      </c>
      <c r="BM562">
        <f t="shared" si="213"/>
        <v>1.3823338826853E-3</v>
      </c>
      <c r="BN562">
        <f t="shared" si="214"/>
        <v>3.3290816326530999E-4</v>
      </c>
      <c r="BO562">
        <f t="shared" si="215"/>
        <v>1.723172227894</v>
      </c>
      <c r="BP562">
        <f t="shared" si="216"/>
        <v>1</v>
      </c>
    </row>
    <row r="563" spans="1:68" x14ac:dyDescent="0.25">
      <c r="A563" t="str">
        <f t="shared" si="220"/>
        <v>9330183</v>
      </c>
      <c r="B563">
        <v>9</v>
      </c>
      <c r="C563">
        <v>330</v>
      </c>
      <c r="D563">
        <v>3</v>
      </c>
      <c r="E563">
        <v>18</v>
      </c>
      <c r="F563" s="138">
        <f t="shared" si="218"/>
        <v>9</v>
      </c>
      <c r="G563">
        <v>0</v>
      </c>
      <c r="H563">
        <v>0</v>
      </c>
      <c r="I563">
        <v>0</v>
      </c>
      <c r="J563" s="94">
        <v>0</v>
      </c>
      <c r="K563" s="87">
        <v>819</v>
      </c>
      <c r="L563" s="86">
        <v>0</v>
      </c>
      <c r="M563" s="86">
        <v>0</v>
      </c>
      <c r="N563" s="86">
        <v>0</v>
      </c>
      <c r="O563">
        <v>1.3620000000000001</v>
      </c>
      <c r="P563">
        <v>1.1000000000000001</v>
      </c>
      <c r="Q563">
        <v>1.1000000000000001</v>
      </c>
      <c r="R563">
        <v>1.1000000000000001</v>
      </c>
      <c r="S563">
        <f t="shared" si="221"/>
        <v>122</v>
      </c>
      <c r="T563">
        <f t="shared" si="203"/>
        <v>0</v>
      </c>
      <c r="U563">
        <f t="shared" si="203"/>
        <v>0</v>
      </c>
      <c r="V563">
        <f t="shared" si="203"/>
        <v>0</v>
      </c>
      <c r="W563">
        <f t="shared" si="204"/>
        <v>21</v>
      </c>
      <c r="X563">
        <f t="shared" si="204"/>
        <v>0</v>
      </c>
      <c r="Y563">
        <f t="shared" si="204"/>
        <v>0</v>
      </c>
      <c r="Z563">
        <f t="shared" si="200"/>
        <v>0</v>
      </c>
      <c r="AA563">
        <f t="shared" si="206"/>
        <v>1.2482471756812448</v>
      </c>
      <c r="AB563">
        <f t="shared" si="206"/>
        <v>0</v>
      </c>
      <c r="AC563">
        <f t="shared" si="207"/>
        <v>0</v>
      </c>
      <c r="AD563" s="96">
        <f t="shared" si="208"/>
        <v>0</v>
      </c>
      <c r="AE563" s="95">
        <v>0</v>
      </c>
      <c r="AF563" s="86">
        <v>0</v>
      </c>
      <c r="AG563" s="86">
        <v>0</v>
      </c>
      <c r="AH563">
        <v>0.98</v>
      </c>
      <c r="AI563">
        <v>0.98</v>
      </c>
      <c r="AJ563">
        <v>0.98</v>
      </c>
      <c r="AK563">
        <f t="shared" si="210"/>
        <v>0</v>
      </c>
      <c r="AL563">
        <f t="shared" si="210"/>
        <v>0</v>
      </c>
      <c r="AM563">
        <f t="shared" si="210"/>
        <v>0</v>
      </c>
      <c r="AN563">
        <f t="shared" si="219"/>
        <v>0</v>
      </c>
      <c r="AO563">
        <f t="shared" si="219"/>
        <v>0</v>
      </c>
      <c r="AP563">
        <f t="shared" si="219"/>
        <v>0</v>
      </c>
      <c r="AQ563" s="97">
        <f>(AK563/(IF((237.3*LN(('Mini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3" s="97">
        <f>(AL563/(IF((237.3*LN(('Mini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3" s="97">
        <f>(AM563/(IF((237.3*LN(('Mini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3">
        <f t="shared" si="212"/>
        <v>0</v>
      </c>
      <c r="AU563">
        <v>0</v>
      </c>
      <c r="AV563" s="96">
        <v>0</v>
      </c>
      <c r="AW563" s="139">
        <f t="shared" si="211"/>
        <v>1.1000000000000001</v>
      </c>
      <c r="AX563" s="129">
        <v>0</v>
      </c>
      <c r="AY563" s="129">
        <v>0</v>
      </c>
      <c r="AZ563" s="129">
        <v>0</v>
      </c>
      <c r="BA563" s="86"/>
      <c r="BB563" s="86">
        <v>0</v>
      </c>
      <c r="BC563">
        <v>0</v>
      </c>
      <c r="BD563">
        <v>0</v>
      </c>
      <c r="BE563">
        <v>0</v>
      </c>
      <c r="BG563">
        <v>0</v>
      </c>
      <c r="BH563">
        <v>0</v>
      </c>
      <c r="BI563">
        <v>0</v>
      </c>
      <c r="BJ563">
        <v>0</v>
      </c>
      <c r="BM563">
        <f t="shared" si="213"/>
        <v>8.0534470601597002E-4</v>
      </c>
      <c r="BN563">
        <f t="shared" si="214"/>
        <v>3.9795050474943999E-4</v>
      </c>
      <c r="BO563">
        <f t="shared" si="215"/>
        <v>1.8138647155180001</v>
      </c>
      <c r="BP563">
        <f t="shared" si="216"/>
        <v>2</v>
      </c>
    </row>
    <row r="564" spans="1:68" x14ac:dyDescent="0.25">
      <c r="A564" t="str">
        <f t="shared" si="220"/>
        <v>9330233</v>
      </c>
      <c r="B564">
        <v>9</v>
      </c>
      <c r="C564">
        <v>330</v>
      </c>
      <c r="D564">
        <v>3</v>
      </c>
      <c r="E564">
        <v>23</v>
      </c>
      <c r="F564" s="138">
        <f t="shared" si="218"/>
        <v>9</v>
      </c>
      <c r="G564">
        <v>0</v>
      </c>
      <c r="H564">
        <v>0</v>
      </c>
      <c r="I564">
        <v>0</v>
      </c>
      <c r="J564" s="94">
        <v>0</v>
      </c>
      <c r="K564" s="87">
        <v>993</v>
      </c>
      <c r="L564" s="86">
        <v>0</v>
      </c>
      <c r="M564" s="86">
        <v>0</v>
      </c>
      <c r="N564" s="86">
        <v>0</v>
      </c>
      <c r="O564">
        <v>1.3620000000000001</v>
      </c>
      <c r="P564">
        <v>1.1000000000000001</v>
      </c>
      <c r="Q564">
        <v>1.1000000000000001</v>
      </c>
      <c r="R564">
        <v>1.1000000000000001</v>
      </c>
      <c r="S564">
        <f t="shared" si="221"/>
        <v>148</v>
      </c>
      <c r="T564">
        <f t="shared" si="203"/>
        <v>0</v>
      </c>
      <c r="U564">
        <f t="shared" si="203"/>
        <v>0</v>
      </c>
      <c r="V564">
        <f t="shared" si="203"/>
        <v>0</v>
      </c>
      <c r="W564">
        <f t="shared" si="204"/>
        <v>25</v>
      </c>
      <c r="X564">
        <f t="shared" si="204"/>
        <v>0</v>
      </c>
      <c r="Y564">
        <f t="shared" si="204"/>
        <v>0</v>
      </c>
      <c r="Z564">
        <f t="shared" si="200"/>
        <v>0</v>
      </c>
      <c r="AA564">
        <f t="shared" si="206"/>
        <v>1.7126454332887506</v>
      </c>
      <c r="AB564">
        <f t="shared" si="206"/>
        <v>0</v>
      </c>
      <c r="AC564">
        <f t="shared" si="207"/>
        <v>0</v>
      </c>
      <c r="AD564" s="96">
        <f t="shared" si="208"/>
        <v>0</v>
      </c>
      <c r="AE564" s="95">
        <v>0</v>
      </c>
      <c r="AF564" s="86">
        <v>0</v>
      </c>
      <c r="AG564" s="86">
        <v>0</v>
      </c>
      <c r="AH564">
        <v>0.98</v>
      </c>
      <c r="AI564">
        <v>0.98</v>
      </c>
      <c r="AJ564">
        <v>0.98</v>
      </c>
      <c r="AK564">
        <f t="shared" si="210"/>
        <v>0</v>
      </c>
      <c r="AL564">
        <f t="shared" si="210"/>
        <v>0</v>
      </c>
      <c r="AM564">
        <f t="shared" si="210"/>
        <v>0</v>
      </c>
      <c r="AN564">
        <f t="shared" si="219"/>
        <v>0</v>
      </c>
      <c r="AO564">
        <f t="shared" si="219"/>
        <v>0</v>
      </c>
      <c r="AP564">
        <f t="shared" si="219"/>
        <v>0</v>
      </c>
      <c r="AQ564" s="97">
        <f>(AK564/(IF((237.3*LN(('Mini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4" s="97">
        <f>(AL564/(IF((237.3*LN(('Mini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4" s="97">
        <f>(AM564/(IF((237.3*LN(('Mini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4">
        <f t="shared" si="212"/>
        <v>0</v>
      </c>
      <c r="AU564">
        <v>0</v>
      </c>
      <c r="AV564" s="96">
        <v>0</v>
      </c>
      <c r="AW564" s="139">
        <f t="shared" si="211"/>
        <v>1.1000000000000001</v>
      </c>
      <c r="AX564" s="129">
        <v>0</v>
      </c>
      <c r="AY564" s="129">
        <v>0</v>
      </c>
      <c r="AZ564" s="129">
        <v>0</v>
      </c>
      <c r="BA564" s="86"/>
      <c r="BB564" s="86">
        <v>0</v>
      </c>
      <c r="BC564">
        <v>0</v>
      </c>
      <c r="BD564">
        <v>0</v>
      </c>
      <c r="BE564">
        <v>0</v>
      </c>
      <c r="BG564">
        <v>0</v>
      </c>
      <c r="BH564">
        <v>0</v>
      </c>
      <c r="BI564">
        <v>0</v>
      </c>
      <c r="BJ564">
        <v>0</v>
      </c>
      <c r="BM564">
        <f t="shared" si="213"/>
        <v>8.0534470601597002E-4</v>
      </c>
      <c r="BN564">
        <f t="shared" si="214"/>
        <v>3.9795050474943999E-4</v>
      </c>
      <c r="BO564">
        <f t="shared" si="215"/>
        <v>1.8138647155180001</v>
      </c>
      <c r="BP564">
        <f t="shared" si="216"/>
        <v>2</v>
      </c>
    </row>
    <row r="565" spans="1:68" x14ac:dyDescent="0.25">
      <c r="A565" t="str">
        <f t="shared" si="220"/>
        <v>9330303</v>
      </c>
      <c r="B565">
        <v>9</v>
      </c>
      <c r="C565">
        <v>330</v>
      </c>
      <c r="D565">
        <v>3</v>
      </c>
      <c r="E565">
        <v>30</v>
      </c>
      <c r="F565" s="138">
        <f t="shared" si="218"/>
        <v>14</v>
      </c>
      <c r="G565">
        <v>0</v>
      </c>
      <c r="H565">
        <v>0</v>
      </c>
      <c r="I565">
        <v>0</v>
      </c>
      <c r="J565" s="94">
        <v>0</v>
      </c>
      <c r="K565" s="87">
        <v>1308</v>
      </c>
      <c r="L565" s="86">
        <v>0</v>
      </c>
      <c r="M565" s="86">
        <v>0</v>
      </c>
      <c r="N565" s="86">
        <v>0</v>
      </c>
      <c r="O565">
        <v>1.3620000000000001</v>
      </c>
      <c r="P565">
        <v>1.1000000000000001</v>
      </c>
      <c r="Q565">
        <v>1.1000000000000001</v>
      </c>
      <c r="R565">
        <v>1.1000000000000001</v>
      </c>
      <c r="S565">
        <f t="shared" si="221"/>
        <v>195</v>
      </c>
      <c r="T565">
        <f t="shared" si="203"/>
        <v>0</v>
      </c>
      <c r="U565">
        <f t="shared" si="203"/>
        <v>0</v>
      </c>
      <c r="V565">
        <f t="shared" si="203"/>
        <v>0</v>
      </c>
      <c r="W565">
        <f t="shared" si="204"/>
        <v>34</v>
      </c>
      <c r="X565">
        <f t="shared" si="204"/>
        <v>0</v>
      </c>
      <c r="Y565">
        <f t="shared" si="204"/>
        <v>0</v>
      </c>
      <c r="Z565">
        <f t="shared" si="200"/>
        <v>0</v>
      </c>
      <c r="AA565">
        <f t="shared" si="206"/>
        <v>4.6182200540379572</v>
      </c>
      <c r="AB565">
        <f t="shared" si="206"/>
        <v>0</v>
      </c>
      <c r="AC565">
        <f t="shared" si="207"/>
        <v>0</v>
      </c>
      <c r="AD565" s="96">
        <f t="shared" si="208"/>
        <v>0</v>
      </c>
      <c r="AE565" s="95">
        <v>0</v>
      </c>
      <c r="AF565" s="86">
        <v>0</v>
      </c>
      <c r="AG565" s="86">
        <v>0</v>
      </c>
      <c r="AH565">
        <v>0.98</v>
      </c>
      <c r="AI565">
        <v>0.98</v>
      </c>
      <c r="AJ565">
        <v>0.98</v>
      </c>
      <c r="AK565">
        <f t="shared" si="210"/>
        <v>0</v>
      </c>
      <c r="AL565">
        <f t="shared" si="210"/>
        <v>0</v>
      </c>
      <c r="AM565">
        <f t="shared" si="210"/>
        <v>0</v>
      </c>
      <c r="AN565">
        <f t="shared" si="219"/>
        <v>0</v>
      </c>
      <c r="AO565">
        <f t="shared" si="219"/>
        <v>0</v>
      </c>
      <c r="AP565">
        <f t="shared" si="219"/>
        <v>0</v>
      </c>
      <c r="AQ565" s="97">
        <f>(AK565/(IF((237.3*LN(('Mini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5" s="97">
        <f>(AL565/(IF((237.3*LN(('Mini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5" s="97">
        <f>(AM565/(IF((237.3*LN(('Mini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5">
        <f t="shared" si="212"/>
        <v>0</v>
      </c>
      <c r="AU565">
        <v>0</v>
      </c>
      <c r="AV565" s="96">
        <v>0</v>
      </c>
      <c r="AW565" s="139">
        <f t="shared" si="211"/>
        <v>1.6500000000000001</v>
      </c>
      <c r="AX565" s="129">
        <v>0</v>
      </c>
      <c r="AY565" s="129">
        <v>0</v>
      </c>
      <c r="AZ565" s="129">
        <v>0</v>
      </c>
      <c r="BA565" s="86"/>
      <c r="BB565" s="86">
        <v>0</v>
      </c>
      <c r="BC565">
        <v>0</v>
      </c>
      <c r="BD565">
        <v>0</v>
      </c>
      <c r="BE565">
        <v>0</v>
      </c>
      <c r="BG565">
        <v>0</v>
      </c>
      <c r="BH565">
        <v>0</v>
      </c>
      <c r="BI565">
        <v>0</v>
      </c>
      <c r="BJ565">
        <v>0</v>
      </c>
      <c r="BM565">
        <f t="shared" si="213"/>
        <v>2.5582398288699999E-3</v>
      </c>
      <c r="BN565">
        <f t="shared" si="214"/>
        <v>5.6161694684148003E-4</v>
      </c>
      <c r="BO565">
        <f t="shared" si="215"/>
        <v>1.4942747715061999</v>
      </c>
      <c r="BP565">
        <f t="shared" si="216"/>
        <v>3</v>
      </c>
    </row>
    <row r="566" spans="1:68" x14ac:dyDescent="0.25">
      <c r="A566" t="str">
        <f t="shared" si="220"/>
        <v>9330383</v>
      </c>
      <c r="B566">
        <v>9</v>
      </c>
      <c r="C566">
        <v>330</v>
      </c>
      <c r="D566">
        <v>3</v>
      </c>
      <c r="E566">
        <v>38</v>
      </c>
      <c r="F566" s="138">
        <f t="shared" si="218"/>
        <v>19</v>
      </c>
      <c r="G566">
        <v>0</v>
      </c>
      <c r="H566">
        <v>0</v>
      </c>
      <c r="I566">
        <v>0</v>
      </c>
      <c r="J566" s="94">
        <v>0</v>
      </c>
      <c r="K566" s="87">
        <v>1722</v>
      </c>
      <c r="L566" s="86">
        <v>0</v>
      </c>
      <c r="M566" s="86">
        <v>0</v>
      </c>
      <c r="N566" s="86">
        <v>0</v>
      </c>
      <c r="O566">
        <v>1.3620000000000001</v>
      </c>
      <c r="P566">
        <v>1.1000000000000001</v>
      </c>
      <c r="Q566">
        <v>1.1000000000000001</v>
      </c>
      <c r="R566">
        <v>1.1000000000000001</v>
      </c>
      <c r="S566">
        <f t="shared" si="221"/>
        <v>257</v>
      </c>
      <c r="T566">
        <f t="shared" si="203"/>
        <v>0</v>
      </c>
      <c r="U566">
        <f t="shared" si="203"/>
        <v>0</v>
      </c>
      <c r="V566">
        <f t="shared" si="203"/>
        <v>0</v>
      </c>
      <c r="W566">
        <f t="shared" si="204"/>
        <v>44</v>
      </c>
      <c r="X566">
        <f t="shared" si="204"/>
        <v>0</v>
      </c>
      <c r="Y566">
        <f t="shared" si="204"/>
        <v>0</v>
      </c>
      <c r="Z566">
        <f t="shared" si="200"/>
        <v>0</v>
      </c>
      <c r="AA566">
        <f t="shared" si="206"/>
        <v>14.602181877982916</v>
      </c>
      <c r="AB566">
        <f t="shared" si="206"/>
        <v>0</v>
      </c>
      <c r="AC566">
        <f t="shared" si="207"/>
        <v>0</v>
      </c>
      <c r="AD566" s="96">
        <f t="shared" si="208"/>
        <v>0</v>
      </c>
      <c r="AE566" s="95">
        <v>0</v>
      </c>
      <c r="AF566" s="86">
        <v>0</v>
      </c>
      <c r="AG566" s="86">
        <v>0</v>
      </c>
      <c r="AH566">
        <v>0.98</v>
      </c>
      <c r="AI566">
        <v>0.98</v>
      </c>
      <c r="AJ566">
        <v>0.98</v>
      </c>
      <c r="AK566">
        <f t="shared" si="210"/>
        <v>0</v>
      </c>
      <c r="AL566">
        <f t="shared" si="210"/>
        <v>0</v>
      </c>
      <c r="AM566">
        <f t="shared" si="210"/>
        <v>0</v>
      </c>
      <c r="AN566">
        <f t="shared" si="219"/>
        <v>0</v>
      </c>
      <c r="AO566">
        <f t="shared" si="219"/>
        <v>0</v>
      </c>
      <c r="AP566">
        <f t="shared" si="219"/>
        <v>0</v>
      </c>
      <c r="AQ566" s="97">
        <f>(AK566/(IF((237.3*LN(('Mini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6" s="97">
        <f>(AL566/(IF((237.3*LN(('Mini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6" s="97">
        <f>(AM566/(IF((237.3*LN(('Mini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6">
        <f t="shared" si="212"/>
        <v>0</v>
      </c>
      <c r="AU566">
        <v>0</v>
      </c>
      <c r="AV566" s="96">
        <v>0</v>
      </c>
      <c r="AW566" s="139">
        <f t="shared" si="211"/>
        <v>2.2000000000000002</v>
      </c>
      <c r="AX566" s="129">
        <v>0</v>
      </c>
      <c r="AY566" s="129">
        <v>0</v>
      </c>
      <c r="AZ566" s="129">
        <v>0</v>
      </c>
      <c r="BA566" s="86"/>
      <c r="BB566" s="86">
        <v>0</v>
      </c>
      <c r="BC566">
        <v>0</v>
      </c>
      <c r="BD566">
        <v>0</v>
      </c>
      <c r="BE566">
        <v>0</v>
      </c>
      <c r="BG566">
        <v>0</v>
      </c>
      <c r="BH566">
        <v>0</v>
      </c>
      <c r="BI566">
        <v>0</v>
      </c>
      <c r="BJ566">
        <v>0</v>
      </c>
      <c r="BM566">
        <f t="shared" si="213"/>
        <v>1.1616292894075E-2</v>
      </c>
      <c r="BN566">
        <f t="shared" si="214"/>
        <v>1.6553227470231999E-3</v>
      </c>
      <c r="BO566">
        <f t="shared" si="215"/>
        <v>1.5869346821790999</v>
      </c>
      <c r="BP566">
        <f t="shared" si="216"/>
        <v>1</v>
      </c>
    </row>
    <row r="567" spans="1:68" x14ac:dyDescent="0.25">
      <c r="A567" t="str">
        <f t="shared" si="220"/>
        <v>9350143</v>
      </c>
      <c r="B567">
        <v>9</v>
      </c>
      <c r="C567">
        <v>350</v>
      </c>
      <c r="D567">
        <v>3</v>
      </c>
      <c r="E567">
        <v>14</v>
      </c>
      <c r="F567" s="138">
        <f t="shared" si="218"/>
        <v>4</v>
      </c>
      <c r="G567">
        <v>0</v>
      </c>
      <c r="H567">
        <v>0</v>
      </c>
      <c r="I567">
        <v>0</v>
      </c>
      <c r="J567" s="94">
        <v>0</v>
      </c>
      <c r="K567" s="87">
        <v>672</v>
      </c>
      <c r="L567" s="86">
        <v>0</v>
      </c>
      <c r="M567" s="86">
        <v>0</v>
      </c>
      <c r="N567" s="86">
        <v>0</v>
      </c>
      <c r="O567">
        <v>1.3620000000000001</v>
      </c>
      <c r="P567">
        <v>1.1000000000000001</v>
      </c>
      <c r="Q567">
        <v>1.1000000000000001</v>
      </c>
      <c r="R567">
        <v>1.1000000000000001</v>
      </c>
      <c r="S567">
        <f t="shared" si="221"/>
        <v>100</v>
      </c>
      <c r="T567">
        <f t="shared" si="203"/>
        <v>0</v>
      </c>
      <c r="U567">
        <f t="shared" si="203"/>
        <v>0</v>
      </c>
      <c r="V567">
        <f t="shared" si="203"/>
        <v>0</v>
      </c>
      <c r="W567">
        <f t="shared" si="204"/>
        <v>17</v>
      </c>
      <c r="X567">
        <f t="shared" si="204"/>
        <v>0</v>
      </c>
      <c r="Y567">
        <f t="shared" si="204"/>
        <v>0</v>
      </c>
      <c r="Z567">
        <f t="shared" si="200"/>
        <v>0</v>
      </c>
      <c r="AA567">
        <f t="shared" si="206"/>
        <v>0.6006460956680747</v>
      </c>
      <c r="AB567">
        <f t="shared" si="206"/>
        <v>0</v>
      </c>
      <c r="AC567">
        <f t="shared" si="207"/>
        <v>0</v>
      </c>
      <c r="AD567" s="96">
        <f t="shared" si="208"/>
        <v>0</v>
      </c>
      <c r="AE567" s="95">
        <v>0</v>
      </c>
      <c r="AF567" s="86">
        <v>0</v>
      </c>
      <c r="AG567" s="86">
        <v>0</v>
      </c>
      <c r="AH567">
        <v>0.98</v>
      </c>
      <c r="AI567">
        <v>0.98</v>
      </c>
      <c r="AJ567">
        <v>0.98</v>
      </c>
      <c r="AK567">
        <f t="shared" si="210"/>
        <v>0</v>
      </c>
      <c r="AL567">
        <f t="shared" si="210"/>
        <v>0</v>
      </c>
      <c r="AM567">
        <f t="shared" si="210"/>
        <v>0</v>
      </c>
      <c r="AN567">
        <f t="shared" si="219"/>
        <v>0</v>
      </c>
      <c r="AO567">
        <f t="shared" si="219"/>
        <v>0</v>
      </c>
      <c r="AP567">
        <f t="shared" si="219"/>
        <v>0</v>
      </c>
      <c r="AQ567" s="97">
        <f>(AK567/(IF((237.3*LN(('Mini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7" s="97">
        <f>(AL567/(IF((237.3*LN(('Mini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7" s="97">
        <f>(AM567/(IF((237.3*LN(('Mini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7">
        <f t="shared" si="212"/>
        <v>0</v>
      </c>
      <c r="AU567">
        <v>0</v>
      </c>
      <c r="AV567" s="96">
        <v>0</v>
      </c>
      <c r="AW567" s="139">
        <f t="shared" si="211"/>
        <v>0.58333333333333337</v>
      </c>
      <c r="AX567" s="129">
        <v>0</v>
      </c>
      <c r="AY567" s="129">
        <v>0</v>
      </c>
      <c r="AZ567" s="129">
        <v>0</v>
      </c>
      <c r="BA567" s="86"/>
      <c r="BB567" s="86">
        <v>0</v>
      </c>
      <c r="BC567">
        <v>0</v>
      </c>
      <c r="BD567">
        <v>0</v>
      </c>
      <c r="BE567">
        <v>0</v>
      </c>
      <c r="BG567">
        <v>0</v>
      </c>
      <c r="BH567">
        <v>0</v>
      </c>
      <c r="BI567">
        <v>0</v>
      </c>
      <c r="BJ567">
        <v>0</v>
      </c>
      <c r="BM567">
        <f t="shared" si="213"/>
        <v>1.3823338826853E-3</v>
      </c>
      <c r="BN567">
        <f t="shared" si="214"/>
        <v>3.3290816326530999E-4</v>
      </c>
      <c r="BO567">
        <f t="shared" si="215"/>
        <v>1.723172227894</v>
      </c>
      <c r="BP567">
        <f t="shared" si="216"/>
        <v>1</v>
      </c>
    </row>
    <row r="568" spans="1:68" x14ac:dyDescent="0.25">
      <c r="A568" t="str">
        <f t="shared" si="220"/>
        <v>9350183</v>
      </c>
      <c r="B568">
        <v>9</v>
      </c>
      <c r="C568">
        <v>350</v>
      </c>
      <c r="D568">
        <v>3</v>
      </c>
      <c r="E568">
        <v>18</v>
      </c>
      <c r="F568" s="138">
        <f t="shared" si="218"/>
        <v>9</v>
      </c>
      <c r="G568">
        <v>0</v>
      </c>
      <c r="H568">
        <v>0</v>
      </c>
      <c r="I568">
        <v>0</v>
      </c>
      <c r="J568" s="94">
        <v>0</v>
      </c>
      <c r="K568" s="87">
        <v>873.6</v>
      </c>
      <c r="L568" s="86">
        <v>0</v>
      </c>
      <c r="M568" s="86">
        <v>0</v>
      </c>
      <c r="N568" s="86">
        <v>0</v>
      </c>
      <c r="O568">
        <v>1.3620000000000001</v>
      </c>
      <c r="P568">
        <v>1.1000000000000001</v>
      </c>
      <c r="Q568">
        <v>1.1000000000000001</v>
      </c>
      <c r="R568">
        <v>1.1000000000000001</v>
      </c>
      <c r="S568">
        <f t="shared" si="221"/>
        <v>130</v>
      </c>
      <c r="T568">
        <f t="shared" si="203"/>
        <v>0</v>
      </c>
      <c r="U568">
        <f t="shared" si="203"/>
        <v>0</v>
      </c>
      <c r="V568">
        <f t="shared" si="203"/>
        <v>0</v>
      </c>
      <c r="W568">
        <f t="shared" si="204"/>
        <v>22</v>
      </c>
      <c r="X568">
        <f t="shared" si="204"/>
        <v>0</v>
      </c>
      <c r="Y568">
        <f t="shared" si="204"/>
        <v>0</v>
      </c>
      <c r="Z568">
        <f t="shared" si="200"/>
        <v>0</v>
      </c>
      <c r="AA568">
        <f t="shared" si="206"/>
        <v>1.4441123803090099</v>
      </c>
      <c r="AB568">
        <f t="shared" si="206"/>
        <v>0</v>
      </c>
      <c r="AC568">
        <f t="shared" si="207"/>
        <v>0</v>
      </c>
      <c r="AD568" s="96">
        <f t="shared" si="208"/>
        <v>0</v>
      </c>
      <c r="AE568" s="95">
        <v>0</v>
      </c>
      <c r="AF568" s="86">
        <v>0</v>
      </c>
      <c r="AG568" s="86">
        <v>0</v>
      </c>
      <c r="AH568">
        <v>0.98</v>
      </c>
      <c r="AI568">
        <v>0.98</v>
      </c>
      <c r="AJ568">
        <v>0.98</v>
      </c>
      <c r="AK568">
        <f t="shared" si="210"/>
        <v>0</v>
      </c>
      <c r="AL568">
        <f t="shared" si="210"/>
        <v>0</v>
      </c>
      <c r="AM568">
        <f t="shared" si="210"/>
        <v>0</v>
      </c>
      <c r="AN568">
        <f t="shared" si="219"/>
        <v>0</v>
      </c>
      <c r="AO568">
        <f t="shared" si="219"/>
        <v>0</v>
      </c>
      <c r="AP568">
        <f t="shared" si="219"/>
        <v>0</v>
      </c>
      <c r="AQ568" s="97">
        <f>(AK568/(IF((237.3*LN(('Mini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8" s="97">
        <f>(AL568/(IF((237.3*LN(('Mini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8" s="97">
        <f>(AM568/(IF((237.3*LN(('Mini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8">
        <f t="shared" si="212"/>
        <v>0</v>
      </c>
      <c r="AU568">
        <v>0</v>
      </c>
      <c r="AV568" s="96">
        <v>0</v>
      </c>
      <c r="AW568" s="139">
        <f t="shared" si="211"/>
        <v>1.1666666666666667</v>
      </c>
      <c r="AX568" s="129">
        <v>0</v>
      </c>
      <c r="AY568" s="129">
        <v>0</v>
      </c>
      <c r="AZ568" s="129">
        <v>0</v>
      </c>
      <c r="BA568" s="86"/>
      <c r="BB568" s="86">
        <v>0</v>
      </c>
      <c r="BC568">
        <v>0</v>
      </c>
      <c r="BD568">
        <v>0</v>
      </c>
      <c r="BE568">
        <v>0</v>
      </c>
      <c r="BG568">
        <v>0</v>
      </c>
      <c r="BH568">
        <v>0</v>
      </c>
      <c r="BI568">
        <v>0</v>
      </c>
      <c r="BJ568">
        <v>0</v>
      </c>
      <c r="BM568">
        <f t="shared" si="213"/>
        <v>8.0534470601597002E-4</v>
      </c>
      <c r="BN568">
        <f t="shared" si="214"/>
        <v>3.9795050474943999E-4</v>
      </c>
      <c r="BO568">
        <f t="shared" si="215"/>
        <v>1.8138647155180001</v>
      </c>
      <c r="BP568">
        <f t="shared" si="216"/>
        <v>2</v>
      </c>
    </row>
    <row r="569" spans="1:68" x14ac:dyDescent="0.25">
      <c r="A569" t="str">
        <f t="shared" si="220"/>
        <v>9350233</v>
      </c>
      <c r="B569">
        <v>9</v>
      </c>
      <c r="C569">
        <v>350</v>
      </c>
      <c r="D569">
        <v>3</v>
      </c>
      <c r="E569">
        <v>23</v>
      </c>
      <c r="F569" s="138">
        <f t="shared" si="218"/>
        <v>9</v>
      </c>
      <c r="G569">
        <v>0</v>
      </c>
      <c r="H569">
        <v>0</v>
      </c>
      <c r="I569">
        <v>0</v>
      </c>
      <c r="J569" s="94">
        <v>0</v>
      </c>
      <c r="K569" s="87">
        <v>1059.2</v>
      </c>
      <c r="L569" s="86">
        <v>0</v>
      </c>
      <c r="M569" s="86">
        <v>0</v>
      </c>
      <c r="N569" s="86">
        <v>0</v>
      </c>
      <c r="O569">
        <v>1.3620000000000001</v>
      </c>
      <c r="P569">
        <v>1.1000000000000001</v>
      </c>
      <c r="Q569">
        <v>1.1000000000000001</v>
      </c>
      <c r="R569">
        <v>1.1000000000000001</v>
      </c>
      <c r="S569">
        <f t="shared" si="221"/>
        <v>158</v>
      </c>
      <c r="T569">
        <f t="shared" si="203"/>
        <v>0</v>
      </c>
      <c r="U569">
        <f t="shared" si="203"/>
        <v>0</v>
      </c>
      <c r="V569">
        <f t="shared" si="203"/>
        <v>0</v>
      </c>
      <c r="W569">
        <f t="shared" si="204"/>
        <v>27</v>
      </c>
      <c r="X569">
        <f t="shared" si="204"/>
        <v>0</v>
      </c>
      <c r="Y569">
        <f t="shared" si="204"/>
        <v>0</v>
      </c>
      <c r="Z569">
        <f t="shared" si="200"/>
        <v>0</v>
      </c>
      <c r="AA569">
        <f t="shared" si="206"/>
        <v>2.0938720503638528</v>
      </c>
      <c r="AB569">
        <f t="shared" si="206"/>
        <v>0</v>
      </c>
      <c r="AC569">
        <f t="shared" si="207"/>
        <v>0</v>
      </c>
      <c r="AD569" s="96">
        <f t="shared" si="208"/>
        <v>0</v>
      </c>
      <c r="AE569" s="95">
        <v>0</v>
      </c>
      <c r="AF569" s="86">
        <v>0</v>
      </c>
      <c r="AG569" s="86">
        <v>0</v>
      </c>
      <c r="AH569">
        <v>0.98</v>
      </c>
      <c r="AI569">
        <v>0.98</v>
      </c>
      <c r="AJ569">
        <v>0.98</v>
      </c>
      <c r="AK569">
        <f t="shared" si="210"/>
        <v>0</v>
      </c>
      <c r="AL569">
        <f t="shared" si="210"/>
        <v>0</v>
      </c>
      <c r="AM569">
        <f t="shared" si="210"/>
        <v>0</v>
      </c>
      <c r="AN569">
        <f t="shared" si="219"/>
        <v>0</v>
      </c>
      <c r="AO569">
        <f t="shared" si="219"/>
        <v>0</v>
      </c>
      <c r="AP569">
        <f t="shared" si="219"/>
        <v>0</v>
      </c>
      <c r="AQ569" s="97">
        <f>(AK569/(IF((237.3*LN(('Mini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69" s="97">
        <f>(AL569/(IF((237.3*LN(('Mini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69" s="97">
        <f>(AM569/(IF((237.3*LN(('Mini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69">
        <f t="shared" si="212"/>
        <v>0</v>
      </c>
      <c r="AU569">
        <v>0</v>
      </c>
      <c r="AV569" s="96">
        <v>0</v>
      </c>
      <c r="AW569" s="139">
        <f t="shared" si="211"/>
        <v>1.1666666666666667</v>
      </c>
      <c r="AX569" s="129">
        <v>0</v>
      </c>
      <c r="AY569" s="129">
        <v>0</v>
      </c>
      <c r="AZ569" s="129">
        <v>0</v>
      </c>
      <c r="BA569" s="86"/>
      <c r="BB569" s="86">
        <v>0</v>
      </c>
      <c r="BC569">
        <v>0</v>
      </c>
      <c r="BD569">
        <v>0</v>
      </c>
      <c r="BE569">
        <v>0</v>
      </c>
      <c r="BG569">
        <v>0</v>
      </c>
      <c r="BH569">
        <v>0</v>
      </c>
      <c r="BI569">
        <v>0</v>
      </c>
      <c r="BJ569">
        <v>0</v>
      </c>
      <c r="BM569">
        <f t="shared" si="213"/>
        <v>8.0534470601597002E-4</v>
      </c>
      <c r="BN569">
        <f t="shared" si="214"/>
        <v>3.9795050474943999E-4</v>
      </c>
      <c r="BO569">
        <f t="shared" si="215"/>
        <v>1.8138647155180001</v>
      </c>
      <c r="BP569">
        <f t="shared" si="216"/>
        <v>2</v>
      </c>
    </row>
    <row r="570" spans="1:68" x14ac:dyDescent="0.25">
      <c r="A570" t="str">
        <f t="shared" si="220"/>
        <v>9350303</v>
      </c>
      <c r="B570">
        <v>9</v>
      </c>
      <c r="C570">
        <v>350</v>
      </c>
      <c r="D570">
        <v>3</v>
      </c>
      <c r="E570">
        <v>30</v>
      </c>
      <c r="F570" s="138">
        <f t="shared" si="218"/>
        <v>14</v>
      </c>
      <c r="G570">
        <v>0</v>
      </c>
      <c r="H570">
        <v>0</v>
      </c>
      <c r="I570">
        <v>0</v>
      </c>
      <c r="J570" s="94">
        <v>0</v>
      </c>
      <c r="K570" s="87">
        <v>1395.2</v>
      </c>
      <c r="L570" s="86">
        <v>0</v>
      </c>
      <c r="M570" s="86">
        <v>0</v>
      </c>
      <c r="N570" s="86">
        <v>0</v>
      </c>
      <c r="O570">
        <v>1.3620000000000001</v>
      </c>
      <c r="P570">
        <v>1.1000000000000001</v>
      </c>
      <c r="Q570">
        <v>1.1000000000000001</v>
      </c>
      <c r="R570">
        <v>1.1000000000000001</v>
      </c>
      <c r="S570">
        <f t="shared" si="221"/>
        <v>208</v>
      </c>
      <c r="T570">
        <f t="shared" si="203"/>
        <v>0</v>
      </c>
      <c r="U570">
        <f t="shared" si="203"/>
        <v>0</v>
      </c>
      <c r="V570">
        <f t="shared" si="203"/>
        <v>0</v>
      </c>
      <c r="W570">
        <f t="shared" si="204"/>
        <v>36</v>
      </c>
      <c r="X570">
        <f t="shared" si="204"/>
        <v>0</v>
      </c>
      <c r="Y570">
        <f t="shared" si="204"/>
        <v>0</v>
      </c>
      <c r="Z570">
        <f t="shared" si="200"/>
        <v>0</v>
      </c>
      <c r="AA570">
        <f t="shared" ref="AA570:AB633" si="222">0.0098*(($BM570*(W570^$BO570)*($C570-14.4)*$BP570)+($BN570*W570*W570))</f>
        <v>5.3485206896381552</v>
      </c>
      <c r="AB570">
        <f t="shared" si="222"/>
        <v>0</v>
      </c>
      <c r="AC570">
        <f t="shared" ref="AC570:AC633" si="223">0.0098*(($BM570*(Y570^$BO570)*($C570-14.4)*$BP570)+($BN570*Y570*Y570))</f>
        <v>0</v>
      </c>
      <c r="AD570" s="96">
        <f t="shared" ref="AD570:AD633" si="224">0.0098*(($BM570*(Z570^$BO570)*($C570-14.4)*$BP570)+($BN570*Z570*Z570))</f>
        <v>0</v>
      </c>
      <c r="AE570" s="95">
        <v>0</v>
      </c>
      <c r="AF570" s="86">
        <v>0</v>
      </c>
      <c r="AG570" s="86">
        <v>0</v>
      </c>
      <c r="AH570">
        <v>0.98</v>
      </c>
      <c r="AI570">
        <v>0.98</v>
      </c>
      <c r="AJ570">
        <v>0.98</v>
      </c>
      <c r="AK570">
        <f t="shared" si="210"/>
        <v>0</v>
      </c>
      <c r="AL570">
        <f t="shared" si="210"/>
        <v>0</v>
      </c>
      <c r="AM570">
        <f t="shared" si="210"/>
        <v>0</v>
      </c>
      <c r="AN570">
        <f t="shared" si="219"/>
        <v>0</v>
      </c>
      <c r="AO570">
        <f t="shared" si="219"/>
        <v>0</v>
      </c>
      <c r="AP570">
        <f t="shared" si="219"/>
        <v>0</v>
      </c>
      <c r="AQ570" s="97">
        <f>(AK570/(IF((237.3*LN(('Mini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0" s="97">
        <f>(AL570/(IF((237.3*LN(('Mini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0" s="97">
        <f>(AM570/(IF((237.3*LN(('Mini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0">
        <f t="shared" si="212"/>
        <v>0</v>
      </c>
      <c r="AU570">
        <v>0</v>
      </c>
      <c r="AV570" s="96">
        <v>0</v>
      </c>
      <c r="AW570" s="139">
        <f t="shared" si="211"/>
        <v>1.75</v>
      </c>
      <c r="AX570" s="129">
        <v>0</v>
      </c>
      <c r="AY570" s="129">
        <v>0</v>
      </c>
      <c r="AZ570" s="129">
        <v>0</v>
      </c>
      <c r="BA570" s="86"/>
      <c r="BB570" s="86">
        <v>0</v>
      </c>
      <c r="BC570">
        <v>0</v>
      </c>
      <c r="BD570">
        <v>0</v>
      </c>
      <c r="BE570">
        <v>0</v>
      </c>
      <c r="BG570">
        <v>0</v>
      </c>
      <c r="BH570">
        <v>0</v>
      </c>
      <c r="BI570">
        <v>0</v>
      </c>
      <c r="BJ570">
        <v>0</v>
      </c>
      <c r="BM570">
        <f t="shared" si="213"/>
        <v>2.5582398288699999E-3</v>
      </c>
      <c r="BN570">
        <f t="shared" si="214"/>
        <v>5.6161694684148003E-4</v>
      </c>
      <c r="BO570">
        <f t="shared" si="215"/>
        <v>1.4942747715061999</v>
      </c>
      <c r="BP570">
        <f t="shared" si="216"/>
        <v>3</v>
      </c>
    </row>
    <row r="571" spans="1:68" x14ac:dyDescent="0.25">
      <c r="A571" t="str">
        <f t="shared" si="220"/>
        <v>9350383</v>
      </c>
      <c r="B571">
        <v>9</v>
      </c>
      <c r="C571">
        <v>350</v>
      </c>
      <c r="D571">
        <v>3</v>
      </c>
      <c r="E571">
        <v>38</v>
      </c>
      <c r="F571" s="138">
        <f t="shared" si="218"/>
        <v>19</v>
      </c>
      <c r="G571">
        <v>0</v>
      </c>
      <c r="H571">
        <v>0</v>
      </c>
      <c r="I571">
        <v>0</v>
      </c>
      <c r="J571" s="94">
        <v>0</v>
      </c>
      <c r="K571" s="87">
        <v>1836.8000000000002</v>
      </c>
      <c r="L571" s="86">
        <v>0</v>
      </c>
      <c r="M571" s="86">
        <v>0</v>
      </c>
      <c r="N571" s="86">
        <v>0</v>
      </c>
      <c r="O571">
        <v>1.3620000000000001</v>
      </c>
      <c r="P571">
        <v>1.1000000000000001</v>
      </c>
      <c r="Q571">
        <v>1.1000000000000001</v>
      </c>
      <c r="R571">
        <v>1.1000000000000001</v>
      </c>
      <c r="S571">
        <f t="shared" si="221"/>
        <v>274</v>
      </c>
      <c r="T571">
        <f t="shared" si="203"/>
        <v>0</v>
      </c>
      <c r="U571">
        <f t="shared" si="203"/>
        <v>0</v>
      </c>
      <c r="V571">
        <f t="shared" si="203"/>
        <v>0</v>
      </c>
      <c r="W571">
        <f t="shared" si="204"/>
        <v>47</v>
      </c>
      <c r="X571">
        <f t="shared" si="204"/>
        <v>0</v>
      </c>
      <c r="Y571">
        <f t="shared" si="204"/>
        <v>0</v>
      </c>
      <c r="Z571">
        <f t="shared" si="200"/>
        <v>0</v>
      </c>
      <c r="AA571">
        <f t="shared" si="222"/>
        <v>17.239685436784388</v>
      </c>
      <c r="AB571">
        <f t="shared" si="222"/>
        <v>0</v>
      </c>
      <c r="AC571">
        <f t="shared" si="223"/>
        <v>0</v>
      </c>
      <c r="AD571" s="96">
        <f t="shared" si="224"/>
        <v>0</v>
      </c>
      <c r="AE571" s="95">
        <v>0</v>
      </c>
      <c r="AF571" s="86">
        <v>0</v>
      </c>
      <c r="AG571" s="86">
        <v>0</v>
      </c>
      <c r="AH571">
        <v>0.98</v>
      </c>
      <c r="AI571">
        <v>0.98</v>
      </c>
      <c r="AJ571">
        <v>0.98</v>
      </c>
      <c r="AK571">
        <f t="shared" si="210"/>
        <v>0</v>
      </c>
      <c r="AL571">
        <f t="shared" si="210"/>
        <v>0</v>
      </c>
      <c r="AM571">
        <f t="shared" si="210"/>
        <v>0</v>
      </c>
      <c r="AN571">
        <f t="shared" si="219"/>
        <v>0</v>
      </c>
      <c r="AO571">
        <f t="shared" si="219"/>
        <v>0</v>
      </c>
      <c r="AP571">
        <f t="shared" si="219"/>
        <v>0</v>
      </c>
      <c r="AQ571" s="97">
        <f>(AK571/(IF((237.3*LN(('Mini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1" s="97">
        <f>(AL571/(IF((237.3*LN(('Mini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1" s="97">
        <f>(AM571/(IF((237.3*LN(('Mini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1">
        <f t="shared" si="212"/>
        <v>0</v>
      </c>
      <c r="AU571">
        <v>0</v>
      </c>
      <c r="AV571" s="96">
        <v>0</v>
      </c>
      <c r="AW571" s="139">
        <f t="shared" si="211"/>
        <v>2.3333333333333335</v>
      </c>
      <c r="AX571" s="129">
        <v>0</v>
      </c>
      <c r="AY571" s="129">
        <v>0</v>
      </c>
      <c r="AZ571" s="129">
        <v>0</v>
      </c>
      <c r="BA571" s="86"/>
      <c r="BB571" s="86">
        <v>0</v>
      </c>
      <c r="BC571">
        <v>0</v>
      </c>
      <c r="BD571">
        <v>0</v>
      </c>
      <c r="BE571">
        <v>0</v>
      </c>
      <c r="BG571">
        <v>0</v>
      </c>
      <c r="BH571">
        <v>0</v>
      </c>
      <c r="BI571">
        <v>0</v>
      </c>
      <c r="BJ571">
        <v>0</v>
      </c>
      <c r="BM571">
        <f t="shared" si="213"/>
        <v>1.1616292894075E-2</v>
      </c>
      <c r="BN571">
        <f t="shared" si="214"/>
        <v>1.6553227470231999E-3</v>
      </c>
      <c r="BO571">
        <f t="shared" si="215"/>
        <v>1.5869346821790999</v>
      </c>
      <c r="BP571">
        <f t="shared" si="216"/>
        <v>1</v>
      </c>
    </row>
    <row r="572" spans="1:68" x14ac:dyDescent="0.25">
      <c r="A572" t="str">
        <f t="shared" si="220"/>
        <v>9370143</v>
      </c>
      <c r="B572">
        <v>9</v>
      </c>
      <c r="C572">
        <v>370</v>
      </c>
      <c r="D572">
        <v>3</v>
      </c>
      <c r="E572">
        <v>14</v>
      </c>
      <c r="F572" s="138">
        <f t="shared" si="218"/>
        <v>4</v>
      </c>
      <c r="G572">
        <v>0</v>
      </c>
      <c r="H572">
        <v>0</v>
      </c>
      <c r="I572">
        <v>0</v>
      </c>
      <c r="J572" s="94">
        <v>0</v>
      </c>
      <c r="K572" s="87">
        <v>714</v>
      </c>
      <c r="L572" s="86">
        <v>0</v>
      </c>
      <c r="M572" s="86">
        <v>0</v>
      </c>
      <c r="N572" s="86">
        <v>0</v>
      </c>
      <c r="O572">
        <v>1.3620000000000001</v>
      </c>
      <c r="P572">
        <v>1.1000000000000001</v>
      </c>
      <c r="Q572">
        <v>1.1000000000000001</v>
      </c>
      <c r="R572">
        <v>1.1000000000000001</v>
      </c>
      <c r="S572">
        <f t="shared" si="221"/>
        <v>107</v>
      </c>
      <c r="T572">
        <f t="shared" si="203"/>
        <v>0</v>
      </c>
      <c r="U572">
        <f t="shared" si="203"/>
        <v>0</v>
      </c>
      <c r="V572">
        <f t="shared" si="203"/>
        <v>0</v>
      </c>
      <c r="W572">
        <f t="shared" si="204"/>
        <v>18</v>
      </c>
      <c r="X572">
        <f t="shared" si="204"/>
        <v>0</v>
      </c>
      <c r="Y572">
        <f t="shared" si="204"/>
        <v>0</v>
      </c>
      <c r="Z572">
        <f t="shared" si="200"/>
        <v>0</v>
      </c>
      <c r="AA572">
        <f t="shared" si="222"/>
        <v>0.70227253882930307</v>
      </c>
      <c r="AB572">
        <f t="shared" si="222"/>
        <v>0</v>
      </c>
      <c r="AC572">
        <f t="shared" si="223"/>
        <v>0</v>
      </c>
      <c r="AD572" s="96">
        <f t="shared" si="224"/>
        <v>0</v>
      </c>
      <c r="AE572" s="95">
        <v>0</v>
      </c>
      <c r="AF572" s="86">
        <v>0</v>
      </c>
      <c r="AG572" s="86">
        <v>0</v>
      </c>
      <c r="AH572">
        <v>0.98</v>
      </c>
      <c r="AI572">
        <v>0.98</v>
      </c>
      <c r="AJ572">
        <v>0.98</v>
      </c>
      <c r="AK572">
        <f t="shared" si="210"/>
        <v>0</v>
      </c>
      <c r="AL572">
        <f t="shared" si="210"/>
        <v>0</v>
      </c>
      <c r="AM572">
        <f t="shared" si="210"/>
        <v>0</v>
      </c>
      <c r="AN572">
        <f t="shared" si="219"/>
        <v>0</v>
      </c>
      <c r="AO572">
        <f t="shared" si="219"/>
        <v>0</v>
      </c>
      <c r="AP572">
        <f t="shared" si="219"/>
        <v>0</v>
      </c>
      <c r="AQ572" s="97">
        <f>(AK572/(IF((237.3*LN(('Mini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2" s="97">
        <f>(AL572/(IF((237.3*LN(('Mini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2" s="97">
        <f>(AM572/(IF((237.3*LN(('Mini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2">
        <f t="shared" si="212"/>
        <v>0</v>
      </c>
      <c r="AU572">
        <v>0</v>
      </c>
      <c r="AV572" s="96">
        <v>0</v>
      </c>
      <c r="AW572" s="139">
        <f t="shared" si="211"/>
        <v>0.6166666666666667</v>
      </c>
      <c r="AX572" s="129">
        <v>0</v>
      </c>
      <c r="AY572" s="129">
        <v>0</v>
      </c>
      <c r="AZ572" s="129">
        <v>0</v>
      </c>
      <c r="BA572" s="86"/>
      <c r="BB572" s="86">
        <v>0</v>
      </c>
      <c r="BC572">
        <v>0</v>
      </c>
      <c r="BD572">
        <v>0</v>
      </c>
      <c r="BE572">
        <v>0</v>
      </c>
      <c r="BG572">
        <v>0</v>
      </c>
      <c r="BH572">
        <v>0</v>
      </c>
      <c r="BI572">
        <v>0</v>
      </c>
      <c r="BJ572">
        <v>0</v>
      </c>
      <c r="BM572">
        <f t="shared" si="213"/>
        <v>1.3823338826853E-3</v>
      </c>
      <c r="BN572">
        <f t="shared" si="214"/>
        <v>3.3290816326530999E-4</v>
      </c>
      <c r="BO572">
        <f t="shared" si="215"/>
        <v>1.723172227894</v>
      </c>
      <c r="BP572">
        <f t="shared" si="216"/>
        <v>1</v>
      </c>
    </row>
    <row r="573" spans="1:68" x14ac:dyDescent="0.25">
      <c r="A573" t="str">
        <f t="shared" si="220"/>
        <v>9370183</v>
      </c>
      <c r="B573">
        <v>9</v>
      </c>
      <c r="C573">
        <v>370</v>
      </c>
      <c r="D573">
        <v>3</v>
      </c>
      <c r="E573">
        <v>18</v>
      </c>
      <c r="F573" s="138">
        <f t="shared" si="218"/>
        <v>9</v>
      </c>
      <c r="G573">
        <v>0</v>
      </c>
      <c r="H573">
        <v>0</v>
      </c>
      <c r="I573">
        <v>0</v>
      </c>
      <c r="J573" s="94">
        <v>0</v>
      </c>
      <c r="K573" s="87">
        <v>928.19999999999993</v>
      </c>
      <c r="L573" s="86">
        <v>0</v>
      </c>
      <c r="M573" s="86">
        <v>0</v>
      </c>
      <c r="N573" s="86">
        <v>0</v>
      </c>
      <c r="O573">
        <v>1.3620000000000001</v>
      </c>
      <c r="P573">
        <v>1.1000000000000001</v>
      </c>
      <c r="Q573">
        <v>1.1000000000000001</v>
      </c>
      <c r="R573">
        <v>1.1000000000000001</v>
      </c>
      <c r="S573">
        <f t="shared" si="221"/>
        <v>139</v>
      </c>
      <c r="T573">
        <f t="shared" si="203"/>
        <v>0</v>
      </c>
      <c r="U573">
        <f t="shared" si="203"/>
        <v>0</v>
      </c>
      <c r="V573">
        <f t="shared" si="203"/>
        <v>0</v>
      </c>
      <c r="W573">
        <f t="shared" si="204"/>
        <v>24</v>
      </c>
      <c r="X573">
        <f t="shared" si="204"/>
        <v>0</v>
      </c>
      <c r="Y573">
        <f t="shared" si="204"/>
        <v>0</v>
      </c>
      <c r="Z573">
        <f t="shared" si="200"/>
        <v>0</v>
      </c>
      <c r="AA573">
        <f t="shared" si="222"/>
        <v>1.7916820743727735</v>
      </c>
      <c r="AB573">
        <f t="shared" si="222"/>
        <v>0</v>
      </c>
      <c r="AC573">
        <f t="shared" si="223"/>
        <v>0</v>
      </c>
      <c r="AD573" s="96">
        <f t="shared" si="224"/>
        <v>0</v>
      </c>
      <c r="AE573" s="95">
        <v>0</v>
      </c>
      <c r="AF573" s="86">
        <v>0</v>
      </c>
      <c r="AG573" s="86">
        <v>0</v>
      </c>
      <c r="AH573">
        <v>0.98</v>
      </c>
      <c r="AI573">
        <v>0.98</v>
      </c>
      <c r="AJ573">
        <v>0.98</v>
      </c>
      <c r="AK573">
        <f t="shared" si="210"/>
        <v>0</v>
      </c>
      <c r="AL573">
        <f t="shared" si="210"/>
        <v>0</v>
      </c>
      <c r="AM573">
        <f t="shared" si="210"/>
        <v>0</v>
      </c>
      <c r="AN573">
        <f t="shared" si="219"/>
        <v>0</v>
      </c>
      <c r="AO573">
        <f t="shared" si="219"/>
        <v>0</v>
      </c>
      <c r="AP573">
        <f t="shared" si="219"/>
        <v>0</v>
      </c>
      <c r="AQ573" s="97">
        <f>(AK573/(IF((237.3*LN(('Mini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3" s="97">
        <f>(AL573/(IF((237.3*LN(('Mini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3" s="97">
        <f>(AM573/(IF((237.3*LN(('Mini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3">
        <f t="shared" si="212"/>
        <v>0</v>
      </c>
      <c r="AU573">
        <v>0</v>
      </c>
      <c r="AV573" s="96">
        <v>0</v>
      </c>
      <c r="AW573" s="139">
        <f t="shared" si="211"/>
        <v>1.2333333333333334</v>
      </c>
      <c r="AX573" s="129">
        <v>0</v>
      </c>
      <c r="AY573" s="129">
        <v>0</v>
      </c>
      <c r="AZ573" s="129">
        <v>0</v>
      </c>
      <c r="BA573" s="86"/>
      <c r="BB573" s="86">
        <v>0</v>
      </c>
      <c r="BC573">
        <v>0</v>
      </c>
      <c r="BD573">
        <v>0</v>
      </c>
      <c r="BE573">
        <v>0</v>
      </c>
      <c r="BG573">
        <v>0</v>
      </c>
      <c r="BH573">
        <v>0</v>
      </c>
      <c r="BI573">
        <v>0</v>
      </c>
      <c r="BJ573">
        <v>0</v>
      </c>
      <c r="BM573">
        <f t="shared" si="213"/>
        <v>8.0534470601597002E-4</v>
      </c>
      <c r="BN573">
        <f t="shared" si="214"/>
        <v>3.9795050474943999E-4</v>
      </c>
      <c r="BO573">
        <f t="shared" si="215"/>
        <v>1.8138647155180001</v>
      </c>
      <c r="BP573">
        <f t="shared" si="216"/>
        <v>2</v>
      </c>
    </row>
    <row r="574" spans="1:68" x14ac:dyDescent="0.25">
      <c r="A574" t="str">
        <f t="shared" si="220"/>
        <v>9370233</v>
      </c>
      <c r="B574">
        <v>9</v>
      </c>
      <c r="C574">
        <v>370</v>
      </c>
      <c r="D574">
        <v>3</v>
      </c>
      <c r="E574">
        <v>23</v>
      </c>
      <c r="F574" s="138">
        <f t="shared" si="218"/>
        <v>9</v>
      </c>
      <c r="G574">
        <v>0</v>
      </c>
      <c r="H574">
        <v>0</v>
      </c>
      <c r="I574">
        <v>0</v>
      </c>
      <c r="J574" s="94">
        <v>0</v>
      </c>
      <c r="K574" s="87">
        <v>1125.3999999999999</v>
      </c>
      <c r="L574" s="86">
        <v>0</v>
      </c>
      <c r="M574" s="86">
        <v>0</v>
      </c>
      <c r="N574" s="86">
        <v>0</v>
      </c>
      <c r="O574">
        <v>1.3620000000000001</v>
      </c>
      <c r="P574">
        <v>1.1000000000000001</v>
      </c>
      <c r="Q574">
        <v>1.1000000000000001</v>
      </c>
      <c r="R574">
        <v>1.1000000000000001</v>
      </c>
      <c r="S574">
        <f t="shared" si="221"/>
        <v>168</v>
      </c>
      <c r="T574">
        <f t="shared" si="203"/>
        <v>0</v>
      </c>
      <c r="U574">
        <f t="shared" si="203"/>
        <v>0</v>
      </c>
      <c r="V574">
        <f t="shared" si="203"/>
        <v>0</v>
      </c>
      <c r="W574">
        <f t="shared" si="204"/>
        <v>29</v>
      </c>
      <c r="X574">
        <f t="shared" si="204"/>
        <v>0</v>
      </c>
      <c r="Y574">
        <f t="shared" si="204"/>
        <v>0</v>
      </c>
      <c r="Z574">
        <f t="shared" si="200"/>
        <v>0</v>
      </c>
      <c r="AA574">
        <f t="shared" si="222"/>
        <v>2.5255509078646936</v>
      </c>
      <c r="AB574">
        <f t="shared" si="222"/>
        <v>0</v>
      </c>
      <c r="AC574">
        <f t="shared" si="223"/>
        <v>0</v>
      </c>
      <c r="AD574" s="96">
        <f t="shared" si="224"/>
        <v>0</v>
      </c>
      <c r="AE574" s="95">
        <v>0</v>
      </c>
      <c r="AF574" s="86">
        <v>0</v>
      </c>
      <c r="AG574" s="86">
        <v>0</v>
      </c>
      <c r="AH574">
        <v>0.98</v>
      </c>
      <c r="AI574">
        <v>0.98</v>
      </c>
      <c r="AJ574">
        <v>0.98</v>
      </c>
      <c r="AK574">
        <f t="shared" si="210"/>
        <v>0</v>
      </c>
      <c r="AL574">
        <f t="shared" si="210"/>
        <v>0</v>
      </c>
      <c r="AM574">
        <f t="shared" si="210"/>
        <v>0</v>
      </c>
      <c r="AN574">
        <f t="shared" si="219"/>
        <v>0</v>
      </c>
      <c r="AO574">
        <f t="shared" si="219"/>
        <v>0</v>
      </c>
      <c r="AP574">
        <f t="shared" si="219"/>
        <v>0</v>
      </c>
      <c r="AQ574" s="97">
        <f>(AK574/(IF((237.3*LN(('Mini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4" s="97">
        <f>(AL574/(IF((237.3*LN(('Mini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4" s="97">
        <f>(AM574/(IF((237.3*LN(('Mini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4">
        <f t="shared" si="212"/>
        <v>0</v>
      </c>
      <c r="AU574">
        <v>0</v>
      </c>
      <c r="AV574" s="96">
        <v>0</v>
      </c>
      <c r="AW574" s="139">
        <f t="shared" si="211"/>
        <v>1.2333333333333334</v>
      </c>
      <c r="AX574" s="129">
        <v>0</v>
      </c>
      <c r="AY574" s="129">
        <v>0</v>
      </c>
      <c r="AZ574" s="129">
        <v>0</v>
      </c>
      <c r="BA574" s="86"/>
      <c r="BB574" s="86">
        <v>0</v>
      </c>
      <c r="BC574">
        <v>0</v>
      </c>
      <c r="BD574">
        <v>0</v>
      </c>
      <c r="BE574">
        <v>0</v>
      </c>
      <c r="BG574">
        <v>0</v>
      </c>
      <c r="BH574">
        <v>0</v>
      </c>
      <c r="BI574">
        <v>0</v>
      </c>
      <c r="BJ574">
        <v>0</v>
      </c>
      <c r="BM574">
        <f t="shared" si="213"/>
        <v>8.0534470601597002E-4</v>
      </c>
      <c r="BN574">
        <f t="shared" si="214"/>
        <v>3.9795050474943999E-4</v>
      </c>
      <c r="BO574">
        <f t="shared" si="215"/>
        <v>1.8138647155180001</v>
      </c>
      <c r="BP574">
        <f t="shared" si="216"/>
        <v>2</v>
      </c>
    </row>
    <row r="575" spans="1:68" x14ac:dyDescent="0.25">
      <c r="A575" t="str">
        <f t="shared" si="220"/>
        <v>9370303</v>
      </c>
      <c r="B575">
        <v>9</v>
      </c>
      <c r="C575">
        <v>370</v>
      </c>
      <c r="D575">
        <v>3</v>
      </c>
      <c r="E575">
        <v>30</v>
      </c>
      <c r="F575" s="138">
        <f t="shared" si="218"/>
        <v>14</v>
      </c>
      <c r="G575">
        <v>0</v>
      </c>
      <c r="H575">
        <v>0</v>
      </c>
      <c r="I575">
        <v>0</v>
      </c>
      <c r="J575" s="94">
        <v>0</v>
      </c>
      <c r="K575" s="87">
        <v>1482.3999999999999</v>
      </c>
      <c r="L575" s="86">
        <v>0</v>
      </c>
      <c r="M575" s="86">
        <v>0</v>
      </c>
      <c r="N575" s="86">
        <v>0</v>
      </c>
      <c r="O575">
        <v>1.3620000000000001</v>
      </c>
      <c r="P575">
        <v>1.1000000000000001</v>
      </c>
      <c r="Q575">
        <v>1.1000000000000001</v>
      </c>
      <c r="R575">
        <v>1.1000000000000001</v>
      </c>
      <c r="S575">
        <f t="shared" si="221"/>
        <v>221</v>
      </c>
      <c r="T575">
        <f t="shared" si="203"/>
        <v>0</v>
      </c>
      <c r="U575">
        <f t="shared" si="203"/>
        <v>0</v>
      </c>
      <c r="V575">
        <f t="shared" si="203"/>
        <v>0</v>
      </c>
      <c r="W575">
        <f t="shared" si="204"/>
        <v>38</v>
      </c>
      <c r="X575">
        <f t="shared" si="204"/>
        <v>0</v>
      </c>
      <c r="Y575">
        <f t="shared" si="204"/>
        <v>0</v>
      </c>
      <c r="Z575">
        <f t="shared" si="204"/>
        <v>0</v>
      </c>
      <c r="AA575">
        <f t="shared" si="222"/>
        <v>6.1438876591584153</v>
      </c>
      <c r="AB575">
        <f t="shared" si="222"/>
        <v>0</v>
      </c>
      <c r="AC575">
        <f t="shared" si="223"/>
        <v>0</v>
      </c>
      <c r="AD575" s="96">
        <f t="shared" si="224"/>
        <v>0</v>
      </c>
      <c r="AE575" s="95">
        <v>0</v>
      </c>
      <c r="AF575" s="86">
        <v>0</v>
      </c>
      <c r="AG575" s="86">
        <v>0</v>
      </c>
      <c r="AH575">
        <v>0.98</v>
      </c>
      <c r="AI575">
        <v>0.98</v>
      </c>
      <c r="AJ575">
        <v>0.98</v>
      </c>
      <c r="AK575">
        <f t="shared" si="210"/>
        <v>0</v>
      </c>
      <c r="AL575">
        <f t="shared" si="210"/>
        <v>0</v>
      </c>
      <c r="AM575">
        <f t="shared" si="210"/>
        <v>0</v>
      </c>
      <c r="AN575">
        <f t="shared" si="219"/>
        <v>0</v>
      </c>
      <c r="AO575">
        <f t="shared" si="219"/>
        <v>0</v>
      </c>
      <c r="AP575">
        <f t="shared" si="219"/>
        <v>0</v>
      </c>
      <c r="AQ575" s="97">
        <f>(AK575/(IF((237.3*LN(('Mini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5" s="97">
        <f>(AL575/(IF((237.3*LN(('Mini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5" s="97">
        <f>(AM575/(IF((237.3*LN(('Mini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5">
        <f t="shared" si="212"/>
        <v>0</v>
      </c>
      <c r="AU575">
        <v>0</v>
      </c>
      <c r="AV575" s="96">
        <v>0</v>
      </c>
      <c r="AW575" s="139">
        <f t="shared" si="211"/>
        <v>1.85</v>
      </c>
      <c r="AX575" s="129">
        <v>0</v>
      </c>
      <c r="AY575" s="129">
        <v>0</v>
      </c>
      <c r="AZ575" s="129">
        <v>0</v>
      </c>
      <c r="BA575" s="86"/>
      <c r="BB575" s="86">
        <v>0</v>
      </c>
      <c r="BC575">
        <v>0</v>
      </c>
      <c r="BD575">
        <v>0</v>
      </c>
      <c r="BE575">
        <v>0</v>
      </c>
      <c r="BG575">
        <v>0</v>
      </c>
      <c r="BH575">
        <v>0</v>
      </c>
      <c r="BI575">
        <v>0</v>
      </c>
      <c r="BJ575">
        <v>0</v>
      </c>
      <c r="BM575">
        <f t="shared" si="213"/>
        <v>2.5582398288699999E-3</v>
      </c>
      <c r="BN575">
        <f t="shared" si="214"/>
        <v>5.6161694684148003E-4</v>
      </c>
      <c r="BO575">
        <f t="shared" si="215"/>
        <v>1.4942747715061999</v>
      </c>
      <c r="BP575">
        <f t="shared" si="216"/>
        <v>3</v>
      </c>
    </row>
    <row r="576" spans="1:68" x14ac:dyDescent="0.25">
      <c r="A576" t="str">
        <f t="shared" si="220"/>
        <v>9370383</v>
      </c>
      <c r="B576">
        <v>9</v>
      </c>
      <c r="C576">
        <v>370</v>
      </c>
      <c r="D576">
        <v>3</v>
      </c>
      <c r="E576">
        <v>38</v>
      </c>
      <c r="F576" s="138">
        <f t="shared" si="218"/>
        <v>19</v>
      </c>
      <c r="G576">
        <v>0</v>
      </c>
      <c r="H576">
        <v>0</v>
      </c>
      <c r="I576">
        <v>0</v>
      </c>
      <c r="J576" s="94">
        <v>0</v>
      </c>
      <c r="K576" s="87">
        <v>1951.6</v>
      </c>
      <c r="L576" s="86">
        <v>0</v>
      </c>
      <c r="M576" s="86">
        <v>0</v>
      </c>
      <c r="N576" s="86">
        <v>0</v>
      </c>
      <c r="O576">
        <v>1.3620000000000001</v>
      </c>
      <c r="P576">
        <v>1.1000000000000001</v>
      </c>
      <c r="Q576">
        <v>1.1000000000000001</v>
      </c>
      <c r="R576">
        <v>1.1000000000000001</v>
      </c>
      <c r="S576">
        <f t="shared" si="221"/>
        <v>291</v>
      </c>
      <c r="T576">
        <f>ROUND(L576*POWER((($M$1-$M$2)/LN(($M$1-$M$3)/($M$2-$M$3)))/((75-65)/LN((75-20)/(65-20))),P576),0)</f>
        <v>0</v>
      </c>
      <c r="U576">
        <f>ROUND(M576*POWER((($M$1-$M$2)/LN(($M$1-$M$3)/($M$2-$M$3)))/((75-65)/LN((75-20)/(65-20))),Q576),0)</f>
        <v>0</v>
      </c>
      <c r="V576">
        <f>ROUND(N576*POWER((($M$1-$M$2)/LN(($M$1-$M$3)/($M$2-$M$3)))/((75-65)/LN((75-20)/(65-20))),R576),0)</f>
        <v>0</v>
      </c>
      <c r="W576">
        <f t="shared" ref="W576:Z600" si="225">ROUND(S576*3600/(4186*ABS($M$1-$M$2)),0)</f>
        <v>50</v>
      </c>
      <c r="X576">
        <f t="shared" si="225"/>
        <v>0</v>
      </c>
      <c r="Y576">
        <f t="shared" si="225"/>
        <v>0</v>
      </c>
      <c r="Z576">
        <f t="shared" si="225"/>
        <v>0</v>
      </c>
      <c r="AA576">
        <f t="shared" si="222"/>
        <v>20.150450530682839</v>
      </c>
      <c r="AB576">
        <f t="shared" si="222"/>
        <v>0</v>
      </c>
      <c r="AC576">
        <f t="shared" si="223"/>
        <v>0</v>
      </c>
      <c r="AD576" s="96">
        <f t="shared" si="224"/>
        <v>0</v>
      </c>
      <c r="AE576" s="95">
        <v>0</v>
      </c>
      <c r="AF576" s="86">
        <v>0</v>
      </c>
      <c r="AG576" s="86">
        <v>0</v>
      </c>
      <c r="AH576">
        <v>0.98</v>
      </c>
      <c r="AI576">
        <v>0.98</v>
      </c>
      <c r="AJ576">
        <v>0.98</v>
      </c>
      <c r="AK576">
        <f t="shared" si="210"/>
        <v>0</v>
      </c>
      <c r="AL576">
        <f t="shared" si="210"/>
        <v>0</v>
      </c>
      <c r="AM576">
        <f t="shared" si="210"/>
        <v>0</v>
      </c>
      <c r="AN576">
        <f t="shared" si="219"/>
        <v>0</v>
      </c>
      <c r="AO576">
        <f t="shared" si="219"/>
        <v>0</v>
      </c>
      <c r="AP576">
        <f t="shared" si="219"/>
        <v>0</v>
      </c>
      <c r="AQ576" s="97">
        <f>(AK576/(IF((237.3*LN(('Mini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6" s="97">
        <f>(AL576/(IF((237.3*LN(('Mini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6" s="97">
        <f>(AM576/(IF((237.3*LN(('Mini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6">
        <f t="shared" si="212"/>
        <v>0</v>
      </c>
      <c r="AU576">
        <v>0</v>
      </c>
      <c r="AV576" s="96">
        <v>0</v>
      </c>
      <c r="AW576" s="139">
        <f t="shared" si="211"/>
        <v>2.4666666666666668</v>
      </c>
      <c r="AX576" s="129">
        <v>0</v>
      </c>
      <c r="AY576" s="129">
        <v>0</v>
      </c>
      <c r="AZ576" s="129">
        <v>0</v>
      </c>
      <c r="BA576" s="86"/>
      <c r="BB576" s="86">
        <v>0</v>
      </c>
      <c r="BC576">
        <v>0</v>
      </c>
      <c r="BD576">
        <v>0</v>
      </c>
      <c r="BE576">
        <v>0</v>
      </c>
      <c r="BG576">
        <v>0</v>
      </c>
      <c r="BH576">
        <v>0</v>
      </c>
      <c r="BI576">
        <v>0</v>
      </c>
      <c r="BJ576">
        <v>0</v>
      </c>
      <c r="BM576">
        <f t="shared" si="213"/>
        <v>1.1616292894075E-2</v>
      </c>
      <c r="BN576">
        <f t="shared" si="214"/>
        <v>1.6553227470231999E-3</v>
      </c>
      <c r="BO576">
        <f t="shared" si="215"/>
        <v>1.5869346821790999</v>
      </c>
      <c r="BP576">
        <f t="shared" si="216"/>
        <v>1</v>
      </c>
    </row>
    <row r="577" spans="1:68" x14ac:dyDescent="0.25">
      <c r="A577" t="str">
        <f t="shared" si="220"/>
        <v>9390143</v>
      </c>
      <c r="B577">
        <v>9</v>
      </c>
      <c r="C577">
        <v>390</v>
      </c>
      <c r="D577">
        <v>3</v>
      </c>
      <c r="E577">
        <v>14</v>
      </c>
      <c r="F577" s="138">
        <f t="shared" si="218"/>
        <v>4</v>
      </c>
      <c r="G577">
        <v>0</v>
      </c>
      <c r="H577">
        <v>0</v>
      </c>
      <c r="I577">
        <v>0</v>
      </c>
      <c r="J577" s="94">
        <v>0</v>
      </c>
      <c r="K577" s="87">
        <v>756</v>
      </c>
      <c r="L577" s="86">
        <v>0</v>
      </c>
      <c r="M577" s="86">
        <v>0</v>
      </c>
      <c r="N577" s="86">
        <v>0</v>
      </c>
      <c r="O577">
        <v>1.3620000000000001</v>
      </c>
      <c r="P577">
        <v>1.1000000000000001</v>
      </c>
      <c r="Q577">
        <v>1.1000000000000001</v>
      </c>
      <c r="R577">
        <v>1.1000000000000001</v>
      </c>
      <c r="S577">
        <f t="shared" ref="S577:V601" si="226">ROUND(K577*POWER((($M$1-$M$2)/LN(($M$1-$M$3)/($M$2-$M$3)))/((75-65)/LN((75-20)/(65-20))),O577),0)</f>
        <v>113</v>
      </c>
      <c r="T577">
        <f t="shared" si="226"/>
        <v>0</v>
      </c>
      <c r="U577">
        <f t="shared" si="226"/>
        <v>0</v>
      </c>
      <c r="V577">
        <f t="shared" si="226"/>
        <v>0</v>
      </c>
      <c r="W577">
        <f t="shared" si="225"/>
        <v>19</v>
      </c>
      <c r="X577">
        <f t="shared" si="225"/>
        <v>0</v>
      </c>
      <c r="Y577">
        <f t="shared" si="225"/>
        <v>0</v>
      </c>
      <c r="Z577">
        <f t="shared" si="225"/>
        <v>0</v>
      </c>
      <c r="AA577">
        <f t="shared" si="222"/>
        <v>0.81415297460065505</v>
      </c>
      <c r="AB577">
        <f t="shared" si="222"/>
        <v>0</v>
      </c>
      <c r="AC577">
        <f t="shared" si="223"/>
        <v>0</v>
      </c>
      <c r="AD577" s="96">
        <f t="shared" si="224"/>
        <v>0</v>
      </c>
      <c r="AE577" s="95">
        <v>0</v>
      </c>
      <c r="AF577" s="86">
        <v>0</v>
      </c>
      <c r="AG577" s="86">
        <v>0</v>
      </c>
      <c r="AH577">
        <v>0.98</v>
      </c>
      <c r="AI577">
        <v>0.98</v>
      </c>
      <c r="AJ577">
        <v>0.98</v>
      </c>
      <c r="AK577">
        <f t="shared" si="210"/>
        <v>0</v>
      </c>
      <c r="AL577">
        <f t="shared" si="210"/>
        <v>0</v>
      </c>
      <c r="AM577">
        <f t="shared" si="210"/>
        <v>0</v>
      </c>
      <c r="AN577">
        <f t="shared" si="219"/>
        <v>0</v>
      </c>
      <c r="AO577">
        <f t="shared" si="219"/>
        <v>0</v>
      </c>
      <c r="AP577">
        <f t="shared" si="219"/>
        <v>0</v>
      </c>
      <c r="AQ577" s="97">
        <f>(AK577/(IF((237.3*LN(('Mini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7" s="97">
        <f>(AL577/(IF((237.3*LN(('Mini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7" s="97">
        <f>(AM577/(IF((237.3*LN(('Mini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7">
        <f t="shared" si="212"/>
        <v>0</v>
      </c>
      <c r="AU577">
        <v>0</v>
      </c>
      <c r="AV577" s="96">
        <v>0</v>
      </c>
      <c r="AW577" s="139">
        <f t="shared" si="211"/>
        <v>0.65</v>
      </c>
      <c r="AX577" s="129">
        <v>0</v>
      </c>
      <c r="AY577" s="129">
        <v>0</v>
      </c>
      <c r="AZ577" s="129">
        <v>0</v>
      </c>
      <c r="BA577" s="86"/>
      <c r="BB577" s="86">
        <v>0</v>
      </c>
      <c r="BC577">
        <v>0</v>
      </c>
      <c r="BD577">
        <v>0</v>
      </c>
      <c r="BE577">
        <v>0</v>
      </c>
      <c r="BG577">
        <v>0</v>
      </c>
      <c r="BH577">
        <v>0</v>
      </c>
      <c r="BI577">
        <v>0</v>
      </c>
      <c r="BJ577">
        <v>0</v>
      </c>
      <c r="BM577">
        <f t="shared" si="213"/>
        <v>1.3823338826853E-3</v>
      </c>
      <c r="BN577">
        <f t="shared" si="214"/>
        <v>3.3290816326530999E-4</v>
      </c>
      <c r="BO577">
        <f t="shared" si="215"/>
        <v>1.723172227894</v>
      </c>
      <c r="BP577">
        <f t="shared" si="216"/>
        <v>1</v>
      </c>
    </row>
    <row r="578" spans="1:68" x14ac:dyDescent="0.25">
      <c r="A578" t="str">
        <f t="shared" si="220"/>
        <v>9390183</v>
      </c>
      <c r="B578">
        <v>9</v>
      </c>
      <c r="C578">
        <v>390</v>
      </c>
      <c r="D578">
        <v>3</v>
      </c>
      <c r="E578">
        <v>18</v>
      </c>
      <c r="F578" s="138">
        <f t="shared" si="218"/>
        <v>9</v>
      </c>
      <c r="G578">
        <v>0</v>
      </c>
      <c r="H578">
        <v>0</v>
      </c>
      <c r="I578">
        <v>0</v>
      </c>
      <c r="J578" s="94">
        <v>0</v>
      </c>
      <c r="K578" s="87">
        <v>982.80000000000007</v>
      </c>
      <c r="L578" s="86">
        <v>0</v>
      </c>
      <c r="M578" s="86">
        <v>0</v>
      </c>
      <c r="N578" s="86">
        <v>0</v>
      </c>
      <c r="O578">
        <v>1.3620000000000001</v>
      </c>
      <c r="P578">
        <v>1.1000000000000001</v>
      </c>
      <c r="Q578">
        <v>1.1000000000000001</v>
      </c>
      <c r="R578">
        <v>1.1000000000000001</v>
      </c>
      <c r="S578">
        <f t="shared" si="226"/>
        <v>147</v>
      </c>
      <c r="T578">
        <f t="shared" si="226"/>
        <v>0</v>
      </c>
      <c r="U578">
        <f t="shared" si="226"/>
        <v>0</v>
      </c>
      <c r="V578">
        <f t="shared" si="226"/>
        <v>0</v>
      </c>
      <c r="W578">
        <f t="shared" si="225"/>
        <v>25</v>
      </c>
      <c r="X578">
        <f t="shared" si="225"/>
        <v>0</v>
      </c>
      <c r="Y578">
        <f t="shared" si="225"/>
        <v>0</v>
      </c>
      <c r="Z578">
        <f t="shared" si="225"/>
        <v>0</v>
      </c>
      <c r="AA578">
        <f t="shared" si="222"/>
        <v>2.0377800314726215</v>
      </c>
      <c r="AB578">
        <f t="shared" si="222"/>
        <v>0</v>
      </c>
      <c r="AC578">
        <f t="shared" si="223"/>
        <v>0</v>
      </c>
      <c r="AD578" s="96">
        <f t="shared" si="224"/>
        <v>0</v>
      </c>
      <c r="AE578" s="95">
        <v>0</v>
      </c>
      <c r="AF578" s="86">
        <v>0</v>
      </c>
      <c r="AG578" s="86">
        <v>0</v>
      </c>
      <c r="AH578">
        <v>0.98</v>
      </c>
      <c r="AI578">
        <v>0.98</v>
      </c>
      <c r="AJ578">
        <v>0.98</v>
      </c>
      <c r="AK578">
        <f t="shared" ref="AK578:AM642" si="227">ROUND(AE578*POWER((($AG$1-$AG$2)/LN(($AG$1-$AG$3)/($AG$2-$AG$3)))/((16-18)/LN((16-27)/(18-27))),AH578),0)</f>
        <v>0</v>
      </c>
      <c r="AL578">
        <f t="shared" si="227"/>
        <v>0</v>
      </c>
      <c r="AM578">
        <f t="shared" si="227"/>
        <v>0</v>
      </c>
      <c r="AN578">
        <f t="shared" si="219"/>
        <v>0</v>
      </c>
      <c r="AO578">
        <f t="shared" si="219"/>
        <v>0</v>
      </c>
      <c r="AP578">
        <f t="shared" si="219"/>
        <v>0</v>
      </c>
      <c r="AQ578" s="97">
        <f>(AK578/(IF((237.3*LN(('Mini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8" s="97">
        <f>(AL578/(IF((237.3*LN(('Mini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8" s="97">
        <f>(AM578/(IF((237.3*LN(('Mini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8">
        <f t="shared" si="212"/>
        <v>0</v>
      </c>
      <c r="AU578">
        <v>0</v>
      </c>
      <c r="AV578" s="96">
        <v>0</v>
      </c>
      <c r="AW578" s="139">
        <f t="shared" si="211"/>
        <v>1.3</v>
      </c>
      <c r="AX578" s="129">
        <v>0</v>
      </c>
      <c r="AY578" s="129">
        <v>0</v>
      </c>
      <c r="AZ578" s="129">
        <v>0</v>
      </c>
      <c r="BA578" s="86"/>
      <c r="BB578" s="86">
        <v>0</v>
      </c>
      <c r="BC578">
        <v>0</v>
      </c>
      <c r="BD578">
        <v>0</v>
      </c>
      <c r="BE578">
        <v>0</v>
      </c>
      <c r="BG578">
        <v>0</v>
      </c>
      <c r="BH578">
        <v>0</v>
      </c>
      <c r="BI578">
        <v>0</v>
      </c>
      <c r="BJ578">
        <v>0</v>
      </c>
      <c r="BM578">
        <f t="shared" si="213"/>
        <v>8.0534470601597002E-4</v>
      </c>
      <c r="BN578">
        <f t="shared" si="214"/>
        <v>3.9795050474943999E-4</v>
      </c>
      <c r="BO578">
        <f t="shared" si="215"/>
        <v>1.8138647155180001</v>
      </c>
      <c r="BP578">
        <f t="shared" si="216"/>
        <v>2</v>
      </c>
    </row>
    <row r="579" spans="1:68" x14ac:dyDescent="0.25">
      <c r="A579" t="str">
        <f t="shared" si="220"/>
        <v>9390233</v>
      </c>
      <c r="B579">
        <v>9</v>
      </c>
      <c r="C579">
        <v>390</v>
      </c>
      <c r="D579">
        <v>3</v>
      </c>
      <c r="E579">
        <v>23</v>
      </c>
      <c r="F579" s="138">
        <f t="shared" si="218"/>
        <v>9</v>
      </c>
      <c r="G579">
        <v>0</v>
      </c>
      <c r="H579">
        <v>0</v>
      </c>
      <c r="I579">
        <v>0</v>
      </c>
      <c r="J579" s="94">
        <v>0</v>
      </c>
      <c r="K579" s="87">
        <v>1191.6000000000001</v>
      </c>
      <c r="L579" s="86">
        <v>0</v>
      </c>
      <c r="M579" s="86">
        <v>0</v>
      </c>
      <c r="N579" s="86">
        <v>0</v>
      </c>
      <c r="O579">
        <v>1.3620000000000001</v>
      </c>
      <c r="P579">
        <v>1.1000000000000001</v>
      </c>
      <c r="Q579">
        <v>1.1000000000000001</v>
      </c>
      <c r="R579">
        <v>1.1000000000000001</v>
      </c>
      <c r="S579">
        <f t="shared" si="226"/>
        <v>178</v>
      </c>
      <c r="T579">
        <f t="shared" si="226"/>
        <v>0</v>
      </c>
      <c r="U579">
        <f t="shared" si="226"/>
        <v>0</v>
      </c>
      <c r="V579">
        <f t="shared" si="226"/>
        <v>0</v>
      </c>
      <c r="W579">
        <f t="shared" si="225"/>
        <v>31</v>
      </c>
      <c r="X579">
        <f t="shared" si="225"/>
        <v>0</v>
      </c>
      <c r="Y579">
        <f t="shared" si="225"/>
        <v>0</v>
      </c>
      <c r="Z579">
        <f t="shared" si="225"/>
        <v>0</v>
      </c>
      <c r="AA579">
        <f t="shared" si="222"/>
        <v>3.0104597264911135</v>
      </c>
      <c r="AB579">
        <f t="shared" si="222"/>
        <v>0</v>
      </c>
      <c r="AC579">
        <f t="shared" si="223"/>
        <v>0</v>
      </c>
      <c r="AD579" s="96">
        <f t="shared" si="224"/>
        <v>0</v>
      </c>
      <c r="AE579" s="95">
        <v>0</v>
      </c>
      <c r="AF579" s="86">
        <v>0</v>
      </c>
      <c r="AG579" s="86">
        <v>0</v>
      </c>
      <c r="AH579">
        <v>0.98</v>
      </c>
      <c r="AI579">
        <v>0.98</v>
      </c>
      <c r="AJ579">
        <v>0.98</v>
      </c>
      <c r="AK579">
        <f t="shared" si="227"/>
        <v>0</v>
      </c>
      <c r="AL579">
        <f t="shared" si="227"/>
        <v>0</v>
      </c>
      <c r="AM579">
        <f t="shared" si="227"/>
        <v>0</v>
      </c>
      <c r="AN579">
        <f t="shared" si="219"/>
        <v>0</v>
      </c>
      <c r="AO579">
        <f t="shared" si="219"/>
        <v>0</v>
      </c>
      <c r="AP579">
        <f t="shared" si="219"/>
        <v>0</v>
      </c>
      <c r="AQ579" s="97">
        <f>(AK579/(IF((237.3*LN(('Mini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79" s="97">
        <f>(AL579/(IF((237.3*LN(('Mini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79" s="97">
        <f>(AM579/(IF((237.3*LN(('Mini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79">
        <f t="shared" si="212"/>
        <v>0</v>
      </c>
      <c r="AU579">
        <v>0</v>
      </c>
      <c r="AV579" s="96">
        <v>0</v>
      </c>
      <c r="AW579" s="139">
        <f t="shared" si="211"/>
        <v>1.3</v>
      </c>
      <c r="AX579" s="129">
        <v>0</v>
      </c>
      <c r="AY579" s="129">
        <v>0</v>
      </c>
      <c r="AZ579" s="129">
        <v>0</v>
      </c>
      <c r="BA579" s="86"/>
      <c r="BB579" s="86">
        <v>0</v>
      </c>
      <c r="BC579">
        <v>0</v>
      </c>
      <c r="BD579">
        <v>0</v>
      </c>
      <c r="BE579">
        <v>0</v>
      </c>
      <c r="BG579">
        <v>0</v>
      </c>
      <c r="BH579">
        <v>0</v>
      </c>
      <c r="BI579">
        <v>0</v>
      </c>
      <c r="BJ579">
        <v>0</v>
      </c>
      <c r="BM579">
        <f t="shared" si="213"/>
        <v>8.0534470601597002E-4</v>
      </c>
      <c r="BN579">
        <f t="shared" si="214"/>
        <v>3.9795050474943999E-4</v>
      </c>
      <c r="BO579">
        <f t="shared" si="215"/>
        <v>1.8138647155180001</v>
      </c>
      <c r="BP579">
        <f t="shared" si="216"/>
        <v>2</v>
      </c>
    </row>
    <row r="580" spans="1:68" x14ac:dyDescent="0.25">
      <c r="A580" t="str">
        <f t="shared" si="220"/>
        <v>9390303</v>
      </c>
      <c r="B580">
        <v>9</v>
      </c>
      <c r="C580">
        <v>390</v>
      </c>
      <c r="D580">
        <v>3</v>
      </c>
      <c r="E580">
        <v>30</v>
      </c>
      <c r="F580" s="138">
        <f t="shared" si="218"/>
        <v>14</v>
      </c>
      <c r="G580">
        <v>0</v>
      </c>
      <c r="H580">
        <v>0</v>
      </c>
      <c r="I580">
        <v>0</v>
      </c>
      <c r="J580" s="94">
        <v>0</v>
      </c>
      <c r="K580" s="87">
        <v>1569.6000000000001</v>
      </c>
      <c r="L580" s="86">
        <v>0</v>
      </c>
      <c r="M580" s="86">
        <v>0</v>
      </c>
      <c r="N580" s="86">
        <v>0</v>
      </c>
      <c r="O580">
        <v>1.3620000000000001</v>
      </c>
      <c r="P580">
        <v>1.1000000000000001</v>
      </c>
      <c r="Q580">
        <v>1.1000000000000001</v>
      </c>
      <c r="R580">
        <v>1.1000000000000001</v>
      </c>
      <c r="S580">
        <f t="shared" si="226"/>
        <v>234</v>
      </c>
      <c r="T580">
        <f t="shared" si="226"/>
        <v>0</v>
      </c>
      <c r="U580">
        <f t="shared" si="226"/>
        <v>0</v>
      </c>
      <c r="V580">
        <f t="shared" si="226"/>
        <v>0</v>
      </c>
      <c r="W580">
        <f t="shared" si="225"/>
        <v>40</v>
      </c>
      <c r="X580">
        <f t="shared" si="225"/>
        <v>0</v>
      </c>
      <c r="Y580">
        <f t="shared" si="225"/>
        <v>0</v>
      </c>
      <c r="Z580">
        <f t="shared" si="225"/>
        <v>0</v>
      </c>
      <c r="AA580">
        <f t="shared" si="222"/>
        <v>7.0061303778829309</v>
      </c>
      <c r="AB580">
        <f t="shared" si="222"/>
        <v>0</v>
      </c>
      <c r="AC580">
        <f t="shared" si="223"/>
        <v>0</v>
      </c>
      <c r="AD580" s="96">
        <f t="shared" si="224"/>
        <v>0</v>
      </c>
      <c r="AE580" s="95">
        <v>0</v>
      </c>
      <c r="AF580" s="86">
        <v>0</v>
      </c>
      <c r="AG580" s="86">
        <v>0</v>
      </c>
      <c r="AH580">
        <v>0.98</v>
      </c>
      <c r="AI580">
        <v>0.98</v>
      </c>
      <c r="AJ580">
        <v>0.98</v>
      </c>
      <c r="AK580">
        <f t="shared" si="227"/>
        <v>0</v>
      </c>
      <c r="AL580">
        <f t="shared" si="227"/>
        <v>0</v>
      </c>
      <c r="AM580">
        <f t="shared" si="227"/>
        <v>0</v>
      </c>
      <c r="AN580">
        <f t="shared" si="219"/>
        <v>0</v>
      </c>
      <c r="AO580">
        <f t="shared" si="219"/>
        <v>0</v>
      </c>
      <c r="AP580">
        <f t="shared" si="219"/>
        <v>0</v>
      </c>
      <c r="AQ580" s="97">
        <f>(AK580/(IF((237.3*LN(('Mini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0" s="97">
        <f>(AL580/(IF((237.3*LN(('Mini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0" s="97">
        <f>(AM580/(IF((237.3*LN(('Mini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0">
        <f t="shared" si="212"/>
        <v>0</v>
      </c>
      <c r="AU580">
        <v>0</v>
      </c>
      <c r="AV580" s="96">
        <v>0</v>
      </c>
      <c r="AW580" s="139">
        <f t="shared" si="211"/>
        <v>1.95</v>
      </c>
      <c r="AX580" s="129">
        <v>0</v>
      </c>
      <c r="AY580" s="129">
        <v>0</v>
      </c>
      <c r="AZ580" s="129">
        <v>0</v>
      </c>
      <c r="BA580" s="86"/>
      <c r="BB580" s="86">
        <v>0</v>
      </c>
      <c r="BC580">
        <v>0</v>
      </c>
      <c r="BD580">
        <v>0</v>
      </c>
      <c r="BE580">
        <v>0</v>
      </c>
      <c r="BG580">
        <v>0</v>
      </c>
      <c r="BH580">
        <v>0</v>
      </c>
      <c r="BI580">
        <v>0</v>
      </c>
      <c r="BJ580">
        <v>0</v>
      </c>
      <c r="BM580">
        <f t="shared" si="213"/>
        <v>2.5582398288699999E-3</v>
      </c>
      <c r="BN580">
        <f t="shared" si="214"/>
        <v>5.6161694684148003E-4</v>
      </c>
      <c r="BO580">
        <f t="shared" si="215"/>
        <v>1.4942747715061999</v>
      </c>
      <c r="BP580">
        <f t="shared" si="216"/>
        <v>3</v>
      </c>
    </row>
    <row r="581" spans="1:68" x14ac:dyDescent="0.25">
      <c r="A581" t="str">
        <f t="shared" si="220"/>
        <v>9390383</v>
      </c>
      <c r="B581">
        <v>9</v>
      </c>
      <c r="C581">
        <v>390</v>
      </c>
      <c r="D581">
        <v>3</v>
      </c>
      <c r="E581">
        <v>38</v>
      </c>
      <c r="F581" s="138">
        <f t="shared" si="218"/>
        <v>19</v>
      </c>
      <c r="G581">
        <v>0</v>
      </c>
      <c r="H581">
        <v>0</v>
      </c>
      <c r="I581">
        <v>0</v>
      </c>
      <c r="J581" s="94">
        <v>0</v>
      </c>
      <c r="K581" s="87">
        <v>2066.4</v>
      </c>
      <c r="L581" s="86">
        <v>0</v>
      </c>
      <c r="M581" s="86">
        <v>0</v>
      </c>
      <c r="N581" s="86">
        <v>0</v>
      </c>
      <c r="O581">
        <v>1.3620000000000001</v>
      </c>
      <c r="P581">
        <v>1.1000000000000001</v>
      </c>
      <c r="Q581">
        <v>1.1000000000000001</v>
      </c>
      <c r="R581">
        <v>1.1000000000000001</v>
      </c>
      <c r="S581">
        <f t="shared" si="226"/>
        <v>308</v>
      </c>
      <c r="T581">
        <f t="shared" si="226"/>
        <v>0</v>
      </c>
      <c r="U581">
        <f t="shared" si="226"/>
        <v>0</v>
      </c>
      <c r="V581">
        <f t="shared" si="226"/>
        <v>0</v>
      </c>
      <c r="W581">
        <f t="shared" si="225"/>
        <v>53</v>
      </c>
      <c r="X581">
        <f t="shared" si="225"/>
        <v>0</v>
      </c>
      <c r="Y581">
        <f t="shared" si="225"/>
        <v>0</v>
      </c>
      <c r="Z581">
        <f t="shared" si="225"/>
        <v>0</v>
      </c>
      <c r="AA581">
        <f t="shared" si="222"/>
        <v>23.344305764355919</v>
      </c>
      <c r="AB581">
        <f t="shared" si="222"/>
        <v>0</v>
      </c>
      <c r="AC581">
        <f t="shared" si="223"/>
        <v>0</v>
      </c>
      <c r="AD581" s="96">
        <f t="shared" si="224"/>
        <v>0</v>
      </c>
      <c r="AE581" s="95">
        <v>0</v>
      </c>
      <c r="AF581" s="86">
        <v>0</v>
      </c>
      <c r="AG581" s="86">
        <v>0</v>
      </c>
      <c r="AH581">
        <v>0.98</v>
      </c>
      <c r="AI581">
        <v>0.98</v>
      </c>
      <c r="AJ581">
        <v>0.98</v>
      </c>
      <c r="AK581">
        <f t="shared" si="227"/>
        <v>0</v>
      </c>
      <c r="AL581">
        <f t="shared" si="227"/>
        <v>0</v>
      </c>
      <c r="AM581">
        <f t="shared" si="227"/>
        <v>0</v>
      </c>
      <c r="AN581">
        <f t="shared" si="219"/>
        <v>0</v>
      </c>
      <c r="AO581">
        <f t="shared" si="219"/>
        <v>0</v>
      </c>
      <c r="AP581">
        <f t="shared" si="219"/>
        <v>0</v>
      </c>
      <c r="AQ581" s="97">
        <f>(AK581/(IF((237.3*LN(('Mini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1" s="97">
        <f>(AL581/(IF((237.3*LN(('Mini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1" s="97">
        <f>(AM581/(IF((237.3*LN(('Mini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1">
        <f t="shared" si="212"/>
        <v>0</v>
      </c>
      <c r="AU581">
        <v>0</v>
      </c>
      <c r="AV581" s="96">
        <v>0</v>
      </c>
      <c r="AW581" s="139">
        <f t="shared" si="211"/>
        <v>2.6</v>
      </c>
      <c r="AX581" s="129">
        <v>0</v>
      </c>
      <c r="AY581" s="129">
        <v>0</v>
      </c>
      <c r="AZ581" s="129">
        <v>0</v>
      </c>
      <c r="BA581" s="86"/>
      <c r="BB581" s="86">
        <v>0</v>
      </c>
      <c r="BC581">
        <v>0</v>
      </c>
      <c r="BD581">
        <v>0</v>
      </c>
      <c r="BE581">
        <v>0</v>
      </c>
      <c r="BG581">
        <v>0</v>
      </c>
      <c r="BH581">
        <v>0</v>
      </c>
      <c r="BI581">
        <v>0</v>
      </c>
      <c r="BJ581">
        <v>0</v>
      </c>
      <c r="BM581">
        <f t="shared" si="213"/>
        <v>1.1616292894075E-2</v>
      </c>
      <c r="BN581">
        <f t="shared" si="214"/>
        <v>1.6553227470231999E-3</v>
      </c>
      <c r="BO581">
        <f t="shared" si="215"/>
        <v>1.5869346821790999</v>
      </c>
      <c r="BP581">
        <f t="shared" si="216"/>
        <v>1</v>
      </c>
    </row>
    <row r="582" spans="1:68" x14ac:dyDescent="0.25">
      <c r="A582" t="str">
        <f t="shared" si="220"/>
        <v>9410143</v>
      </c>
      <c r="B582">
        <v>9</v>
      </c>
      <c r="C582">
        <v>410</v>
      </c>
      <c r="D582">
        <v>3</v>
      </c>
      <c r="E582">
        <v>14</v>
      </c>
      <c r="F582" s="138">
        <f t="shared" si="218"/>
        <v>4</v>
      </c>
      <c r="G582">
        <v>0</v>
      </c>
      <c r="H582">
        <v>0</v>
      </c>
      <c r="I582">
        <v>0</v>
      </c>
      <c r="J582" s="94">
        <v>0</v>
      </c>
      <c r="K582" s="87">
        <v>798</v>
      </c>
      <c r="L582" s="86">
        <v>0</v>
      </c>
      <c r="M582" s="86">
        <v>0</v>
      </c>
      <c r="N582" s="86">
        <v>0</v>
      </c>
      <c r="O582">
        <v>1.3620000000000001</v>
      </c>
      <c r="P582">
        <v>1.1000000000000001</v>
      </c>
      <c r="Q582">
        <v>1.1000000000000001</v>
      </c>
      <c r="R582">
        <v>1.1000000000000001</v>
      </c>
      <c r="S582">
        <f t="shared" si="226"/>
        <v>119</v>
      </c>
      <c r="T582">
        <f t="shared" si="226"/>
        <v>0</v>
      </c>
      <c r="U582">
        <f t="shared" si="226"/>
        <v>0</v>
      </c>
      <c r="V582">
        <f t="shared" si="226"/>
        <v>0</v>
      </c>
      <c r="W582">
        <f t="shared" si="225"/>
        <v>20</v>
      </c>
      <c r="X582">
        <f t="shared" si="225"/>
        <v>0</v>
      </c>
      <c r="Y582">
        <f t="shared" si="225"/>
        <v>0</v>
      </c>
      <c r="Z582">
        <f t="shared" si="225"/>
        <v>0</v>
      </c>
      <c r="AA582">
        <f t="shared" si="222"/>
        <v>0.93669789767543998</v>
      </c>
      <c r="AB582">
        <f t="shared" si="222"/>
        <v>0</v>
      </c>
      <c r="AC582">
        <f t="shared" si="223"/>
        <v>0</v>
      </c>
      <c r="AD582" s="96">
        <f t="shared" si="224"/>
        <v>0</v>
      </c>
      <c r="AE582" s="95">
        <v>0</v>
      </c>
      <c r="AF582" s="86">
        <v>0</v>
      </c>
      <c r="AG582" s="86">
        <v>0</v>
      </c>
      <c r="AH582">
        <v>0.98</v>
      </c>
      <c r="AI582">
        <v>0.98</v>
      </c>
      <c r="AJ582">
        <v>0.98</v>
      </c>
      <c r="AK582">
        <f t="shared" si="227"/>
        <v>0</v>
      </c>
      <c r="AL582">
        <f t="shared" si="227"/>
        <v>0</v>
      </c>
      <c r="AM582">
        <f t="shared" si="227"/>
        <v>0</v>
      </c>
      <c r="AN582">
        <f t="shared" si="219"/>
        <v>0</v>
      </c>
      <c r="AO582">
        <f t="shared" si="219"/>
        <v>0</v>
      </c>
      <c r="AP582">
        <f t="shared" si="219"/>
        <v>0</v>
      </c>
      <c r="AQ582" s="97">
        <f>(AK582/(IF((237.3*LN(('Mini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2" s="97">
        <f>(AL582/(IF((237.3*LN(('Mini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2" s="97">
        <f>(AM582/(IF((237.3*LN(('Mini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2">
        <f t="shared" si="212"/>
        <v>0</v>
      </c>
      <c r="AU582">
        <v>0</v>
      </c>
      <c r="AV582" s="96">
        <v>0</v>
      </c>
      <c r="AW582" s="139">
        <f t="shared" si="211"/>
        <v>0.68333333333333335</v>
      </c>
      <c r="AX582" s="129">
        <v>0</v>
      </c>
      <c r="AY582" s="129">
        <v>0</v>
      </c>
      <c r="AZ582" s="129">
        <v>0</v>
      </c>
      <c r="BA582" s="86"/>
      <c r="BB582" s="86">
        <v>0</v>
      </c>
      <c r="BC582">
        <v>0</v>
      </c>
      <c r="BD582">
        <v>0</v>
      </c>
      <c r="BE582">
        <v>0</v>
      </c>
      <c r="BG582">
        <v>0</v>
      </c>
      <c r="BH582">
        <v>0</v>
      </c>
      <c r="BI582">
        <v>0</v>
      </c>
      <c r="BJ582">
        <v>0</v>
      </c>
      <c r="BM582">
        <f t="shared" si="213"/>
        <v>1.3823338826853E-3</v>
      </c>
      <c r="BN582">
        <f t="shared" si="214"/>
        <v>3.3290816326530999E-4</v>
      </c>
      <c r="BO582">
        <f t="shared" si="215"/>
        <v>1.723172227894</v>
      </c>
      <c r="BP582">
        <f t="shared" si="216"/>
        <v>1</v>
      </c>
    </row>
    <row r="583" spans="1:68" x14ac:dyDescent="0.25">
      <c r="A583" t="str">
        <f t="shared" si="220"/>
        <v>9410183</v>
      </c>
      <c r="B583">
        <v>9</v>
      </c>
      <c r="C583">
        <v>410</v>
      </c>
      <c r="D583">
        <v>3</v>
      </c>
      <c r="E583">
        <v>18</v>
      </c>
      <c r="F583" s="138">
        <f t="shared" si="218"/>
        <v>9</v>
      </c>
      <c r="G583">
        <v>0</v>
      </c>
      <c r="H583">
        <v>0</v>
      </c>
      <c r="I583">
        <v>0</v>
      </c>
      <c r="J583" s="94">
        <v>0</v>
      </c>
      <c r="K583" s="87">
        <v>1037.3999999999999</v>
      </c>
      <c r="L583" s="86">
        <v>0</v>
      </c>
      <c r="M583" s="86">
        <v>0</v>
      </c>
      <c r="N583" s="86">
        <v>0</v>
      </c>
      <c r="O583">
        <v>1.3620000000000001</v>
      </c>
      <c r="P583">
        <v>1.1000000000000001</v>
      </c>
      <c r="Q583">
        <v>1.1000000000000001</v>
      </c>
      <c r="R583">
        <v>1.1000000000000001</v>
      </c>
      <c r="S583">
        <f t="shared" si="226"/>
        <v>155</v>
      </c>
      <c r="T583">
        <f t="shared" si="226"/>
        <v>0</v>
      </c>
      <c r="U583">
        <f t="shared" si="226"/>
        <v>0</v>
      </c>
      <c r="V583">
        <f t="shared" si="226"/>
        <v>0</v>
      </c>
      <c r="W583">
        <f t="shared" si="225"/>
        <v>27</v>
      </c>
      <c r="X583">
        <f t="shared" si="225"/>
        <v>0</v>
      </c>
      <c r="Y583">
        <f t="shared" si="225"/>
        <v>0</v>
      </c>
      <c r="Z583">
        <f t="shared" si="225"/>
        <v>0</v>
      </c>
      <c r="AA583">
        <f t="shared" si="222"/>
        <v>2.4677151395833681</v>
      </c>
      <c r="AB583">
        <f t="shared" si="222"/>
        <v>0</v>
      </c>
      <c r="AC583">
        <f t="shared" si="223"/>
        <v>0</v>
      </c>
      <c r="AD583" s="96">
        <f t="shared" si="224"/>
        <v>0</v>
      </c>
      <c r="AE583" s="95">
        <v>0</v>
      </c>
      <c r="AF583" s="86">
        <v>0</v>
      </c>
      <c r="AG583" s="86">
        <v>0</v>
      </c>
      <c r="AH583">
        <v>0.98</v>
      </c>
      <c r="AI583">
        <v>0.98</v>
      </c>
      <c r="AJ583">
        <v>0.98</v>
      </c>
      <c r="AK583">
        <f t="shared" si="227"/>
        <v>0</v>
      </c>
      <c r="AL583">
        <f t="shared" si="227"/>
        <v>0</v>
      </c>
      <c r="AM583">
        <f t="shared" si="227"/>
        <v>0</v>
      </c>
      <c r="AN583">
        <f t="shared" si="219"/>
        <v>0</v>
      </c>
      <c r="AO583">
        <f t="shared" si="219"/>
        <v>0</v>
      </c>
      <c r="AP583">
        <f t="shared" si="219"/>
        <v>0</v>
      </c>
      <c r="AQ583" s="97">
        <f>(AK583/(IF((237.3*LN(('Mini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3" s="97">
        <f>(AL583/(IF((237.3*LN(('Mini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3" s="97">
        <f>(AM583/(IF((237.3*LN(('Mini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3">
        <f t="shared" si="212"/>
        <v>0</v>
      </c>
      <c r="AU583">
        <v>0</v>
      </c>
      <c r="AV583" s="96">
        <v>0</v>
      </c>
      <c r="AW583" s="139">
        <f t="shared" si="211"/>
        <v>1.3666666666666667</v>
      </c>
      <c r="AX583" s="129">
        <v>0</v>
      </c>
      <c r="AY583" s="129">
        <v>0</v>
      </c>
      <c r="AZ583" s="129">
        <v>0</v>
      </c>
      <c r="BA583" s="86"/>
      <c r="BB583" s="86">
        <v>0</v>
      </c>
      <c r="BC583">
        <v>0</v>
      </c>
      <c r="BD583">
        <v>0</v>
      </c>
      <c r="BE583">
        <v>0</v>
      </c>
      <c r="BG583">
        <v>0</v>
      </c>
      <c r="BH583">
        <v>0</v>
      </c>
      <c r="BI583">
        <v>0</v>
      </c>
      <c r="BJ583">
        <v>0</v>
      </c>
      <c r="BM583">
        <f t="shared" si="213"/>
        <v>8.0534470601597002E-4</v>
      </c>
      <c r="BN583">
        <f t="shared" si="214"/>
        <v>3.9795050474943999E-4</v>
      </c>
      <c r="BO583">
        <f t="shared" si="215"/>
        <v>1.8138647155180001</v>
      </c>
      <c r="BP583">
        <f t="shared" si="216"/>
        <v>2</v>
      </c>
    </row>
    <row r="584" spans="1:68" x14ac:dyDescent="0.25">
      <c r="A584" t="str">
        <f t="shared" si="220"/>
        <v>9410233</v>
      </c>
      <c r="B584">
        <v>9</v>
      </c>
      <c r="C584">
        <v>410</v>
      </c>
      <c r="D584">
        <v>3</v>
      </c>
      <c r="E584">
        <v>23</v>
      </c>
      <c r="F584" s="138">
        <f t="shared" si="218"/>
        <v>9</v>
      </c>
      <c r="G584">
        <v>0</v>
      </c>
      <c r="H584">
        <v>0</v>
      </c>
      <c r="I584">
        <v>0</v>
      </c>
      <c r="J584" s="94">
        <v>0</v>
      </c>
      <c r="K584" s="87">
        <v>1257.8</v>
      </c>
      <c r="L584" s="86">
        <v>0</v>
      </c>
      <c r="M584" s="86">
        <v>0</v>
      </c>
      <c r="N584" s="86">
        <v>0</v>
      </c>
      <c r="O584">
        <v>1.3620000000000001</v>
      </c>
      <c r="P584">
        <v>1.1000000000000001</v>
      </c>
      <c r="Q584">
        <v>1.1000000000000001</v>
      </c>
      <c r="R584">
        <v>1.1000000000000001</v>
      </c>
      <c r="S584">
        <f t="shared" si="226"/>
        <v>188</v>
      </c>
      <c r="T584">
        <f t="shared" si="226"/>
        <v>0</v>
      </c>
      <c r="U584">
        <f t="shared" si="226"/>
        <v>0</v>
      </c>
      <c r="V584">
        <f t="shared" si="226"/>
        <v>0</v>
      </c>
      <c r="W584">
        <f t="shared" si="225"/>
        <v>32</v>
      </c>
      <c r="X584">
        <f t="shared" si="225"/>
        <v>0</v>
      </c>
      <c r="Y584">
        <f t="shared" si="225"/>
        <v>0</v>
      </c>
      <c r="Z584">
        <f t="shared" si="225"/>
        <v>0</v>
      </c>
      <c r="AA584">
        <f t="shared" si="222"/>
        <v>3.3585306152410803</v>
      </c>
      <c r="AB584">
        <f t="shared" si="222"/>
        <v>0</v>
      </c>
      <c r="AC584">
        <f t="shared" si="223"/>
        <v>0</v>
      </c>
      <c r="AD584" s="96">
        <f t="shared" si="224"/>
        <v>0</v>
      </c>
      <c r="AE584" s="95">
        <v>0</v>
      </c>
      <c r="AF584" s="86">
        <v>0</v>
      </c>
      <c r="AG584" s="86">
        <v>0</v>
      </c>
      <c r="AH584">
        <v>0.98</v>
      </c>
      <c r="AI584">
        <v>0.98</v>
      </c>
      <c r="AJ584">
        <v>0.98</v>
      </c>
      <c r="AK584">
        <f t="shared" si="227"/>
        <v>0</v>
      </c>
      <c r="AL584">
        <f t="shared" si="227"/>
        <v>0</v>
      </c>
      <c r="AM584">
        <f t="shared" si="227"/>
        <v>0</v>
      </c>
      <c r="AN584">
        <f t="shared" si="219"/>
        <v>0</v>
      </c>
      <c r="AO584">
        <f t="shared" si="219"/>
        <v>0</v>
      </c>
      <c r="AP584">
        <f t="shared" si="219"/>
        <v>0</v>
      </c>
      <c r="AQ584" s="97">
        <f>(AK584/(IF((237.3*LN(('Mini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4" s="97">
        <f>(AL584/(IF((237.3*LN(('Mini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4" s="97">
        <f>(AM584/(IF((237.3*LN(('Mini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4">
        <f t="shared" si="212"/>
        <v>0</v>
      </c>
      <c r="AU584">
        <v>0</v>
      </c>
      <c r="AV584" s="96">
        <v>0</v>
      </c>
      <c r="AW584" s="139">
        <f t="shared" si="211"/>
        <v>1.3666666666666667</v>
      </c>
      <c r="AX584" s="129">
        <v>0</v>
      </c>
      <c r="AY584" s="129">
        <v>0</v>
      </c>
      <c r="AZ584" s="129">
        <v>0</v>
      </c>
      <c r="BA584" s="86"/>
      <c r="BB584" s="86">
        <v>0</v>
      </c>
      <c r="BC584">
        <v>0</v>
      </c>
      <c r="BD584">
        <v>0</v>
      </c>
      <c r="BE584">
        <v>0</v>
      </c>
      <c r="BG584">
        <v>0</v>
      </c>
      <c r="BH584">
        <v>0</v>
      </c>
      <c r="BI584">
        <v>0</v>
      </c>
      <c r="BJ584">
        <v>0</v>
      </c>
      <c r="BM584">
        <f t="shared" si="213"/>
        <v>8.0534470601597002E-4</v>
      </c>
      <c r="BN584">
        <f t="shared" si="214"/>
        <v>3.9795050474943999E-4</v>
      </c>
      <c r="BO584">
        <f t="shared" si="215"/>
        <v>1.8138647155180001</v>
      </c>
      <c r="BP584">
        <f t="shared" si="216"/>
        <v>2</v>
      </c>
    </row>
    <row r="585" spans="1:68" x14ac:dyDescent="0.25">
      <c r="A585" t="str">
        <f t="shared" si="220"/>
        <v>9410303</v>
      </c>
      <c r="B585">
        <v>9</v>
      </c>
      <c r="C585">
        <v>410</v>
      </c>
      <c r="D585">
        <v>3</v>
      </c>
      <c r="E585">
        <v>30</v>
      </c>
      <c r="F585" s="138">
        <f t="shared" si="218"/>
        <v>14</v>
      </c>
      <c r="G585">
        <v>0</v>
      </c>
      <c r="H585">
        <v>0</v>
      </c>
      <c r="I585">
        <v>0</v>
      </c>
      <c r="J585" s="94">
        <v>0</v>
      </c>
      <c r="K585" s="87">
        <v>1656.8</v>
      </c>
      <c r="L585" s="86">
        <v>0</v>
      </c>
      <c r="M585" s="86">
        <v>0</v>
      </c>
      <c r="N585" s="86">
        <v>0</v>
      </c>
      <c r="O585">
        <v>1.3620000000000001</v>
      </c>
      <c r="P585">
        <v>1.1000000000000001</v>
      </c>
      <c r="Q585">
        <v>1.1000000000000001</v>
      </c>
      <c r="R585">
        <v>1.1000000000000001</v>
      </c>
      <c r="S585">
        <f t="shared" si="226"/>
        <v>247</v>
      </c>
      <c r="T585">
        <f t="shared" si="226"/>
        <v>0</v>
      </c>
      <c r="U585">
        <f t="shared" si="226"/>
        <v>0</v>
      </c>
      <c r="V585">
        <f t="shared" si="226"/>
        <v>0</v>
      </c>
      <c r="W585">
        <f t="shared" si="225"/>
        <v>42</v>
      </c>
      <c r="X585">
        <f t="shared" si="225"/>
        <v>0</v>
      </c>
      <c r="Y585">
        <f t="shared" si="225"/>
        <v>0</v>
      </c>
      <c r="Z585">
        <f t="shared" si="225"/>
        <v>0</v>
      </c>
      <c r="AA585">
        <f t="shared" si="222"/>
        <v>7.9370094792215165</v>
      </c>
      <c r="AB585">
        <f t="shared" si="222"/>
        <v>0</v>
      </c>
      <c r="AC585">
        <f t="shared" si="223"/>
        <v>0</v>
      </c>
      <c r="AD585" s="96">
        <f t="shared" si="224"/>
        <v>0</v>
      </c>
      <c r="AE585" s="95">
        <v>0</v>
      </c>
      <c r="AF585" s="86">
        <v>0</v>
      </c>
      <c r="AG585" s="86">
        <v>0</v>
      </c>
      <c r="AH585">
        <v>0.98</v>
      </c>
      <c r="AI585">
        <v>0.98</v>
      </c>
      <c r="AJ585">
        <v>0.98</v>
      </c>
      <c r="AK585">
        <f t="shared" si="227"/>
        <v>0</v>
      </c>
      <c r="AL585">
        <f t="shared" si="227"/>
        <v>0</v>
      </c>
      <c r="AM585">
        <f t="shared" si="227"/>
        <v>0</v>
      </c>
      <c r="AN585">
        <f t="shared" si="219"/>
        <v>0</v>
      </c>
      <c r="AO585">
        <f t="shared" si="219"/>
        <v>0</v>
      </c>
      <c r="AP585">
        <f t="shared" si="219"/>
        <v>0</v>
      </c>
      <c r="AQ585" s="97">
        <f>(AK585/(IF((237.3*LN(('Mini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5" s="97">
        <f>(AL585/(IF((237.3*LN(('Mini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5" s="97">
        <f>(AM585/(IF((237.3*LN(('Mini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5">
        <f t="shared" si="212"/>
        <v>0</v>
      </c>
      <c r="AU585">
        <v>0</v>
      </c>
      <c r="AV585" s="96">
        <v>0</v>
      </c>
      <c r="AW585" s="139">
        <f t="shared" ref="AW585:AW648" si="228">IF($F585=$BR$70,$C585*$BS$70,IF($F585=$BR$71,$C585*$BS$71,IF($F585=$BR$72,$C585*$BS$72,IF($F585=$BR$73,$C585*$BS$73,IF($F585=$BR$74,$C585*$BS$74,IF($F585=$BR$75,$C585*$BS$75,IF($F585=$BR$76,$C585*$BS$76,IF($F585=$BR$77,$C585*$BS$77,IF($F585=$BR$78,$C585*$BS$78,IF($F585=$BR$79,$C585*$BS$79,IF($F585=$BR$80,$C585*$BS$80,)))))))))))</f>
        <v>2.0499999999999998</v>
      </c>
      <c r="AX585" s="129">
        <v>0</v>
      </c>
      <c r="AY585" s="129">
        <v>0</v>
      </c>
      <c r="AZ585" s="129">
        <v>0</v>
      </c>
      <c r="BA585" s="86"/>
      <c r="BB585" s="86">
        <v>0</v>
      </c>
      <c r="BC585">
        <v>0</v>
      </c>
      <c r="BD585">
        <v>0</v>
      </c>
      <c r="BE585">
        <v>0</v>
      </c>
      <c r="BG585">
        <v>0</v>
      </c>
      <c r="BH585">
        <v>0</v>
      </c>
      <c r="BI585">
        <v>0</v>
      </c>
      <c r="BJ585">
        <v>0</v>
      </c>
      <c r="BM585">
        <f t="shared" si="213"/>
        <v>2.5582398288699999E-3</v>
      </c>
      <c r="BN585">
        <f t="shared" si="214"/>
        <v>5.6161694684148003E-4</v>
      </c>
      <c r="BO585">
        <f t="shared" si="215"/>
        <v>1.4942747715061999</v>
      </c>
      <c r="BP585">
        <f t="shared" si="216"/>
        <v>3</v>
      </c>
    </row>
    <row r="586" spans="1:68" x14ac:dyDescent="0.25">
      <c r="A586" t="str">
        <f t="shared" si="220"/>
        <v>9410383</v>
      </c>
      <c r="B586">
        <v>9</v>
      </c>
      <c r="C586">
        <v>410</v>
      </c>
      <c r="D586">
        <v>3</v>
      </c>
      <c r="E586">
        <v>38</v>
      </c>
      <c r="F586" s="138">
        <f t="shared" si="218"/>
        <v>19</v>
      </c>
      <c r="G586">
        <v>0</v>
      </c>
      <c r="H586">
        <v>0</v>
      </c>
      <c r="I586">
        <v>0</v>
      </c>
      <c r="J586" s="94">
        <v>0</v>
      </c>
      <c r="K586" s="87">
        <v>2181.1999999999998</v>
      </c>
      <c r="L586" s="86">
        <v>0</v>
      </c>
      <c r="M586" s="86">
        <v>0</v>
      </c>
      <c r="N586" s="86">
        <v>0</v>
      </c>
      <c r="O586">
        <v>1.3620000000000001</v>
      </c>
      <c r="P586">
        <v>1.1000000000000001</v>
      </c>
      <c r="Q586">
        <v>1.1000000000000001</v>
      </c>
      <c r="R586">
        <v>1.1000000000000001</v>
      </c>
      <c r="S586">
        <f t="shared" si="226"/>
        <v>326</v>
      </c>
      <c r="T586">
        <f t="shared" si="226"/>
        <v>0</v>
      </c>
      <c r="U586">
        <f t="shared" si="226"/>
        <v>0</v>
      </c>
      <c r="V586">
        <f t="shared" si="226"/>
        <v>0</v>
      </c>
      <c r="W586">
        <f t="shared" si="225"/>
        <v>56</v>
      </c>
      <c r="X586">
        <f t="shared" si="225"/>
        <v>0</v>
      </c>
      <c r="Y586">
        <f t="shared" si="225"/>
        <v>0</v>
      </c>
      <c r="Z586">
        <f t="shared" si="225"/>
        <v>0</v>
      </c>
      <c r="AA586">
        <f t="shared" si="222"/>
        <v>26.830845003537494</v>
      </c>
      <c r="AB586">
        <f t="shared" si="222"/>
        <v>0</v>
      </c>
      <c r="AC586">
        <f t="shared" si="223"/>
        <v>0</v>
      </c>
      <c r="AD586" s="96">
        <f t="shared" si="224"/>
        <v>0</v>
      </c>
      <c r="AE586" s="95">
        <v>0</v>
      </c>
      <c r="AF586" s="86">
        <v>0</v>
      </c>
      <c r="AG586" s="86">
        <v>0</v>
      </c>
      <c r="AH586">
        <v>0.98</v>
      </c>
      <c r="AI586">
        <v>0.98</v>
      </c>
      <c r="AJ586">
        <v>0.98</v>
      </c>
      <c r="AK586">
        <f t="shared" si="227"/>
        <v>0</v>
      </c>
      <c r="AL586">
        <f t="shared" si="227"/>
        <v>0</v>
      </c>
      <c r="AM586">
        <f t="shared" si="227"/>
        <v>0</v>
      </c>
      <c r="AN586">
        <f t="shared" si="219"/>
        <v>0</v>
      </c>
      <c r="AO586">
        <f t="shared" si="219"/>
        <v>0</v>
      </c>
      <c r="AP586">
        <f t="shared" si="219"/>
        <v>0</v>
      </c>
      <c r="AQ586" s="97">
        <f>(AK586/(IF((237.3*LN(('Mini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6" s="97">
        <f>(AL586/(IF((237.3*LN(('Mini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6" s="97">
        <f>(AM586/(IF((237.3*LN(('Mini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6">
        <f t="shared" ref="AT586:AT649" si="229">0.0098*(($BM586*(AN586^$BO586)*($C586-14.4)*$BP586)+($BN586*AN586*AN586))</f>
        <v>0</v>
      </c>
      <c r="AU586">
        <v>0</v>
      </c>
      <c r="AV586" s="96">
        <v>0</v>
      </c>
      <c r="AW586" s="139">
        <f t="shared" si="228"/>
        <v>2.7333333333333334</v>
      </c>
      <c r="AX586" s="129">
        <v>0</v>
      </c>
      <c r="AY586" s="129">
        <v>0</v>
      </c>
      <c r="AZ586" s="129">
        <v>0</v>
      </c>
      <c r="BA586" s="86"/>
      <c r="BB586" s="86">
        <v>0</v>
      </c>
      <c r="BC586">
        <v>0</v>
      </c>
      <c r="BD586">
        <v>0</v>
      </c>
      <c r="BE586">
        <v>0</v>
      </c>
      <c r="BG586">
        <v>0</v>
      </c>
      <c r="BH586">
        <v>0</v>
      </c>
      <c r="BI586">
        <v>0</v>
      </c>
      <c r="BJ586">
        <v>0</v>
      </c>
      <c r="BM586">
        <f t="shared" ref="BM586:BM649" si="230">IF($F586=$BR$70,$BT$70,IF($F586=$BR$71,$BT$71,IF($F586=$BR$72,$BT$72,IF($F586=$BR$73,$BT$73,IF($F586=$BR$74,$BT$74,IF($F586=$BR$75,$BT$75,IF($F586=$BR$76,$BT$76,IF($F586=$BR$77,$BT$77,IF($F586=$BR$78,$BT$78,IF($F586=$BR$79,$BT$79,IF($F586=$BR$80,$BT$80,)))))))))))</f>
        <v>1.1616292894075E-2</v>
      </c>
      <c r="BN586">
        <f t="shared" ref="BN586:BN649" si="231">IF($F586=$BR$70,$BU$70,IF($F586=$BR$71,$BU$71,IF($F586=$BR$72,$BU$72,IF($F586=$BR$73,$BU$73,IF($F586=$BR$74,$BU$74,IF($F586=$BR$75,$BU$75,IF($F586=$BR$76,$BU$76,IF($F586=$BR$77,$BU$77,IF($F586=$BR$78,$BU$78,IF($F586=$BR$79,$BU$79,IF($F586=$BR$80,$BU$80,)))))))))))</f>
        <v>1.6553227470231999E-3</v>
      </c>
      <c r="BO586">
        <f t="shared" ref="BO586:BO649" si="232">IF($F586=$BR$70,$BV$70,IF($F586=$BR$71,$BV$71,IF($F586=$BR$72,$BV$72,IF($F586=$BR$73,$BV$73,IF($F586=$BR$74,$BV$74,IF($F586=$BR$75,$BV$75,IF($F586=$BR$76,$BV$76,IF($F586=$BR$77,$BV$77,IF($F586=$BR$78,$BV$78,IF($F586=$BR$79,$BV$79,IF($F586=$BR$80,$BV$80,)))))))))))</f>
        <v>1.5869346821790999</v>
      </c>
      <c r="BP586">
        <f t="shared" ref="BP586:BP649" si="233">IF($F586=$BR$70,$BW$70,IF($F586=$BR$71,$BW$71,IF($F586=$BR$72,$BW$72,IF($F586=$BR$73,$BW$73,IF($F586=$BR$74,$BW$74,IF($F586=$BR$75,$BW$75,IF($F586=$BR$76,$BW$76,IF($F586=$BR$77,$BW$77,IF($F586=$BR$78,$BW$78,IF($F586=$BR$79,$BW$79,IF($F586=$BR$80,$BW$80,)))))))))))</f>
        <v>1</v>
      </c>
    </row>
    <row r="587" spans="1:68" x14ac:dyDescent="0.25">
      <c r="A587" t="str">
        <f t="shared" si="220"/>
        <v>9430143</v>
      </c>
      <c r="B587">
        <v>9</v>
      </c>
      <c r="C587">
        <v>430</v>
      </c>
      <c r="D587">
        <v>3</v>
      </c>
      <c r="E587">
        <v>14</v>
      </c>
      <c r="F587" s="138">
        <f t="shared" si="218"/>
        <v>4</v>
      </c>
      <c r="G587">
        <v>0</v>
      </c>
      <c r="H587">
        <v>0</v>
      </c>
      <c r="I587">
        <v>0</v>
      </c>
      <c r="J587" s="94">
        <v>0</v>
      </c>
      <c r="K587" s="87">
        <v>840</v>
      </c>
      <c r="L587" s="86">
        <v>0</v>
      </c>
      <c r="M587" s="86">
        <v>0</v>
      </c>
      <c r="N587" s="86">
        <v>0</v>
      </c>
      <c r="O587">
        <v>1.3620000000000001</v>
      </c>
      <c r="P587">
        <v>1.1000000000000001</v>
      </c>
      <c r="Q587">
        <v>1.1000000000000001</v>
      </c>
      <c r="R587">
        <v>1.1000000000000001</v>
      </c>
      <c r="S587">
        <f t="shared" si="226"/>
        <v>125</v>
      </c>
      <c r="T587">
        <f t="shared" si="226"/>
        <v>0</v>
      </c>
      <c r="U587">
        <f t="shared" si="226"/>
        <v>0</v>
      </c>
      <c r="V587">
        <f t="shared" si="226"/>
        <v>0</v>
      </c>
      <c r="W587">
        <f t="shared" si="225"/>
        <v>22</v>
      </c>
      <c r="X587">
        <f t="shared" si="225"/>
        <v>0</v>
      </c>
      <c r="Y587">
        <f t="shared" si="225"/>
        <v>0</v>
      </c>
      <c r="Z587">
        <f t="shared" si="225"/>
        <v>0</v>
      </c>
      <c r="AA587">
        <f t="shared" si="222"/>
        <v>1.159663018072622</v>
      </c>
      <c r="AB587">
        <f t="shared" si="222"/>
        <v>0</v>
      </c>
      <c r="AC587">
        <f t="shared" si="223"/>
        <v>0</v>
      </c>
      <c r="AD587" s="96">
        <f t="shared" si="224"/>
        <v>0</v>
      </c>
      <c r="AE587" s="95">
        <v>0</v>
      </c>
      <c r="AF587" s="86">
        <v>0</v>
      </c>
      <c r="AG587" s="86">
        <v>0</v>
      </c>
      <c r="AH587">
        <v>0.98</v>
      </c>
      <c r="AI587">
        <v>0.98</v>
      </c>
      <c r="AJ587">
        <v>0.98</v>
      </c>
      <c r="AK587">
        <f t="shared" si="227"/>
        <v>0</v>
      </c>
      <c r="AL587">
        <f t="shared" si="227"/>
        <v>0</v>
      </c>
      <c r="AM587">
        <f t="shared" si="227"/>
        <v>0</v>
      </c>
      <c r="AN587">
        <f t="shared" si="219"/>
        <v>0</v>
      </c>
      <c r="AO587">
        <f t="shared" si="219"/>
        <v>0</v>
      </c>
      <c r="AP587">
        <f t="shared" si="219"/>
        <v>0</v>
      </c>
      <c r="AQ587" s="97">
        <f>(AK587/(IF((237.3*LN(('Mini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7" s="97">
        <f>(AL587/(IF((237.3*LN(('Mini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7" s="97">
        <f>(AM587/(IF((237.3*LN(('Mini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7">
        <f t="shared" si="229"/>
        <v>0</v>
      </c>
      <c r="AU587">
        <v>0</v>
      </c>
      <c r="AV587" s="96">
        <v>0</v>
      </c>
      <c r="AW587" s="139">
        <f t="shared" si="228"/>
        <v>0.71666666666666667</v>
      </c>
      <c r="AX587" s="129">
        <v>0</v>
      </c>
      <c r="AY587" s="129">
        <v>0</v>
      </c>
      <c r="AZ587" s="129">
        <v>0</v>
      </c>
      <c r="BA587" s="86"/>
      <c r="BB587" s="86">
        <v>0</v>
      </c>
      <c r="BC587">
        <v>0</v>
      </c>
      <c r="BD587">
        <v>0</v>
      </c>
      <c r="BE587">
        <v>0</v>
      </c>
      <c r="BG587">
        <v>0</v>
      </c>
      <c r="BH587">
        <v>0</v>
      </c>
      <c r="BI587">
        <v>0</v>
      </c>
      <c r="BJ587">
        <v>0</v>
      </c>
      <c r="BM587">
        <f t="shared" si="230"/>
        <v>1.3823338826853E-3</v>
      </c>
      <c r="BN587">
        <f t="shared" si="231"/>
        <v>3.3290816326530999E-4</v>
      </c>
      <c r="BO587">
        <f t="shared" si="232"/>
        <v>1.723172227894</v>
      </c>
      <c r="BP587">
        <f t="shared" si="233"/>
        <v>1</v>
      </c>
    </row>
    <row r="588" spans="1:68" x14ac:dyDescent="0.25">
      <c r="A588" t="str">
        <f t="shared" si="220"/>
        <v>9430183</v>
      </c>
      <c r="B588">
        <v>9</v>
      </c>
      <c r="C588">
        <v>430</v>
      </c>
      <c r="D588">
        <v>3</v>
      </c>
      <c r="E588">
        <v>18</v>
      </c>
      <c r="F588" s="138">
        <f t="shared" si="218"/>
        <v>9</v>
      </c>
      <c r="G588">
        <v>0</v>
      </c>
      <c r="H588">
        <v>0</v>
      </c>
      <c r="I588">
        <v>0</v>
      </c>
      <c r="J588" s="94">
        <v>0</v>
      </c>
      <c r="K588" s="87">
        <v>1092</v>
      </c>
      <c r="L588" s="86">
        <v>0</v>
      </c>
      <c r="M588" s="86">
        <v>0</v>
      </c>
      <c r="N588" s="86">
        <v>0</v>
      </c>
      <c r="O588">
        <v>1.3620000000000001</v>
      </c>
      <c r="P588">
        <v>1.1000000000000001</v>
      </c>
      <c r="Q588">
        <v>1.1000000000000001</v>
      </c>
      <c r="R588">
        <v>1.1000000000000001</v>
      </c>
      <c r="S588">
        <f t="shared" si="226"/>
        <v>163</v>
      </c>
      <c r="T588">
        <f t="shared" si="226"/>
        <v>0</v>
      </c>
      <c r="U588">
        <f t="shared" si="226"/>
        <v>0</v>
      </c>
      <c r="V588">
        <f t="shared" si="226"/>
        <v>0</v>
      </c>
      <c r="W588">
        <f t="shared" si="225"/>
        <v>28</v>
      </c>
      <c r="X588">
        <f t="shared" si="225"/>
        <v>0</v>
      </c>
      <c r="Y588">
        <f t="shared" si="225"/>
        <v>0</v>
      </c>
      <c r="Z588">
        <f t="shared" si="225"/>
        <v>0</v>
      </c>
      <c r="AA588">
        <f t="shared" si="222"/>
        <v>2.7691220736047981</v>
      </c>
      <c r="AB588">
        <f t="shared" si="222"/>
        <v>0</v>
      </c>
      <c r="AC588">
        <f t="shared" si="223"/>
        <v>0</v>
      </c>
      <c r="AD588" s="96">
        <f t="shared" si="224"/>
        <v>0</v>
      </c>
      <c r="AE588" s="95">
        <v>0</v>
      </c>
      <c r="AF588" s="86">
        <v>0</v>
      </c>
      <c r="AG588" s="86">
        <v>0</v>
      </c>
      <c r="AH588">
        <v>0.98</v>
      </c>
      <c r="AI588">
        <v>0.98</v>
      </c>
      <c r="AJ588">
        <v>0.98</v>
      </c>
      <c r="AK588">
        <f t="shared" si="227"/>
        <v>0</v>
      </c>
      <c r="AL588">
        <f t="shared" si="227"/>
        <v>0</v>
      </c>
      <c r="AM588">
        <f t="shared" si="227"/>
        <v>0</v>
      </c>
      <c r="AN588">
        <f t="shared" si="219"/>
        <v>0</v>
      </c>
      <c r="AO588">
        <f t="shared" si="219"/>
        <v>0</v>
      </c>
      <c r="AP588">
        <f t="shared" si="219"/>
        <v>0</v>
      </c>
      <c r="AQ588" s="97">
        <f>(AK588/(IF((237.3*LN(('Mini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8" s="97">
        <f>(AL588/(IF((237.3*LN(('Mini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8" s="97">
        <f>(AM588/(IF((237.3*LN(('Mini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8">
        <f t="shared" si="229"/>
        <v>0</v>
      </c>
      <c r="AU588">
        <v>0</v>
      </c>
      <c r="AV588" s="96">
        <v>0</v>
      </c>
      <c r="AW588" s="139">
        <f t="shared" si="228"/>
        <v>1.4333333333333333</v>
      </c>
      <c r="AX588" s="129">
        <v>0</v>
      </c>
      <c r="AY588" s="129">
        <v>0</v>
      </c>
      <c r="AZ588" s="129">
        <v>0</v>
      </c>
      <c r="BA588" s="86"/>
      <c r="BB588" s="86">
        <v>0</v>
      </c>
      <c r="BC588">
        <v>0</v>
      </c>
      <c r="BD588">
        <v>0</v>
      </c>
      <c r="BE588">
        <v>0</v>
      </c>
      <c r="BG588">
        <v>0</v>
      </c>
      <c r="BH588">
        <v>0</v>
      </c>
      <c r="BI588">
        <v>0</v>
      </c>
      <c r="BJ588">
        <v>0</v>
      </c>
      <c r="BM588">
        <f t="shared" si="230"/>
        <v>8.0534470601597002E-4</v>
      </c>
      <c r="BN588">
        <f t="shared" si="231"/>
        <v>3.9795050474943999E-4</v>
      </c>
      <c r="BO588">
        <f t="shared" si="232"/>
        <v>1.8138647155180001</v>
      </c>
      <c r="BP588">
        <f t="shared" si="233"/>
        <v>2</v>
      </c>
    </row>
    <row r="589" spans="1:68" x14ac:dyDescent="0.25">
      <c r="A589" t="str">
        <f t="shared" si="220"/>
        <v>9430233</v>
      </c>
      <c r="B589">
        <v>9</v>
      </c>
      <c r="C589">
        <v>430</v>
      </c>
      <c r="D589">
        <v>3</v>
      </c>
      <c r="E589">
        <v>23</v>
      </c>
      <c r="F589" s="138">
        <f t="shared" si="218"/>
        <v>9</v>
      </c>
      <c r="G589">
        <v>0</v>
      </c>
      <c r="H589">
        <v>0</v>
      </c>
      <c r="I589">
        <v>0</v>
      </c>
      <c r="J589" s="94">
        <v>0</v>
      </c>
      <c r="K589" s="87">
        <v>1324</v>
      </c>
      <c r="L589" s="86">
        <v>0</v>
      </c>
      <c r="M589" s="86">
        <v>0</v>
      </c>
      <c r="N589" s="86">
        <v>0</v>
      </c>
      <c r="O589">
        <v>1.3620000000000001</v>
      </c>
      <c r="P589">
        <v>1.1000000000000001</v>
      </c>
      <c r="Q589">
        <v>1.1000000000000001</v>
      </c>
      <c r="R589">
        <v>1.1000000000000001</v>
      </c>
      <c r="S589">
        <f t="shared" si="226"/>
        <v>198</v>
      </c>
      <c r="T589">
        <f t="shared" si="226"/>
        <v>0</v>
      </c>
      <c r="U589">
        <f t="shared" si="226"/>
        <v>0</v>
      </c>
      <c r="V589">
        <f t="shared" si="226"/>
        <v>0</v>
      </c>
      <c r="W589">
        <f t="shared" si="225"/>
        <v>34</v>
      </c>
      <c r="X589">
        <f t="shared" si="225"/>
        <v>0</v>
      </c>
      <c r="Y589">
        <f t="shared" si="225"/>
        <v>0</v>
      </c>
      <c r="Z589">
        <f t="shared" si="225"/>
        <v>0</v>
      </c>
      <c r="AA589">
        <f t="shared" si="222"/>
        <v>3.9382785247884828</v>
      </c>
      <c r="AB589">
        <f t="shared" si="222"/>
        <v>0</v>
      </c>
      <c r="AC589">
        <f t="shared" si="223"/>
        <v>0</v>
      </c>
      <c r="AD589" s="96">
        <f t="shared" si="224"/>
        <v>0</v>
      </c>
      <c r="AE589" s="95">
        <v>0</v>
      </c>
      <c r="AF589" s="86">
        <v>0</v>
      </c>
      <c r="AG589" s="86">
        <v>0</v>
      </c>
      <c r="AH589">
        <v>0.98</v>
      </c>
      <c r="AI589">
        <v>0.98</v>
      </c>
      <c r="AJ589">
        <v>0.98</v>
      </c>
      <c r="AK589">
        <f t="shared" si="227"/>
        <v>0</v>
      </c>
      <c r="AL589">
        <f t="shared" si="227"/>
        <v>0</v>
      </c>
      <c r="AM589">
        <f t="shared" si="227"/>
        <v>0</v>
      </c>
      <c r="AN589">
        <f t="shared" si="219"/>
        <v>0</v>
      </c>
      <c r="AO589">
        <f t="shared" si="219"/>
        <v>0</v>
      </c>
      <c r="AP589">
        <f t="shared" si="219"/>
        <v>0</v>
      </c>
      <c r="AQ589" s="97">
        <f>(AK589/(IF((237.3*LN(('Mini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89" s="97">
        <f>(AL589/(IF((237.3*LN(('Mini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89" s="97">
        <f>(AM589/(IF((237.3*LN(('Mini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89">
        <f t="shared" si="229"/>
        <v>0</v>
      </c>
      <c r="AU589">
        <v>0</v>
      </c>
      <c r="AV589" s="96">
        <v>0</v>
      </c>
      <c r="AW589" s="139">
        <f t="shared" si="228"/>
        <v>1.4333333333333333</v>
      </c>
      <c r="AX589" s="129">
        <v>0</v>
      </c>
      <c r="AY589" s="129">
        <v>0</v>
      </c>
      <c r="AZ589" s="129">
        <v>0</v>
      </c>
      <c r="BA589" s="86"/>
      <c r="BB589" s="86">
        <v>0</v>
      </c>
      <c r="BC589">
        <v>0</v>
      </c>
      <c r="BD589">
        <v>0</v>
      </c>
      <c r="BE589">
        <v>0</v>
      </c>
      <c r="BG589">
        <v>0</v>
      </c>
      <c r="BH589">
        <v>0</v>
      </c>
      <c r="BI589">
        <v>0</v>
      </c>
      <c r="BJ589">
        <v>0</v>
      </c>
      <c r="BM589">
        <f t="shared" si="230"/>
        <v>8.0534470601597002E-4</v>
      </c>
      <c r="BN589">
        <f t="shared" si="231"/>
        <v>3.9795050474943999E-4</v>
      </c>
      <c r="BO589">
        <f t="shared" si="232"/>
        <v>1.8138647155180001</v>
      </c>
      <c r="BP589">
        <f t="shared" si="233"/>
        <v>2</v>
      </c>
    </row>
    <row r="590" spans="1:68" x14ac:dyDescent="0.25">
      <c r="A590" t="str">
        <f t="shared" si="220"/>
        <v>9430303</v>
      </c>
      <c r="B590">
        <v>9</v>
      </c>
      <c r="C590">
        <v>430</v>
      </c>
      <c r="D590">
        <v>3</v>
      </c>
      <c r="E590">
        <v>30</v>
      </c>
      <c r="F590" s="138">
        <f t="shared" si="218"/>
        <v>14</v>
      </c>
      <c r="G590">
        <v>0</v>
      </c>
      <c r="H590">
        <v>0</v>
      </c>
      <c r="I590">
        <v>0</v>
      </c>
      <c r="J590" s="94">
        <v>0</v>
      </c>
      <c r="K590" s="87">
        <v>1744</v>
      </c>
      <c r="L590" s="86">
        <v>0</v>
      </c>
      <c r="M590" s="86">
        <v>0</v>
      </c>
      <c r="N590" s="86">
        <v>0</v>
      </c>
      <c r="O590">
        <v>1.3620000000000001</v>
      </c>
      <c r="P590">
        <v>1.1000000000000001</v>
      </c>
      <c r="Q590">
        <v>1.1000000000000001</v>
      </c>
      <c r="R590">
        <v>1.1000000000000001</v>
      </c>
      <c r="S590">
        <f t="shared" si="226"/>
        <v>260</v>
      </c>
      <c r="T590">
        <f t="shared" si="226"/>
        <v>0</v>
      </c>
      <c r="U590">
        <f t="shared" si="226"/>
        <v>0</v>
      </c>
      <c r="V590">
        <f t="shared" si="226"/>
        <v>0</v>
      </c>
      <c r="W590">
        <f t="shared" si="225"/>
        <v>45</v>
      </c>
      <c r="X590">
        <f t="shared" si="225"/>
        <v>0</v>
      </c>
      <c r="Y590">
        <f t="shared" si="225"/>
        <v>0</v>
      </c>
      <c r="Z590">
        <f t="shared" si="225"/>
        <v>0</v>
      </c>
      <c r="AA590">
        <f t="shared" si="222"/>
        <v>9.2436146837768423</v>
      </c>
      <c r="AB590">
        <f t="shared" si="222"/>
        <v>0</v>
      </c>
      <c r="AC590">
        <f t="shared" si="223"/>
        <v>0</v>
      </c>
      <c r="AD590" s="96">
        <f t="shared" si="224"/>
        <v>0</v>
      </c>
      <c r="AE590" s="95">
        <v>0</v>
      </c>
      <c r="AF590" s="86">
        <v>0</v>
      </c>
      <c r="AG590" s="86">
        <v>0</v>
      </c>
      <c r="AH590">
        <v>0.98</v>
      </c>
      <c r="AI590">
        <v>0.98</v>
      </c>
      <c r="AJ590">
        <v>0.98</v>
      </c>
      <c r="AK590">
        <f t="shared" si="227"/>
        <v>0</v>
      </c>
      <c r="AL590">
        <f t="shared" si="227"/>
        <v>0</v>
      </c>
      <c r="AM590">
        <f t="shared" si="227"/>
        <v>0</v>
      </c>
      <c r="AN590">
        <f t="shared" si="219"/>
        <v>0</v>
      </c>
      <c r="AO590">
        <f t="shared" si="219"/>
        <v>0</v>
      </c>
      <c r="AP590">
        <f t="shared" si="219"/>
        <v>0</v>
      </c>
      <c r="AQ590" s="97">
        <f>(AK590/(IF((237.3*LN(('Mini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0" s="97">
        <f>(AL590/(IF((237.3*LN(('Mini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0" s="97">
        <f>(AM590/(IF((237.3*LN(('Mini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0">
        <f t="shared" si="229"/>
        <v>0</v>
      </c>
      <c r="AU590">
        <v>0</v>
      </c>
      <c r="AV590" s="96">
        <v>0</v>
      </c>
      <c r="AW590" s="139">
        <f t="shared" si="228"/>
        <v>2.15</v>
      </c>
      <c r="AX590" s="129">
        <v>0</v>
      </c>
      <c r="AY590" s="129">
        <v>0</v>
      </c>
      <c r="AZ590" s="129">
        <v>0</v>
      </c>
      <c r="BA590" s="86"/>
      <c r="BB590" s="86">
        <v>0</v>
      </c>
      <c r="BC590">
        <v>0</v>
      </c>
      <c r="BD590">
        <v>0</v>
      </c>
      <c r="BE590">
        <v>0</v>
      </c>
      <c r="BG590">
        <v>0</v>
      </c>
      <c r="BH590">
        <v>0</v>
      </c>
      <c r="BI590">
        <v>0</v>
      </c>
      <c r="BJ590">
        <v>0</v>
      </c>
      <c r="BM590">
        <f t="shared" si="230"/>
        <v>2.5582398288699999E-3</v>
      </c>
      <c r="BN590">
        <f t="shared" si="231"/>
        <v>5.6161694684148003E-4</v>
      </c>
      <c r="BO590">
        <f t="shared" si="232"/>
        <v>1.4942747715061999</v>
      </c>
      <c r="BP590">
        <f t="shared" si="233"/>
        <v>3</v>
      </c>
    </row>
    <row r="591" spans="1:68" x14ac:dyDescent="0.25">
      <c r="A591" t="str">
        <f t="shared" si="220"/>
        <v>9430383</v>
      </c>
      <c r="B591">
        <v>9</v>
      </c>
      <c r="C591">
        <v>430</v>
      </c>
      <c r="D591">
        <v>3</v>
      </c>
      <c r="E591">
        <v>38</v>
      </c>
      <c r="F591" s="138">
        <f t="shared" si="218"/>
        <v>19</v>
      </c>
      <c r="G591">
        <v>0</v>
      </c>
      <c r="H591">
        <v>0</v>
      </c>
      <c r="I591">
        <v>0</v>
      </c>
      <c r="J591" s="94">
        <v>0</v>
      </c>
      <c r="K591" s="87">
        <v>2296</v>
      </c>
      <c r="L591" s="86">
        <v>0</v>
      </c>
      <c r="M591" s="86">
        <v>0</v>
      </c>
      <c r="N591" s="86">
        <v>0</v>
      </c>
      <c r="O591">
        <v>1.3620000000000001</v>
      </c>
      <c r="P591">
        <v>1.1000000000000001</v>
      </c>
      <c r="Q591">
        <v>1.1000000000000001</v>
      </c>
      <c r="R591">
        <v>1.1000000000000001</v>
      </c>
      <c r="S591">
        <f t="shared" si="226"/>
        <v>343</v>
      </c>
      <c r="T591">
        <f t="shared" si="226"/>
        <v>0</v>
      </c>
      <c r="U591">
        <f t="shared" si="226"/>
        <v>0</v>
      </c>
      <c r="V591">
        <f t="shared" si="226"/>
        <v>0</v>
      </c>
      <c r="W591">
        <f t="shared" si="225"/>
        <v>59</v>
      </c>
      <c r="X591">
        <f t="shared" si="225"/>
        <v>0</v>
      </c>
      <c r="Y591">
        <f t="shared" si="225"/>
        <v>0</v>
      </c>
      <c r="Z591">
        <f t="shared" si="225"/>
        <v>0</v>
      </c>
      <c r="AA591">
        <f t="shared" si="222"/>
        <v>30.619445510321473</v>
      </c>
      <c r="AB591">
        <f t="shared" si="222"/>
        <v>0</v>
      </c>
      <c r="AC591">
        <f t="shared" si="223"/>
        <v>0</v>
      </c>
      <c r="AD591" s="96">
        <f t="shared" si="224"/>
        <v>0</v>
      </c>
      <c r="AE591" s="95">
        <v>0</v>
      </c>
      <c r="AF591" s="86">
        <v>0</v>
      </c>
      <c r="AG591" s="86">
        <v>0</v>
      </c>
      <c r="AH591">
        <v>0.98</v>
      </c>
      <c r="AI591">
        <v>0.98</v>
      </c>
      <c r="AJ591">
        <v>0.98</v>
      </c>
      <c r="AK591">
        <f t="shared" si="227"/>
        <v>0</v>
      </c>
      <c r="AL591">
        <f t="shared" si="227"/>
        <v>0</v>
      </c>
      <c r="AM591">
        <f t="shared" si="227"/>
        <v>0</v>
      </c>
      <c r="AN591">
        <f t="shared" si="219"/>
        <v>0</v>
      </c>
      <c r="AO591">
        <f t="shared" si="219"/>
        <v>0</v>
      </c>
      <c r="AP591">
        <f t="shared" si="219"/>
        <v>0</v>
      </c>
      <c r="AQ591" s="97">
        <f>(AK591/(IF((237.3*LN(('Mini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1" s="97">
        <f>(AL591/(IF((237.3*LN(('Mini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1" s="97">
        <f>(AM591/(IF((237.3*LN(('Mini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1">
        <f t="shared" si="229"/>
        <v>0</v>
      </c>
      <c r="AU591">
        <v>0</v>
      </c>
      <c r="AV591" s="96">
        <v>0</v>
      </c>
      <c r="AW591" s="139">
        <f t="shared" si="228"/>
        <v>2.8666666666666667</v>
      </c>
      <c r="AX591" s="129">
        <v>0</v>
      </c>
      <c r="AY591" s="129">
        <v>0</v>
      </c>
      <c r="AZ591" s="129">
        <v>0</v>
      </c>
      <c r="BA591" s="86"/>
      <c r="BB591" s="86">
        <v>0</v>
      </c>
      <c r="BC591">
        <v>0</v>
      </c>
      <c r="BD591">
        <v>0</v>
      </c>
      <c r="BE591">
        <v>0</v>
      </c>
      <c r="BG591">
        <v>0</v>
      </c>
      <c r="BH591">
        <v>0</v>
      </c>
      <c r="BI591">
        <v>0</v>
      </c>
      <c r="BJ591">
        <v>0</v>
      </c>
      <c r="BM591">
        <f t="shared" si="230"/>
        <v>1.1616292894075E-2</v>
      </c>
      <c r="BN591">
        <f t="shared" si="231"/>
        <v>1.6553227470231999E-3</v>
      </c>
      <c r="BO591">
        <f t="shared" si="232"/>
        <v>1.5869346821790999</v>
      </c>
      <c r="BP591">
        <f t="shared" si="233"/>
        <v>1</v>
      </c>
    </row>
    <row r="592" spans="1:68" x14ac:dyDescent="0.25">
      <c r="A592" t="str">
        <f t="shared" si="220"/>
        <v>9450143</v>
      </c>
      <c r="B592">
        <v>9</v>
      </c>
      <c r="C592">
        <v>450</v>
      </c>
      <c r="D592">
        <v>3</v>
      </c>
      <c r="E592">
        <v>14</v>
      </c>
      <c r="F592" s="138">
        <f t="shared" si="218"/>
        <v>4</v>
      </c>
      <c r="G592">
        <v>0</v>
      </c>
      <c r="H592">
        <v>0</v>
      </c>
      <c r="I592">
        <v>0</v>
      </c>
      <c r="J592" s="94">
        <v>0</v>
      </c>
      <c r="K592" s="87">
        <v>882</v>
      </c>
      <c r="L592" s="86">
        <v>0</v>
      </c>
      <c r="M592" s="86">
        <v>0</v>
      </c>
      <c r="N592" s="86">
        <v>0</v>
      </c>
      <c r="O592">
        <v>1.3620000000000001</v>
      </c>
      <c r="P592">
        <v>1.1000000000000001</v>
      </c>
      <c r="Q592">
        <v>1.1000000000000001</v>
      </c>
      <c r="R592">
        <v>1.1000000000000001</v>
      </c>
      <c r="S592">
        <f t="shared" si="226"/>
        <v>132</v>
      </c>
      <c r="T592">
        <f t="shared" si="226"/>
        <v>0</v>
      </c>
      <c r="U592">
        <f t="shared" si="226"/>
        <v>0</v>
      </c>
      <c r="V592">
        <f t="shared" si="226"/>
        <v>0</v>
      </c>
      <c r="W592">
        <f t="shared" si="225"/>
        <v>23</v>
      </c>
      <c r="X592">
        <f t="shared" si="225"/>
        <v>0</v>
      </c>
      <c r="Y592">
        <f t="shared" si="225"/>
        <v>0</v>
      </c>
      <c r="Z592">
        <f t="shared" si="225"/>
        <v>0</v>
      </c>
      <c r="AA592">
        <f t="shared" si="222"/>
        <v>1.3121699297272875</v>
      </c>
      <c r="AB592">
        <f t="shared" si="222"/>
        <v>0</v>
      </c>
      <c r="AC592">
        <f t="shared" si="223"/>
        <v>0</v>
      </c>
      <c r="AD592" s="96">
        <f t="shared" si="224"/>
        <v>0</v>
      </c>
      <c r="AE592" s="95">
        <v>0</v>
      </c>
      <c r="AF592" s="86">
        <v>0</v>
      </c>
      <c r="AG592" s="86">
        <v>0</v>
      </c>
      <c r="AH592">
        <v>0.98</v>
      </c>
      <c r="AI592">
        <v>0.98</v>
      </c>
      <c r="AJ592">
        <v>0.98</v>
      </c>
      <c r="AK592">
        <f t="shared" si="227"/>
        <v>0</v>
      </c>
      <c r="AL592">
        <f t="shared" si="227"/>
        <v>0</v>
      </c>
      <c r="AM592">
        <f t="shared" si="227"/>
        <v>0</v>
      </c>
      <c r="AN592">
        <f t="shared" si="219"/>
        <v>0</v>
      </c>
      <c r="AO592">
        <f t="shared" si="219"/>
        <v>0</v>
      </c>
      <c r="AP592">
        <f t="shared" si="219"/>
        <v>0</v>
      </c>
      <c r="AQ592" s="97">
        <f>(AK592/(IF((237.3*LN(('Mini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2" s="97">
        <f>(AL592/(IF((237.3*LN(('Mini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2" s="97">
        <f>(AM592/(IF((237.3*LN(('Mini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2">
        <f t="shared" si="229"/>
        <v>0</v>
      </c>
      <c r="AU592">
        <v>0</v>
      </c>
      <c r="AV592" s="96">
        <v>0</v>
      </c>
      <c r="AW592" s="139">
        <f t="shared" si="228"/>
        <v>0.75</v>
      </c>
      <c r="AX592" s="129">
        <v>0</v>
      </c>
      <c r="AY592" s="129">
        <v>0</v>
      </c>
      <c r="AZ592" s="129">
        <v>0</v>
      </c>
      <c r="BA592" s="86"/>
      <c r="BB592" s="86">
        <v>0</v>
      </c>
      <c r="BC592">
        <v>0</v>
      </c>
      <c r="BD592">
        <v>0</v>
      </c>
      <c r="BE592">
        <v>0</v>
      </c>
      <c r="BG592">
        <v>0</v>
      </c>
      <c r="BH592">
        <v>0</v>
      </c>
      <c r="BI592">
        <v>0</v>
      </c>
      <c r="BJ592">
        <v>0</v>
      </c>
      <c r="BM592">
        <f t="shared" si="230"/>
        <v>1.3823338826853E-3</v>
      </c>
      <c r="BN592">
        <f t="shared" si="231"/>
        <v>3.3290816326530999E-4</v>
      </c>
      <c r="BO592">
        <f t="shared" si="232"/>
        <v>1.723172227894</v>
      </c>
      <c r="BP592">
        <f t="shared" si="233"/>
        <v>1</v>
      </c>
    </row>
    <row r="593" spans="1:68" x14ac:dyDescent="0.25">
      <c r="A593" t="str">
        <f t="shared" si="220"/>
        <v>9450183</v>
      </c>
      <c r="B593">
        <v>9</v>
      </c>
      <c r="C593">
        <v>450</v>
      </c>
      <c r="D593">
        <v>3</v>
      </c>
      <c r="E593">
        <v>18</v>
      </c>
      <c r="F593" s="138">
        <f t="shared" si="218"/>
        <v>9</v>
      </c>
      <c r="G593">
        <v>0</v>
      </c>
      <c r="H593">
        <v>0</v>
      </c>
      <c r="I593">
        <v>0</v>
      </c>
      <c r="J593" s="94">
        <v>0</v>
      </c>
      <c r="K593" s="87">
        <v>1146.6000000000001</v>
      </c>
      <c r="L593" s="86">
        <v>0</v>
      </c>
      <c r="M593" s="86">
        <v>0</v>
      </c>
      <c r="N593" s="86">
        <v>0</v>
      </c>
      <c r="O593">
        <v>1.3620000000000001</v>
      </c>
      <c r="P593">
        <v>1.1000000000000001</v>
      </c>
      <c r="Q593">
        <v>1.1000000000000001</v>
      </c>
      <c r="R593">
        <v>1.1000000000000001</v>
      </c>
      <c r="S593">
        <f t="shared" si="226"/>
        <v>171</v>
      </c>
      <c r="T593">
        <f t="shared" si="226"/>
        <v>0</v>
      </c>
      <c r="U593">
        <f t="shared" si="226"/>
        <v>0</v>
      </c>
      <c r="V593">
        <f t="shared" si="226"/>
        <v>0</v>
      </c>
      <c r="W593">
        <f t="shared" si="225"/>
        <v>29</v>
      </c>
      <c r="X593">
        <f t="shared" si="225"/>
        <v>0</v>
      </c>
      <c r="Y593">
        <f t="shared" si="225"/>
        <v>0</v>
      </c>
      <c r="Z593">
        <f t="shared" si="225"/>
        <v>0</v>
      </c>
      <c r="AA593">
        <f t="shared" si="222"/>
        <v>3.0929909707206327</v>
      </c>
      <c r="AB593">
        <f t="shared" si="222"/>
        <v>0</v>
      </c>
      <c r="AC593">
        <f t="shared" si="223"/>
        <v>0</v>
      </c>
      <c r="AD593" s="96">
        <f t="shared" si="224"/>
        <v>0</v>
      </c>
      <c r="AE593" s="95">
        <v>0</v>
      </c>
      <c r="AF593" s="86">
        <v>0</v>
      </c>
      <c r="AG593" s="86">
        <v>0</v>
      </c>
      <c r="AH593">
        <v>0.98</v>
      </c>
      <c r="AI593">
        <v>0.98</v>
      </c>
      <c r="AJ593">
        <v>0.98</v>
      </c>
      <c r="AK593">
        <f t="shared" si="227"/>
        <v>0</v>
      </c>
      <c r="AL593">
        <f t="shared" si="227"/>
        <v>0</v>
      </c>
      <c r="AM593">
        <f t="shared" si="227"/>
        <v>0</v>
      </c>
      <c r="AN593">
        <f t="shared" ref="AN593:AP634" si="234">ROUND(AK593*3600/(4186*ABS($AG$1-$AG$2)),0)</f>
        <v>0</v>
      </c>
      <c r="AO593">
        <f t="shared" si="234"/>
        <v>0</v>
      </c>
      <c r="AP593">
        <f t="shared" si="234"/>
        <v>0</v>
      </c>
      <c r="AQ593" s="97">
        <f>(AK593/(IF((237.3*LN(('Mini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3" s="97">
        <f>(AL593/(IF((237.3*LN(('Mini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3" s="97">
        <f>(AM593/(IF((237.3*LN(('Mini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3">
        <f t="shared" si="229"/>
        <v>0</v>
      </c>
      <c r="AU593">
        <v>0</v>
      </c>
      <c r="AV593" s="96">
        <v>0</v>
      </c>
      <c r="AW593" s="139">
        <f t="shared" si="228"/>
        <v>1.5</v>
      </c>
      <c r="AX593" s="129">
        <v>0</v>
      </c>
      <c r="AY593" s="129">
        <v>0</v>
      </c>
      <c r="AZ593" s="129">
        <v>0</v>
      </c>
      <c r="BA593" s="86"/>
      <c r="BB593" s="86">
        <v>0</v>
      </c>
      <c r="BC593">
        <v>0</v>
      </c>
      <c r="BD593">
        <v>0</v>
      </c>
      <c r="BE593">
        <v>0</v>
      </c>
      <c r="BG593">
        <v>0</v>
      </c>
      <c r="BH593">
        <v>0</v>
      </c>
      <c r="BI593">
        <v>0</v>
      </c>
      <c r="BJ593">
        <v>0</v>
      </c>
      <c r="BM593">
        <f t="shared" si="230"/>
        <v>8.0534470601597002E-4</v>
      </c>
      <c r="BN593">
        <f t="shared" si="231"/>
        <v>3.9795050474943999E-4</v>
      </c>
      <c r="BO593">
        <f t="shared" si="232"/>
        <v>1.8138647155180001</v>
      </c>
      <c r="BP593">
        <f t="shared" si="233"/>
        <v>2</v>
      </c>
    </row>
    <row r="594" spans="1:68" x14ac:dyDescent="0.25">
      <c r="A594" t="str">
        <f t="shared" si="220"/>
        <v>9450233</v>
      </c>
      <c r="B594">
        <v>9</v>
      </c>
      <c r="C594">
        <v>450</v>
      </c>
      <c r="D594">
        <v>3</v>
      </c>
      <c r="E594">
        <v>23</v>
      </c>
      <c r="F594" s="138">
        <f t="shared" si="218"/>
        <v>9</v>
      </c>
      <c r="G594">
        <v>0</v>
      </c>
      <c r="H594">
        <v>0</v>
      </c>
      <c r="I594">
        <v>0</v>
      </c>
      <c r="J594" s="94">
        <v>0</v>
      </c>
      <c r="K594" s="87">
        <v>1390.2</v>
      </c>
      <c r="L594" s="86">
        <v>0</v>
      </c>
      <c r="M594" s="86">
        <v>0</v>
      </c>
      <c r="N594" s="86">
        <v>0</v>
      </c>
      <c r="O594">
        <v>1.3620000000000001</v>
      </c>
      <c r="P594">
        <v>1.1000000000000001</v>
      </c>
      <c r="Q594">
        <v>1.1000000000000001</v>
      </c>
      <c r="R594">
        <v>1.1000000000000001</v>
      </c>
      <c r="S594">
        <f t="shared" si="226"/>
        <v>208</v>
      </c>
      <c r="T594">
        <f t="shared" si="226"/>
        <v>0</v>
      </c>
      <c r="U594">
        <f t="shared" si="226"/>
        <v>0</v>
      </c>
      <c r="V594">
        <f t="shared" si="226"/>
        <v>0</v>
      </c>
      <c r="W594">
        <f t="shared" si="225"/>
        <v>36</v>
      </c>
      <c r="X594">
        <f t="shared" si="225"/>
        <v>0</v>
      </c>
      <c r="Y594">
        <f t="shared" si="225"/>
        <v>0</v>
      </c>
      <c r="Z594">
        <f t="shared" si="225"/>
        <v>0</v>
      </c>
      <c r="AA594">
        <f t="shared" si="222"/>
        <v>4.5785464969271334</v>
      </c>
      <c r="AB594">
        <f t="shared" si="222"/>
        <v>0</v>
      </c>
      <c r="AC594">
        <f t="shared" si="223"/>
        <v>0</v>
      </c>
      <c r="AD594" s="96">
        <f t="shared" si="224"/>
        <v>0</v>
      </c>
      <c r="AE594" s="95">
        <v>0</v>
      </c>
      <c r="AF594" s="86">
        <v>0</v>
      </c>
      <c r="AG594" s="86">
        <v>0</v>
      </c>
      <c r="AH594">
        <v>0.98</v>
      </c>
      <c r="AI594">
        <v>0.98</v>
      </c>
      <c r="AJ594">
        <v>0.98</v>
      </c>
      <c r="AK594">
        <f t="shared" si="227"/>
        <v>0</v>
      </c>
      <c r="AL594">
        <f t="shared" si="227"/>
        <v>0</v>
      </c>
      <c r="AM594">
        <f t="shared" si="227"/>
        <v>0</v>
      </c>
      <c r="AN594">
        <f t="shared" si="234"/>
        <v>0</v>
      </c>
      <c r="AO594">
        <f t="shared" si="234"/>
        <v>0</v>
      </c>
      <c r="AP594">
        <f t="shared" si="234"/>
        <v>0</v>
      </c>
      <c r="AQ594" s="97">
        <f>(AK594/(IF((237.3*LN(('Mini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4" s="97">
        <f>(AL594/(IF((237.3*LN(('Mini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4" s="97">
        <f>(AM594/(IF((237.3*LN(('Mini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4">
        <f t="shared" si="229"/>
        <v>0</v>
      </c>
      <c r="AU594">
        <v>0</v>
      </c>
      <c r="AV594" s="96">
        <v>0</v>
      </c>
      <c r="AW594" s="139">
        <f t="shared" si="228"/>
        <v>1.5</v>
      </c>
      <c r="AX594" s="129">
        <v>0</v>
      </c>
      <c r="AY594" s="129">
        <v>0</v>
      </c>
      <c r="AZ594" s="129">
        <v>0</v>
      </c>
      <c r="BA594" s="86"/>
      <c r="BB594" s="86">
        <v>0</v>
      </c>
      <c r="BC594">
        <v>0</v>
      </c>
      <c r="BD594">
        <v>0</v>
      </c>
      <c r="BE594">
        <v>0</v>
      </c>
      <c r="BG594">
        <v>0</v>
      </c>
      <c r="BH594">
        <v>0</v>
      </c>
      <c r="BI594">
        <v>0</v>
      </c>
      <c r="BJ594">
        <v>0</v>
      </c>
      <c r="BM594">
        <f t="shared" si="230"/>
        <v>8.0534470601597002E-4</v>
      </c>
      <c r="BN594">
        <f t="shared" si="231"/>
        <v>3.9795050474943999E-4</v>
      </c>
      <c r="BO594">
        <f t="shared" si="232"/>
        <v>1.8138647155180001</v>
      </c>
      <c r="BP594">
        <f t="shared" si="233"/>
        <v>2</v>
      </c>
    </row>
    <row r="595" spans="1:68" x14ac:dyDescent="0.25">
      <c r="A595" t="str">
        <f t="shared" si="220"/>
        <v>9450303</v>
      </c>
      <c r="B595">
        <v>9</v>
      </c>
      <c r="C595">
        <v>450</v>
      </c>
      <c r="D595">
        <v>3</v>
      </c>
      <c r="E595">
        <v>30</v>
      </c>
      <c r="F595" s="138">
        <f t="shared" si="218"/>
        <v>14</v>
      </c>
      <c r="G595">
        <v>0</v>
      </c>
      <c r="H595">
        <v>0</v>
      </c>
      <c r="I595">
        <v>0</v>
      </c>
      <c r="J595" s="94">
        <v>0</v>
      </c>
      <c r="K595" s="87">
        <v>1831.2</v>
      </c>
      <c r="L595" s="86">
        <v>0</v>
      </c>
      <c r="M595" s="86">
        <v>0</v>
      </c>
      <c r="N595" s="86">
        <v>0</v>
      </c>
      <c r="O595">
        <v>1.3620000000000001</v>
      </c>
      <c r="P595">
        <v>1.1000000000000001</v>
      </c>
      <c r="Q595">
        <v>1.1000000000000001</v>
      </c>
      <c r="R595">
        <v>1.1000000000000001</v>
      </c>
      <c r="S595">
        <f t="shared" si="226"/>
        <v>273</v>
      </c>
      <c r="T595">
        <f t="shared" si="226"/>
        <v>0</v>
      </c>
      <c r="U595">
        <f t="shared" si="226"/>
        <v>0</v>
      </c>
      <c r="V595">
        <f t="shared" si="226"/>
        <v>0</v>
      </c>
      <c r="W595">
        <f t="shared" si="225"/>
        <v>47</v>
      </c>
      <c r="X595">
        <f t="shared" si="225"/>
        <v>0</v>
      </c>
      <c r="Y595">
        <f t="shared" si="225"/>
        <v>0</v>
      </c>
      <c r="Z595">
        <f t="shared" si="225"/>
        <v>0</v>
      </c>
      <c r="AA595">
        <f t="shared" si="222"/>
        <v>10.3385855420632</v>
      </c>
      <c r="AB595">
        <f t="shared" si="222"/>
        <v>0</v>
      </c>
      <c r="AC595">
        <f t="shared" si="223"/>
        <v>0</v>
      </c>
      <c r="AD595" s="96">
        <f t="shared" si="224"/>
        <v>0</v>
      </c>
      <c r="AE595" s="95">
        <v>0</v>
      </c>
      <c r="AF595" s="86">
        <v>0</v>
      </c>
      <c r="AG595" s="86">
        <v>0</v>
      </c>
      <c r="AH595">
        <v>0.98</v>
      </c>
      <c r="AI595">
        <v>0.98</v>
      </c>
      <c r="AJ595">
        <v>0.98</v>
      </c>
      <c r="AK595">
        <f t="shared" si="227"/>
        <v>0</v>
      </c>
      <c r="AL595">
        <f t="shared" si="227"/>
        <v>0</v>
      </c>
      <c r="AM595">
        <f t="shared" si="227"/>
        <v>0</v>
      </c>
      <c r="AN595">
        <f t="shared" si="234"/>
        <v>0</v>
      </c>
      <c r="AO595">
        <f t="shared" si="234"/>
        <v>0</v>
      </c>
      <c r="AP595">
        <f t="shared" si="234"/>
        <v>0</v>
      </c>
      <c r="AQ595" s="97">
        <f>(AK595/(IF((237.3*LN(('Mini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5" s="97">
        <f>(AL595/(IF((237.3*LN(('Mini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5" s="97">
        <f>(AM595/(IF((237.3*LN(('Mini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5">
        <f t="shared" si="229"/>
        <v>0</v>
      </c>
      <c r="AU595">
        <v>0</v>
      </c>
      <c r="AV595" s="96">
        <v>0</v>
      </c>
      <c r="AW595" s="139">
        <f t="shared" si="228"/>
        <v>2.25</v>
      </c>
      <c r="AX595" s="129">
        <v>0</v>
      </c>
      <c r="AY595" s="129">
        <v>0</v>
      </c>
      <c r="AZ595" s="129">
        <v>0</v>
      </c>
      <c r="BA595" s="86"/>
      <c r="BB595" s="86">
        <v>0</v>
      </c>
      <c r="BC595">
        <v>0</v>
      </c>
      <c r="BD595">
        <v>0</v>
      </c>
      <c r="BE595">
        <v>0</v>
      </c>
      <c r="BG595">
        <v>0</v>
      </c>
      <c r="BH595">
        <v>0</v>
      </c>
      <c r="BI595">
        <v>0</v>
      </c>
      <c r="BJ595">
        <v>0</v>
      </c>
      <c r="BM595">
        <f t="shared" si="230"/>
        <v>2.5582398288699999E-3</v>
      </c>
      <c r="BN595">
        <f t="shared" si="231"/>
        <v>5.6161694684148003E-4</v>
      </c>
      <c r="BO595">
        <f t="shared" si="232"/>
        <v>1.4942747715061999</v>
      </c>
      <c r="BP595">
        <f t="shared" si="233"/>
        <v>3</v>
      </c>
    </row>
    <row r="596" spans="1:68" x14ac:dyDescent="0.25">
      <c r="A596" t="str">
        <f t="shared" si="220"/>
        <v>9450383</v>
      </c>
      <c r="B596">
        <v>9</v>
      </c>
      <c r="C596">
        <v>450</v>
      </c>
      <c r="D596">
        <v>3</v>
      </c>
      <c r="E596">
        <v>38</v>
      </c>
      <c r="F596" s="138">
        <f t="shared" si="218"/>
        <v>19</v>
      </c>
      <c r="G596">
        <v>0</v>
      </c>
      <c r="H596">
        <v>0</v>
      </c>
      <c r="I596">
        <v>0</v>
      </c>
      <c r="J596" s="94">
        <v>0</v>
      </c>
      <c r="K596" s="87">
        <v>2410.8000000000002</v>
      </c>
      <c r="L596" s="86">
        <v>0</v>
      </c>
      <c r="M596" s="86">
        <v>0</v>
      </c>
      <c r="N596" s="86">
        <v>0</v>
      </c>
      <c r="O596">
        <v>1.3620000000000001</v>
      </c>
      <c r="P596">
        <v>1.1000000000000001</v>
      </c>
      <c r="Q596">
        <v>1.1000000000000001</v>
      </c>
      <c r="R596">
        <v>1.1000000000000001</v>
      </c>
      <c r="S596">
        <f t="shared" si="226"/>
        <v>360</v>
      </c>
      <c r="T596">
        <f t="shared" si="226"/>
        <v>0</v>
      </c>
      <c r="U596">
        <f t="shared" si="226"/>
        <v>0</v>
      </c>
      <c r="V596">
        <f t="shared" si="226"/>
        <v>0</v>
      </c>
      <c r="W596">
        <f t="shared" si="225"/>
        <v>62</v>
      </c>
      <c r="X596">
        <f t="shared" si="225"/>
        <v>0</v>
      </c>
      <c r="Y596">
        <f t="shared" si="225"/>
        <v>0</v>
      </c>
      <c r="Z596">
        <f t="shared" si="225"/>
        <v>0</v>
      </c>
      <c r="AA596">
        <f t="shared" si="222"/>
        <v>34.719283809419878</v>
      </c>
      <c r="AB596">
        <f t="shared" si="222"/>
        <v>0</v>
      </c>
      <c r="AC596">
        <f t="shared" si="223"/>
        <v>0</v>
      </c>
      <c r="AD596" s="96">
        <f t="shared" si="224"/>
        <v>0</v>
      </c>
      <c r="AE596" s="95">
        <v>0</v>
      </c>
      <c r="AF596" s="86">
        <v>0</v>
      </c>
      <c r="AG596" s="86">
        <v>0</v>
      </c>
      <c r="AH596">
        <v>0.98</v>
      </c>
      <c r="AI596">
        <v>0.98</v>
      </c>
      <c r="AJ596">
        <v>0.98</v>
      </c>
      <c r="AK596">
        <f t="shared" si="227"/>
        <v>0</v>
      </c>
      <c r="AL596">
        <f t="shared" si="227"/>
        <v>0</v>
      </c>
      <c r="AM596">
        <f t="shared" si="227"/>
        <v>0</v>
      </c>
      <c r="AN596">
        <f t="shared" si="234"/>
        <v>0</v>
      </c>
      <c r="AO596">
        <f t="shared" si="234"/>
        <v>0</v>
      </c>
      <c r="AP596">
        <f t="shared" si="234"/>
        <v>0</v>
      </c>
      <c r="AQ596" s="97">
        <f>(AK596/(IF((237.3*LN(('Mini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6" s="97">
        <f>(AL596/(IF((237.3*LN(('Mini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6" s="97">
        <f>(AM596/(IF((237.3*LN(('Mini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6">
        <f t="shared" si="229"/>
        <v>0</v>
      </c>
      <c r="AU596">
        <v>0</v>
      </c>
      <c r="AV596" s="96">
        <v>0</v>
      </c>
      <c r="AW596" s="139">
        <f t="shared" si="228"/>
        <v>3</v>
      </c>
      <c r="AX596" s="129">
        <v>0</v>
      </c>
      <c r="AY596" s="129">
        <v>0</v>
      </c>
      <c r="AZ596" s="129">
        <v>0</v>
      </c>
      <c r="BA596" s="86"/>
      <c r="BB596" s="86">
        <v>0</v>
      </c>
      <c r="BC596">
        <v>0</v>
      </c>
      <c r="BD596">
        <v>0</v>
      </c>
      <c r="BE596">
        <v>0</v>
      </c>
      <c r="BG596">
        <v>0</v>
      </c>
      <c r="BH596">
        <v>0</v>
      </c>
      <c r="BI596">
        <v>0</v>
      </c>
      <c r="BJ596">
        <v>0</v>
      </c>
      <c r="BM596">
        <f t="shared" si="230"/>
        <v>1.1616292894075E-2</v>
      </c>
      <c r="BN596">
        <f t="shared" si="231"/>
        <v>1.6553227470231999E-3</v>
      </c>
      <c r="BO596">
        <f t="shared" si="232"/>
        <v>1.5869346821790999</v>
      </c>
      <c r="BP596">
        <f t="shared" si="233"/>
        <v>1</v>
      </c>
    </row>
    <row r="597" spans="1:68" x14ac:dyDescent="0.25">
      <c r="A597" t="str">
        <f t="shared" si="220"/>
        <v>9470143</v>
      </c>
      <c r="B597">
        <v>9</v>
      </c>
      <c r="C597">
        <v>470</v>
      </c>
      <c r="D597">
        <v>3</v>
      </c>
      <c r="E597">
        <v>14</v>
      </c>
      <c r="F597" s="138">
        <f t="shared" si="218"/>
        <v>4</v>
      </c>
      <c r="G597">
        <v>0</v>
      </c>
      <c r="H597">
        <v>0</v>
      </c>
      <c r="I597">
        <v>0</v>
      </c>
      <c r="J597" s="94">
        <v>0</v>
      </c>
      <c r="K597" s="87">
        <v>924.00000000000011</v>
      </c>
      <c r="L597" s="86">
        <v>0</v>
      </c>
      <c r="M597" s="86">
        <v>0</v>
      </c>
      <c r="N597" s="86">
        <v>0</v>
      </c>
      <c r="O597">
        <v>1.3620000000000001</v>
      </c>
      <c r="P597">
        <v>1.1000000000000001</v>
      </c>
      <c r="Q597">
        <v>1.1000000000000001</v>
      </c>
      <c r="R597">
        <v>1.1000000000000001</v>
      </c>
      <c r="S597">
        <f t="shared" si="226"/>
        <v>138</v>
      </c>
      <c r="T597">
        <f t="shared" si="226"/>
        <v>0</v>
      </c>
      <c r="U597">
        <f t="shared" si="226"/>
        <v>0</v>
      </c>
      <c r="V597">
        <f t="shared" si="226"/>
        <v>0</v>
      </c>
      <c r="W597">
        <f t="shared" si="225"/>
        <v>24</v>
      </c>
      <c r="X597">
        <f t="shared" si="225"/>
        <v>0</v>
      </c>
      <c r="Y597">
        <f t="shared" si="225"/>
        <v>0</v>
      </c>
      <c r="Z597">
        <f t="shared" si="225"/>
        <v>0</v>
      </c>
      <c r="AA597">
        <f t="shared" si="222"/>
        <v>1.4767854795696327</v>
      </c>
      <c r="AB597">
        <f t="shared" si="222"/>
        <v>0</v>
      </c>
      <c r="AC597">
        <f t="shared" si="223"/>
        <v>0</v>
      </c>
      <c r="AD597" s="96">
        <f t="shared" si="224"/>
        <v>0</v>
      </c>
      <c r="AE597" s="95">
        <v>0</v>
      </c>
      <c r="AF597" s="86">
        <v>0</v>
      </c>
      <c r="AG597" s="86">
        <v>0</v>
      </c>
      <c r="AH597">
        <v>0.98</v>
      </c>
      <c r="AI597">
        <v>0.98</v>
      </c>
      <c r="AJ597">
        <v>0.98</v>
      </c>
      <c r="AK597">
        <f t="shared" si="227"/>
        <v>0</v>
      </c>
      <c r="AL597">
        <f t="shared" si="227"/>
        <v>0</v>
      </c>
      <c r="AM597">
        <f t="shared" si="227"/>
        <v>0</v>
      </c>
      <c r="AN597">
        <f t="shared" si="234"/>
        <v>0</v>
      </c>
      <c r="AO597">
        <f t="shared" si="234"/>
        <v>0</v>
      </c>
      <c r="AP597">
        <f t="shared" si="234"/>
        <v>0</v>
      </c>
      <c r="AQ597" s="97">
        <f>(AK597/(IF((237.3*LN(('Mini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7" s="97">
        <f>(AL597/(IF((237.3*LN(('Mini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7" s="97">
        <f>(AM597/(IF((237.3*LN(('Mini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7">
        <f t="shared" si="229"/>
        <v>0</v>
      </c>
      <c r="AU597">
        <v>0</v>
      </c>
      <c r="AV597" s="96">
        <v>0</v>
      </c>
      <c r="AW597" s="139">
        <f t="shared" si="228"/>
        <v>0.78333333333333344</v>
      </c>
      <c r="AX597" s="129">
        <v>0</v>
      </c>
      <c r="AY597" s="129">
        <v>0</v>
      </c>
      <c r="AZ597" s="129">
        <v>0</v>
      </c>
      <c r="BA597" s="86"/>
      <c r="BB597" s="86">
        <v>0</v>
      </c>
      <c r="BC597">
        <v>0</v>
      </c>
      <c r="BD597">
        <v>0</v>
      </c>
      <c r="BE597">
        <v>0</v>
      </c>
      <c r="BG597">
        <v>0</v>
      </c>
      <c r="BH597">
        <v>0</v>
      </c>
      <c r="BI597">
        <v>0</v>
      </c>
      <c r="BJ597">
        <v>0</v>
      </c>
      <c r="BM597">
        <f t="shared" si="230"/>
        <v>1.3823338826853E-3</v>
      </c>
      <c r="BN597">
        <f t="shared" si="231"/>
        <v>3.3290816326530999E-4</v>
      </c>
      <c r="BO597">
        <f t="shared" si="232"/>
        <v>1.723172227894</v>
      </c>
      <c r="BP597">
        <f t="shared" si="233"/>
        <v>1</v>
      </c>
    </row>
    <row r="598" spans="1:68" x14ac:dyDescent="0.25">
      <c r="A598" t="str">
        <f t="shared" si="220"/>
        <v>9470183</v>
      </c>
      <c r="B598">
        <v>9</v>
      </c>
      <c r="C598">
        <v>470</v>
      </c>
      <c r="D598">
        <v>3</v>
      </c>
      <c r="E598">
        <v>18</v>
      </c>
      <c r="F598" s="138">
        <f t="shared" si="218"/>
        <v>9</v>
      </c>
      <c r="G598">
        <v>0</v>
      </c>
      <c r="H598">
        <v>0</v>
      </c>
      <c r="I598">
        <v>0</v>
      </c>
      <c r="J598" s="94">
        <v>0</v>
      </c>
      <c r="K598" s="87">
        <v>1201.2</v>
      </c>
      <c r="L598" s="86">
        <v>0</v>
      </c>
      <c r="M598" s="86">
        <v>0</v>
      </c>
      <c r="N598" s="86">
        <v>0</v>
      </c>
      <c r="O598">
        <v>1.3620000000000001</v>
      </c>
      <c r="P598">
        <v>1.1000000000000001</v>
      </c>
      <c r="Q598">
        <v>1.1000000000000001</v>
      </c>
      <c r="R598">
        <v>1.1000000000000001</v>
      </c>
      <c r="S598">
        <f t="shared" si="226"/>
        <v>179</v>
      </c>
      <c r="T598">
        <f t="shared" si="226"/>
        <v>0</v>
      </c>
      <c r="U598">
        <f t="shared" si="226"/>
        <v>0</v>
      </c>
      <c r="V598">
        <f t="shared" si="226"/>
        <v>0</v>
      </c>
      <c r="W598">
        <f t="shared" si="225"/>
        <v>31</v>
      </c>
      <c r="X598">
        <f t="shared" si="225"/>
        <v>0</v>
      </c>
      <c r="Y598">
        <f t="shared" si="225"/>
        <v>0</v>
      </c>
      <c r="Z598">
        <f t="shared" si="225"/>
        <v>0</v>
      </c>
      <c r="AA598">
        <f t="shared" si="222"/>
        <v>3.6508669486907905</v>
      </c>
      <c r="AB598">
        <f t="shared" si="222"/>
        <v>0</v>
      </c>
      <c r="AC598">
        <f t="shared" si="223"/>
        <v>0</v>
      </c>
      <c r="AD598" s="96">
        <f t="shared" si="224"/>
        <v>0</v>
      </c>
      <c r="AE598" s="95">
        <v>0</v>
      </c>
      <c r="AF598" s="86">
        <v>0</v>
      </c>
      <c r="AG598" s="86">
        <v>0</v>
      </c>
      <c r="AH598">
        <v>0.98</v>
      </c>
      <c r="AI598">
        <v>0.98</v>
      </c>
      <c r="AJ598">
        <v>0.98</v>
      </c>
      <c r="AK598">
        <f t="shared" si="227"/>
        <v>0</v>
      </c>
      <c r="AL598">
        <f t="shared" si="227"/>
        <v>0</v>
      </c>
      <c r="AM598">
        <f t="shared" si="227"/>
        <v>0</v>
      </c>
      <c r="AN598">
        <f t="shared" si="234"/>
        <v>0</v>
      </c>
      <c r="AO598">
        <f t="shared" si="234"/>
        <v>0</v>
      </c>
      <c r="AP598">
        <f t="shared" si="234"/>
        <v>0</v>
      </c>
      <c r="AQ598" s="97">
        <f>(AK598/(IF((237.3*LN(('Mini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8" s="97">
        <f>(AL598/(IF((237.3*LN(('Mini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8" s="97">
        <f>(AM598/(IF((237.3*LN(('Mini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8">
        <f t="shared" si="229"/>
        <v>0</v>
      </c>
      <c r="AU598">
        <v>0</v>
      </c>
      <c r="AV598" s="96">
        <v>0</v>
      </c>
      <c r="AW598" s="139">
        <f t="shared" si="228"/>
        <v>1.5666666666666669</v>
      </c>
      <c r="AX598" s="129">
        <v>0</v>
      </c>
      <c r="AY598" s="129">
        <v>0</v>
      </c>
      <c r="AZ598" s="129">
        <v>0</v>
      </c>
      <c r="BA598" s="86"/>
      <c r="BB598" s="86">
        <v>0</v>
      </c>
      <c r="BC598">
        <v>0</v>
      </c>
      <c r="BD598">
        <v>0</v>
      </c>
      <c r="BE598">
        <v>0</v>
      </c>
      <c r="BG598">
        <v>0</v>
      </c>
      <c r="BH598">
        <v>0</v>
      </c>
      <c r="BI598">
        <v>0</v>
      </c>
      <c r="BJ598">
        <v>0</v>
      </c>
      <c r="BM598">
        <f t="shared" si="230"/>
        <v>8.0534470601597002E-4</v>
      </c>
      <c r="BN598">
        <f t="shared" si="231"/>
        <v>3.9795050474943999E-4</v>
      </c>
      <c r="BO598">
        <f t="shared" si="232"/>
        <v>1.8138647155180001</v>
      </c>
      <c r="BP598">
        <f t="shared" si="233"/>
        <v>2</v>
      </c>
    </row>
    <row r="599" spans="1:68" x14ac:dyDescent="0.25">
      <c r="A599" t="str">
        <f t="shared" si="220"/>
        <v>9470233</v>
      </c>
      <c r="B599">
        <v>9</v>
      </c>
      <c r="C599">
        <v>470</v>
      </c>
      <c r="D599">
        <v>3</v>
      </c>
      <c r="E599">
        <v>23</v>
      </c>
      <c r="F599" s="138">
        <f t="shared" si="218"/>
        <v>9</v>
      </c>
      <c r="G599">
        <v>0</v>
      </c>
      <c r="H599">
        <v>0</v>
      </c>
      <c r="I599">
        <v>0</v>
      </c>
      <c r="J599" s="94">
        <v>0</v>
      </c>
      <c r="K599" s="87">
        <v>1456.4</v>
      </c>
      <c r="L599" s="86">
        <v>0</v>
      </c>
      <c r="M599" s="86">
        <v>0</v>
      </c>
      <c r="N599" s="86">
        <v>0</v>
      </c>
      <c r="O599">
        <v>1.3620000000000001</v>
      </c>
      <c r="P599">
        <v>1.1000000000000001</v>
      </c>
      <c r="Q599">
        <v>1.1000000000000001</v>
      </c>
      <c r="R599">
        <v>1.1000000000000001</v>
      </c>
      <c r="S599">
        <f t="shared" si="226"/>
        <v>217</v>
      </c>
      <c r="T599">
        <f t="shared" si="226"/>
        <v>0</v>
      </c>
      <c r="U599">
        <f t="shared" si="226"/>
        <v>0</v>
      </c>
      <c r="V599">
        <f t="shared" si="226"/>
        <v>0</v>
      </c>
      <c r="W599">
        <f t="shared" si="225"/>
        <v>37</v>
      </c>
      <c r="X599">
        <f t="shared" si="225"/>
        <v>0</v>
      </c>
      <c r="Y599">
        <f t="shared" si="225"/>
        <v>0</v>
      </c>
      <c r="Z599">
        <f t="shared" si="225"/>
        <v>0</v>
      </c>
      <c r="AA599">
        <f t="shared" si="222"/>
        <v>5.0325529398758855</v>
      </c>
      <c r="AB599">
        <f t="shared" si="222"/>
        <v>0</v>
      </c>
      <c r="AC599">
        <f t="shared" si="223"/>
        <v>0</v>
      </c>
      <c r="AD599" s="96">
        <f t="shared" si="224"/>
        <v>0</v>
      </c>
      <c r="AE599" s="95">
        <v>0</v>
      </c>
      <c r="AF599" s="86">
        <v>0</v>
      </c>
      <c r="AG599" s="86">
        <v>0</v>
      </c>
      <c r="AH599">
        <v>0.98</v>
      </c>
      <c r="AI599">
        <v>0.98</v>
      </c>
      <c r="AJ599">
        <v>0.98</v>
      </c>
      <c r="AK599">
        <f t="shared" si="227"/>
        <v>0</v>
      </c>
      <c r="AL599">
        <f t="shared" si="227"/>
        <v>0</v>
      </c>
      <c r="AM599">
        <f t="shared" si="227"/>
        <v>0</v>
      </c>
      <c r="AN599">
        <f t="shared" si="234"/>
        <v>0</v>
      </c>
      <c r="AO599">
        <f t="shared" si="234"/>
        <v>0</v>
      </c>
      <c r="AP599">
        <f t="shared" si="234"/>
        <v>0</v>
      </c>
      <c r="AQ599" s="97">
        <f>(AK599/(IF((237.3*LN(('Mini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599" s="97">
        <f>(AL599/(IF((237.3*LN(('Mini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599" s="97">
        <f>(AM599/(IF((237.3*LN(('Mini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599">
        <f t="shared" si="229"/>
        <v>0</v>
      </c>
      <c r="AU599">
        <v>0</v>
      </c>
      <c r="AV599" s="96">
        <v>0</v>
      </c>
      <c r="AW599" s="139">
        <f t="shared" si="228"/>
        <v>1.5666666666666669</v>
      </c>
      <c r="AX599" s="129">
        <v>0</v>
      </c>
      <c r="AY599" s="129">
        <v>0</v>
      </c>
      <c r="AZ599" s="129">
        <v>0</v>
      </c>
      <c r="BA599" s="86"/>
      <c r="BB599" s="86">
        <v>0</v>
      </c>
      <c r="BC599">
        <v>0</v>
      </c>
      <c r="BD599">
        <v>0</v>
      </c>
      <c r="BE599">
        <v>0</v>
      </c>
      <c r="BG599">
        <v>0</v>
      </c>
      <c r="BH599">
        <v>0</v>
      </c>
      <c r="BI599">
        <v>0</v>
      </c>
      <c r="BJ599">
        <v>0</v>
      </c>
      <c r="BM599">
        <f t="shared" si="230"/>
        <v>8.0534470601597002E-4</v>
      </c>
      <c r="BN599">
        <f t="shared" si="231"/>
        <v>3.9795050474943999E-4</v>
      </c>
      <c r="BO599">
        <f t="shared" si="232"/>
        <v>1.8138647155180001</v>
      </c>
      <c r="BP599">
        <f t="shared" si="233"/>
        <v>2</v>
      </c>
    </row>
    <row r="600" spans="1:68" x14ac:dyDescent="0.25">
      <c r="A600" t="str">
        <f t="shared" si="220"/>
        <v>9470303</v>
      </c>
      <c r="B600">
        <v>9</v>
      </c>
      <c r="C600">
        <v>470</v>
      </c>
      <c r="D600">
        <v>3</v>
      </c>
      <c r="E600">
        <v>30</v>
      </c>
      <c r="F600" s="138">
        <f t="shared" si="218"/>
        <v>14</v>
      </c>
      <c r="G600">
        <v>0</v>
      </c>
      <c r="H600">
        <v>0</v>
      </c>
      <c r="I600">
        <v>0</v>
      </c>
      <c r="J600" s="94">
        <v>0</v>
      </c>
      <c r="K600" s="87">
        <v>1918.4</v>
      </c>
      <c r="L600" s="86">
        <v>0</v>
      </c>
      <c r="M600" s="86">
        <v>0</v>
      </c>
      <c r="N600" s="86">
        <v>0</v>
      </c>
      <c r="O600">
        <v>1.3620000000000001</v>
      </c>
      <c r="P600">
        <v>1.1000000000000001</v>
      </c>
      <c r="Q600">
        <v>1.1000000000000001</v>
      </c>
      <c r="R600">
        <v>1.1000000000000001</v>
      </c>
      <c r="S600">
        <f t="shared" si="226"/>
        <v>286</v>
      </c>
      <c r="T600">
        <f t="shared" si="226"/>
        <v>0</v>
      </c>
      <c r="U600">
        <f t="shared" si="226"/>
        <v>0</v>
      </c>
      <c r="V600">
        <f t="shared" si="226"/>
        <v>0</v>
      </c>
      <c r="W600">
        <f t="shared" si="225"/>
        <v>49</v>
      </c>
      <c r="X600">
        <f t="shared" si="225"/>
        <v>0</v>
      </c>
      <c r="Y600">
        <f t="shared" si="225"/>
        <v>0</v>
      </c>
      <c r="Z600">
        <f t="shared" si="225"/>
        <v>0</v>
      </c>
      <c r="AA600">
        <f t="shared" si="222"/>
        <v>11.507703581566133</v>
      </c>
      <c r="AB600">
        <f t="shared" si="222"/>
        <v>0</v>
      </c>
      <c r="AC600">
        <f t="shared" si="223"/>
        <v>0</v>
      </c>
      <c r="AD600" s="96">
        <f t="shared" si="224"/>
        <v>0</v>
      </c>
      <c r="AE600" s="95">
        <v>0</v>
      </c>
      <c r="AF600" s="86">
        <v>0</v>
      </c>
      <c r="AG600" s="86">
        <v>0</v>
      </c>
      <c r="AH600">
        <v>0.98</v>
      </c>
      <c r="AI600">
        <v>0.98</v>
      </c>
      <c r="AJ600">
        <v>0.98</v>
      </c>
      <c r="AK600">
        <f t="shared" si="227"/>
        <v>0</v>
      </c>
      <c r="AL600">
        <f t="shared" si="227"/>
        <v>0</v>
      </c>
      <c r="AM600">
        <f t="shared" si="227"/>
        <v>0</v>
      </c>
      <c r="AN600">
        <f t="shared" si="234"/>
        <v>0</v>
      </c>
      <c r="AO600">
        <f t="shared" si="234"/>
        <v>0</v>
      </c>
      <c r="AP600">
        <f t="shared" si="234"/>
        <v>0</v>
      </c>
      <c r="AQ600" s="97">
        <f>(AK600/(IF((237.3*LN(('Mini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0" s="97">
        <f>(AL600/(IF((237.3*LN(('Mini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0" s="97">
        <f>(AM600/(IF((237.3*LN(('Mini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0">
        <f t="shared" si="229"/>
        <v>0</v>
      </c>
      <c r="AU600">
        <v>0</v>
      </c>
      <c r="AV600" s="96">
        <v>0</v>
      </c>
      <c r="AW600" s="139">
        <f t="shared" si="228"/>
        <v>2.35</v>
      </c>
      <c r="AX600" s="129">
        <v>0</v>
      </c>
      <c r="AY600" s="129">
        <v>0</v>
      </c>
      <c r="AZ600" s="129">
        <v>0</v>
      </c>
      <c r="BA600" s="86"/>
      <c r="BB600" s="86">
        <v>0</v>
      </c>
      <c r="BC600">
        <v>0</v>
      </c>
      <c r="BD600">
        <v>0</v>
      </c>
      <c r="BE600">
        <v>0</v>
      </c>
      <c r="BG600">
        <v>0</v>
      </c>
      <c r="BH600">
        <v>0</v>
      </c>
      <c r="BI600">
        <v>0</v>
      </c>
      <c r="BJ600">
        <v>0</v>
      </c>
      <c r="BM600">
        <f t="shared" si="230"/>
        <v>2.5582398288699999E-3</v>
      </c>
      <c r="BN600">
        <f t="shared" si="231"/>
        <v>5.6161694684148003E-4</v>
      </c>
      <c r="BO600">
        <f t="shared" si="232"/>
        <v>1.4942747715061999</v>
      </c>
      <c r="BP600">
        <f t="shared" si="233"/>
        <v>3</v>
      </c>
    </row>
    <row r="601" spans="1:68" x14ac:dyDescent="0.25">
      <c r="A601" t="str">
        <f t="shared" si="220"/>
        <v>9470383</v>
      </c>
      <c r="B601">
        <v>9</v>
      </c>
      <c r="C601">
        <v>470</v>
      </c>
      <c r="D601">
        <v>3</v>
      </c>
      <c r="E601">
        <v>38</v>
      </c>
      <c r="F601" s="138">
        <f t="shared" si="218"/>
        <v>19</v>
      </c>
      <c r="G601">
        <v>0</v>
      </c>
      <c r="H601">
        <v>0</v>
      </c>
      <c r="I601">
        <v>0</v>
      </c>
      <c r="J601" s="94">
        <v>0</v>
      </c>
      <c r="K601" s="87">
        <v>2525.6000000000004</v>
      </c>
      <c r="L601" s="86">
        <v>0</v>
      </c>
      <c r="M601" s="86">
        <v>0</v>
      </c>
      <c r="N601" s="86">
        <v>0</v>
      </c>
      <c r="O601">
        <v>1.3620000000000001</v>
      </c>
      <c r="P601">
        <v>1.1000000000000001</v>
      </c>
      <c r="Q601">
        <v>1.1000000000000001</v>
      </c>
      <c r="R601">
        <v>1.1000000000000001</v>
      </c>
      <c r="S601">
        <f t="shared" si="226"/>
        <v>377</v>
      </c>
      <c r="T601">
        <f t="shared" si="226"/>
        <v>0</v>
      </c>
      <c r="U601">
        <f t="shared" si="226"/>
        <v>0</v>
      </c>
      <c r="V601">
        <f t="shared" si="226"/>
        <v>0</v>
      </c>
      <c r="W601">
        <f t="shared" ref="W601:Z665" si="235">ROUND(S601*3600/(4186*ABS($M$1-$M$2)),0)</f>
        <v>65</v>
      </c>
      <c r="X601">
        <f t="shared" si="235"/>
        <v>0</v>
      </c>
      <c r="Y601">
        <f t="shared" si="235"/>
        <v>0</v>
      </c>
      <c r="Z601">
        <f t="shared" si="235"/>
        <v>0</v>
      </c>
      <c r="AA601">
        <f t="shared" si="222"/>
        <v>39.139349667189585</v>
      </c>
      <c r="AB601">
        <f t="shared" si="222"/>
        <v>0</v>
      </c>
      <c r="AC601">
        <f t="shared" si="223"/>
        <v>0</v>
      </c>
      <c r="AD601" s="96">
        <f t="shared" si="224"/>
        <v>0</v>
      </c>
      <c r="AE601" s="95">
        <v>0</v>
      </c>
      <c r="AF601" s="86">
        <v>0</v>
      </c>
      <c r="AG601" s="86">
        <v>0</v>
      </c>
      <c r="AH601">
        <v>0.98</v>
      </c>
      <c r="AI601">
        <v>0.98</v>
      </c>
      <c r="AJ601">
        <v>0.98</v>
      </c>
      <c r="AK601">
        <f t="shared" si="227"/>
        <v>0</v>
      </c>
      <c r="AL601">
        <f t="shared" si="227"/>
        <v>0</v>
      </c>
      <c r="AM601">
        <f t="shared" si="227"/>
        <v>0</v>
      </c>
      <c r="AN601">
        <f t="shared" si="234"/>
        <v>0</v>
      </c>
      <c r="AO601">
        <f t="shared" si="234"/>
        <v>0</v>
      </c>
      <c r="AP601">
        <f t="shared" si="234"/>
        <v>0</v>
      </c>
      <c r="AQ601" s="97">
        <f>(AK601/(IF((237.3*LN(('Mini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1" s="97">
        <f>(AL601/(IF((237.3*LN(('Mini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1" s="97">
        <f>(AM601/(IF((237.3*LN(('Mini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1">
        <f t="shared" si="229"/>
        <v>0</v>
      </c>
      <c r="AU601">
        <v>0</v>
      </c>
      <c r="AV601" s="96">
        <v>0</v>
      </c>
      <c r="AW601" s="139">
        <f t="shared" si="228"/>
        <v>3.1333333333333337</v>
      </c>
      <c r="AX601" s="129">
        <v>0</v>
      </c>
      <c r="AY601" s="129">
        <v>0</v>
      </c>
      <c r="AZ601" s="129">
        <v>0</v>
      </c>
      <c r="BA601" s="86"/>
      <c r="BB601" s="86">
        <v>0</v>
      </c>
      <c r="BC601">
        <v>0</v>
      </c>
      <c r="BD601">
        <v>0</v>
      </c>
      <c r="BE601">
        <v>0</v>
      </c>
      <c r="BG601">
        <v>0</v>
      </c>
      <c r="BH601">
        <v>0</v>
      </c>
      <c r="BI601">
        <v>0</v>
      </c>
      <c r="BJ601">
        <v>0</v>
      </c>
      <c r="BM601">
        <f t="shared" si="230"/>
        <v>1.1616292894075E-2</v>
      </c>
      <c r="BN601">
        <f t="shared" si="231"/>
        <v>1.6553227470231999E-3</v>
      </c>
      <c r="BO601">
        <f t="shared" si="232"/>
        <v>1.5869346821790999</v>
      </c>
      <c r="BP601">
        <f t="shared" si="233"/>
        <v>1</v>
      </c>
    </row>
    <row r="602" spans="1:68" x14ac:dyDescent="0.25">
      <c r="A602" t="str">
        <f t="shared" si="220"/>
        <v>9490143</v>
      </c>
      <c r="B602">
        <v>9</v>
      </c>
      <c r="C602">
        <v>490</v>
      </c>
      <c r="D602">
        <v>3</v>
      </c>
      <c r="E602">
        <v>14</v>
      </c>
      <c r="F602" s="138">
        <f t="shared" si="218"/>
        <v>4</v>
      </c>
      <c r="G602">
        <v>0</v>
      </c>
      <c r="H602">
        <v>0</v>
      </c>
      <c r="I602">
        <v>0</v>
      </c>
      <c r="J602" s="94">
        <v>0</v>
      </c>
      <c r="K602" s="87">
        <v>965.99999999999989</v>
      </c>
      <c r="L602" s="86">
        <v>0</v>
      </c>
      <c r="M602" s="86">
        <v>0</v>
      </c>
      <c r="N602" s="86">
        <v>0</v>
      </c>
      <c r="O602">
        <v>1.3620000000000001</v>
      </c>
      <c r="P602">
        <v>1.1000000000000001</v>
      </c>
      <c r="Q602">
        <v>1.1000000000000001</v>
      </c>
      <c r="R602">
        <v>1.1000000000000001</v>
      </c>
      <c r="S602">
        <f t="shared" ref="S602:V641" si="236">ROUND(K602*POWER((($M$1-$M$2)/LN(($M$1-$M$3)/($M$2-$M$3)))/((75-65)/LN((75-20)/(65-20))),O602),0)</f>
        <v>144</v>
      </c>
      <c r="T602">
        <f t="shared" si="236"/>
        <v>0</v>
      </c>
      <c r="U602">
        <f t="shared" si="236"/>
        <v>0</v>
      </c>
      <c r="V602">
        <f t="shared" si="236"/>
        <v>0</v>
      </c>
      <c r="W602">
        <f t="shared" si="235"/>
        <v>25</v>
      </c>
      <c r="X602">
        <f t="shared" si="235"/>
        <v>0</v>
      </c>
      <c r="Y602">
        <f t="shared" si="235"/>
        <v>0</v>
      </c>
      <c r="Z602">
        <f t="shared" si="235"/>
        <v>0</v>
      </c>
      <c r="AA602">
        <f t="shared" si="222"/>
        <v>1.6538954007292748</v>
      </c>
      <c r="AB602">
        <f t="shared" si="222"/>
        <v>0</v>
      </c>
      <c r="AC602">
        <f t="shared" si="223"/>
        <v>0</v>
      </c>
      <c r="AD602" s="96">
        <f t="shared" si="224"/>
        <v>0</v>
      </c>
      <c r="AE602" s="95">
        <v>0</v>
      </c>
      <c r="AF602" s="86">
        <v>0</v>
      </c>
      <c r="AG602" s="86">
        <v>0</v>
      </c>
      <c r="AH602">
        <v>0.98</v>
      </c>
      <c r="AI602">
        <v>0.98</v>
      </c>
      <c r="AJ602">
        <v>0.98</v>
      </c>
      <c r="AK602">
        <f t="shared" si="227"/>
        <v>0</v>
      </c>
      <c r="AL602">
        <f t="shared" si="227"/>
        <v>0</v>
      </c>
      <c r="AM602">
        <f t="shared" si="227"/>
        <v>0</v>
      </c>
      <c r="AN602">
        <f t="shared" si="234"/>
        <v>0</v>
      </c>
      <c r="AO602">
        <f t="shared" si="234"/>
        <v>0</v>
      </c>
      <c r="AP602">
        <f t="shared" si="234"/>
        <v>0</v>
      </c>
      <c r="AQ602" s="97">
        <f>(AK602/(IF((237.3*LN(('Mini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2" s="97">
        <f>(AL602/(IF((237.3*LN(('Mini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2" s="97">
        <f>(AM602/(IF((237.3*LN(('Mini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2">
        <f t="shared" si="229"/>
        <v>0</v>
      </c>
      <c r="AU602">
        <v>0</v>
      </c>
      <c r="AV602" s="96">
        <v>0</v>
      </c>
      <c r="AW602" s="139">
        <f t="shared" si="228"/>
        <v>0.81666666666666676</v>
      </c>
      <c r="AX602" s="129">
        <v>0</v>
      </c>
      <c r="AY602" s="129">
        <v>0</v>
      </c>
      <c r="AZ602" s="129">
        <v>0</v>
      </c>
      <c r="BA602" s="86"/>
      <c r="BB602" s="86">
        <v>0</v>
      </c>
      <c r="BC602">
        <v>0</v>
      </c>
      <c r="BD602">
        <v>0</v>
      </c>
      <c r="BE602">
        <v>0</v>
      </c>
      <c r="BG602">
        <v>0</v>
      </c>
      <c r="BH602">
        <v>0</v>
      </c>
      <c r="BI602">
        <v>0</v>
      </c>
      <c r="BJ602">
        <v>0</v>
      </c>
      <c r="BM602">
        <f t="shared" si="230"/>
        <v>1.3823338826853E-3</v>
      </c>
      <c r="BN602">
        <f t="shared" si="231"/>
        <v>3.3290816326530999E-4</v>
      </c>
      <c r="BO602">
        <f t="shared" si="232"/>
        <v>1.723172227894</v>
      </c>
      <c r="BP602">
        <f t="shared" si="233"/>
        <v>1</v>
      </c>
    </row>
    <row r="603" spans="1:68" x14ac:dyDescent="0.25">
      <c r="A603" t="str">
        <f t="shared" si="220"/>
        <v>9490183</v>
      </c>
      <c r="B603">
        <v>9</v>
      </c>
      <c r="C603">
        <v>490</v>
      </c>
      <c r="D603">
        <v>3</v>
      </c>
      <c r="E603">
        <v>18</v>
      </c>
      <c r="F603" s="138">
        <f t="shared" si="218"/>
        <v>9</v>
      </c>
      <c r="G603">
        <v>0</v>
      </c>
      <c r="H603">
        <v>0</v>
      </c>
      <c r="I603">
        <v>0</v>
      </c>
      <c r="J603" s="94">
        <v>0</v>
      </c>
      <c r="K603" s="87">
        <v>1255.8</v>
      </c>
      <c r="L603" s="86">
        <v>0</v>
      </c>
      <c r="M603" s="86">
        <v>0</v>
      </c>
      <c r="N603" s="86">
        <v>0</v>
      </c>
      <c r="O603">
        <v>1.3620000000000001</v>
      </c>
      <c r="P603">
        <v>1.1000000000000001</v>
      </c>
      <c r="Q603">
        <v>1.1000000000000001</v>
      </c>
      <c r="R603">
        <v>1.1000000000000001</v>
      </c>
      <c r="S603">
        <f t="shared" si="236"/>
        <v>187</v>
      </c>
      <c r="T603">
        <f t="shared" si="236"/>
        <v>0</v>
      </c>
      <c r="U603">
        <f t="shared" si="236"/>
        <v>0</v>
      </c>
      <c r="V603">
        <f t="shared" si="236"/>
        <v>0</v>
      </c>
      <c r="W603">
        <f t="shared" si="235"/>
        <v>32</v>
      </c>
      <c r="X603">
        <f t="shared" si="235"/>
        <v>0</v>
      </c>
      <c r="Y603">
        <f t="shared" si="235"/>
        <v>0</v>
      </c>
      <c r="Z603">
        <f t="shared" si="235"/>
        <v>0</v>
      </c>
      <c r="AA603">
        <f t="shared" si="222"/>
        <v>4.0369001000410432</v>
      </c>
      <c r="AB603">
        <f t="shared" si="222"/>
        <v>0</v>
      </c>
      <c r="AC603">
        <f t="shared" si="223"/>
        <v>0</v>
      </c>
      <c r="AD603" s="96">
        <f t="shared" si="224"/>
        <v>0</v>
      </c>
      <c r="AE603" s="95">
        <v>0</v>
      </c>
      <c r="AF603" s="86">
        <v>0</v>
      </c>
      <c r="AG603" s="86">
        <v>0</v>
      </c>
      <c r="AH603">
        <v>0.98</v>
      </c>
      <c r="AI603">
        <v>0.98</v>
      </c>
      <c r="AJ603">
        <v>0.98</v>
      </c>
      <c r="AK603">
        <f t="shared" si="227"/>
        <v>0</v>
      </c>
      <c r="AL603">
        <f t="shared" si="227"/>
        <v>0</v>
      </c>
      <c r="AM603">
        <f t="shared" si="227"/>
        <v>0</v>
      </c>
      <c r="AN603">
        <f t="shared" si="234"/>
        <v>0</v>
      </c>
      <c r="AO603">
        <f t="shared" si="234"/>
        <v>0</v>
      </c>
      <c r="AP603">
        <f t="shared" si="234"/>
        <v>0</v>
      </c>
      <c r="AQ603" s="97">
        <f>(AK603/(IF((237.3*LN(('Mini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3" s="97">
        <f>(AL603/(IF((237.3*LN(('Mini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3" s="97">
        <f>(AM603/(IF((237.3*LN(('Mini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3">
        <f t="shared" si="229"/>
        <v>0</v>
      </c>
      <c r="AU603">
        <v>0</v>
      </c>
      <c r="AV603" s="96">
        <v>0</v>
      </c>
      <c r="AW603" s="139">
        <f t="shared" si="228"/>
        <v>1.6333333333333335</v>
      </c>
      <c r="AX603" s="129">
        <v>0</v>
      </c>
      <c r="AY603" s="129">
        <v>0</v>
      </c>
      <c r="AZ603" s="129">
        <v>0</v>
      </c>
      <c r="BA603" s="86"/>
      <c r="BB603" s="86">
        <v>0</v>
      </c>
      <c r="BC603">
        <v>0</v>
      </c>
      <c r="BD603">
        <v>0</v>
      </c>
      <c r="BE603">
        <v>0</v>
      </c>
      <c r="BG603">
        <v>0</v>
      </c>
      <c r="BH603">
        <v>0</v>
      </c>
      <c r="BI603">
        <v>0</v>
      </c>
      <c r="BJ603">
        <v>0</v>
      </c>
      <c r="BM603">
        <f t="shared" si="230"/>
        <v>8.0534470601597002E-4</v>
      </c>
      <c r="BN603">
        <f t="shared" si="231"/>
        <v>3.9795050474943999E-4</v>
      </c>
      <c r="BO603">
        <f t="shared" si="232"/>
        <v>1.8138647155180001</v>
      </c>
      <c r="BP603">
        <f t="shared" si="233"/>
        <v>2</v>
      </c>
    </row>
    <row r="604" spans="1:68" x14ac:dyDescent="0.25">
      <c r="A604" t="str">
        <f t="shared" si="220"/>
        <v>9490233</v>
      </c>
      <c r="B604">
        <v>9</v>
      </c>
      <c r="C604">
        <v>490</v>
      </c>
      <c r="D604">
        <v>3</v>
      </c>
      <c r="E604">
        <v>23</v>
      </c>
      <c r="F604" s="138">
        <f t="shared" si="218"/>
        <v>9</v>
      </c>
      <c r="G604">
        <v>0</v>
      </c>
      <c r="H604">
        <v>0</v>
      </c>
      <c r="I604">
        <v>0</v>
      </c>
      <c r="J604" s="94">
        <v>0</v>
      </c>
      <c r="K604" s="87">
        <v>1522.6</v>
      </c>
      <c r="L604" s="86">
        <v>0</v>
      </c>
      <c r="M604" s="86">
        <v>0</v>
      </c>
      <c r="N604" s="86">
        <v>0</v>
      </c>
      <c r="O604">
        <v>1.3620000000000001</v>
      </c>
      <c r="P604">
        <v>1.1000000000000001</v>
      </c>
      <c r="Q604">
        <v>1.1000000000000001</v>
      </c>
      <c r="R604">
        <v>1.1000000000000001</v>
      </c>
      <c r="S604">
        <f t="shared" si="236"/>
        <v>227</v>
      </c>
      <c r="T604">
        <f t="shared" si="236"/>
        <v>0</v>
      </c>
      <c r="U604">
        <f t="shared" si="236"/>
        <v>0</v>
      </c>
      <c r="V604">
        <f t="shared" si="236"/>
        <v>0</v>
      </c>
      <c r="W604">
        <f t="shared" si="235"/>
        <v>39</v>
      </c>
      <c r="X604">
        <f t="shared" si="235"/>
        <v>0</v>
      </c>
      <c r="Y604">
        <f t="shared" si="235"/>
        <v>0</v>
      </c>
      <c r="Z604">
        <f t="shared" si="235"/>
        <v>0</v>
      </c>
      <c r="AA604">
        <f t="shared" si="222"/>
        <v>5.7796512066707688</v>
      </c>
      <c r="AB604">
        <f t="shared" si="222"/>
        <v>0</v>
      </c>
      <c r="AC604">
        <f t="shared" si="223"/>
        <v>0</v>
      </c>
      <c r="AD604" s="96">
        <f t="shared" si="224"/>
        <v>0</v>
      </c>
      <c r="AE604" s="95">
        <v>0</v>
      </c>
      <c r="AF604" s="86">
        <v>0</v>
      </c>
      <c r="AG604" s="86">
        <v>0</v>
      </c>
      <c r="AH604">
        <v>0.98</v>
      </c>
      <c r="AI604">
        <v>0.98</v>
      </c>
      <c r="AJ604">
        <v>0.98</v>
      </c>
      <c r="AK604">
        <f t="shared" si="227"/>
        <v>0</v>
      </c>
      <c r="AL604">
        <f t="shared" si="227"/>
        <v>0</v>
      </c>
      <c r="AM604">
        <f t="shared" si="227"/>
        <v>0</v>
      </c>
      <c r="AN604">
        <f t="shared" si="234"/>
        <v>0</v>
      </c>
      <c r="AO604">
        <f t="shared" si="234"/>
        <v>0</v>
      </c>
      <c r="AP604">
        <f t="shared" si="234"/>
        <v>0</v>
      </c>
      <c r="AQ604" s="97">
        <f>(AK604/(IF((237.3*LN(('Mini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4" s="97">
        <f>(AL604/(IF((237.3*LN(('Mini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4" s="97">
        <f>(AM604/(IF((237.3*LN(('Mini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4">
        <f t="shared" si="229"/>
        <v>0</v>
      </c>
      <c r="AU604">
        <v>0</v>
      </c>
      <c r="AV604" s="96">
        <v>0</v>
      </c>
      <c r="AW604" s="139">
        <f t="shared" si="228"/>
        <v>1.6333333333333335</v>
      </c>
      <c r="AX604" s="129">
        <v>0</v>
      </c>
      <c r="AY604" s="129">
        <v>0</v>
      </c>
      <c r="AZ604" s="129">
        <v>0</v>
      </c>
      <c r="BA604" s="86"/>
      <c r="BB604" s="86">
        <v>0</v>
      </c>
      <c r="BC604">
        <v>0</v>
      </c>
      <c r="BD604">
        <v>0</v>
      </c>
      <c r="BE604">
        <v>0</v>
      </c>
      <c r="BG604">
        <v>0</v>
      </c>
      <c r="BH604">
        <v>0</v>
      </c>
      <c r="BI604">
        <v>0</v>
      </c>
      <c r="BJ604">
        <v>0</v>
      </c>
      <c r="BM604">
        <f t="shared" si="230"/>
        <v>8.0534470601597002E-4</v>
      </c>
      <c r="BN604">
        <f t="shared" si="231"/>
        <v>3.9795050474943999E-4</v>
      </c>
      <c r="BO604">
        <f t="shared" si="232"/>
        <v>1.8138647155180001</v>
      </c>
      <c r="BP604">
        <f t="shared" si="233"/>
        <v>2</v>
      </c>
    </row>
    <row r="605" spans="1:68" x14ac:dyDescent="0.25">
      <c r="A605" t="str">
        <f t="shared" si="220"/>
        <v>9490303</v>
      </c>
      <c r="B605">
        <v>9</v>
      </c>
      <c r="C605">
        <v>490</v>
      </c>
      <c r="D605">
        <v>3</v>
      </c>
      <c r="E605">
        <v>30</v>
      </c>
      <c r="F605" s="138">
        <f t="shared" si="218"/>
        <v>14</v>
      </c>
      <c r="G605">
        <v>0</v>
      </c>
      <c r="H605">
        <v>0</v>
      </c>
      <c r="I605">
        <v>0</v>
      </c>
      <c r="J605" s="94">
        <v>0</v>
      </c>
      <c r="K605" s="87">
        <v>2005.6</v>
      </c>
      <c r="L605" s="86">
        <v>0</v>
      </c>
      <c r="M605" s="86">
        <v>0</v>
      </c>
      <c r="N605" s="86">
        <v>0</v>
      </c>
      <c r="O605">
        <v>1.3620000000000001</v>
      </c>
      <c r="P605">
        <v>1.1000000000000001</v>
      </c>
      <c r="Q605">
        <v>1.1000000000000001</v>
      </c>
      <c r="R605">
        <v>1.1000000000000001</v>
      </c>
      <c r="S605">
        <f t="shared" si="236"/>
        <v>299</v>
      </c>
      <c r="T605">
        <f t="shared" si="236"/>
        <v>0</v>
      </c>
      <c r="U605">
        <f t="shared" si="236"/>
        <v>0</v>
      </c>
      <c r="V605">
        <f t="shared" si="236"/>
        <v>0</v>
      </c>
      <c r="W605">
        <f t="shared" si="235"/>
        <v>51</v>
      </c>
      <c r="X605">
        <f t="shared" si="235"/>
        <v>0</v>
      </c>
      <c r="Y605">
        <f t="shared" si="235"/>
        <v>0</v>
      </c>
      <c r="Z605">
        <f t="shared" si="235"/>
        <v>0</v>
      </c>
      <c r="AA605">
        <f t="shared" si="222"/>
        <v>12.752556678953407</v>
      </c>
      <c r="AB605">
        <f t="shared" si="222"/>
        <v>0</v>
      </c>
      <c r="AC605">
        <f t="shared" si="223"/>
        <v>0</v>
      </c>
      <c r="AD605" s="96">
        <f t="shared" si="224"/>
        <v>0</v>
      </c>
      <c r="AE605" s="95">
        <v>0</v>
      </c>
      <c r="AF605" s="86">
        <v>0</v>
      </c>
      <c r="AG605" s="86">
        <v>0</v>
      </c>
      <c r="AH605">
        <v>0.98</v>
      </c>
      <c r="AI605">
        <v>0.98</v>
      </c>
      <c r="AJ605">
        <v>0.98</v>
      </c>
      <c r="AK605">
        <f t="shared" si="227"/>
        <v>0</v>
      </c>
      <c r="AL605">
        <f t="shared" si="227"/>
        <v>0</v>
      </c>
      <c r="AM605">
        <f t="shared" si="227"/>
        <v>0</v>
      </c>
      <c r="AN605">
        <f t="shared" si="234"/>
        <v>0</v>
      </c>
      <c r="AO605">
        <f t="shared" si="234"/>
        <v>0</v>
      </c>
      <c r="AP605">
        <f t="shared" si="234"/>
        <v>0</v>
      </c>
      <c r="AQ605" s="97">
        <f>(AK605/(IF((237.3*LN(('Mini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5" s="97">
        <f>(AL605/(IF((237.3*LN(('Mini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5" s="97">
        <f>(AM605/(IF((237.3*LN(('Mini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5">
        <f t="shared" si="229"/>
        <v>0</v>
      </c>
      <c r="AU605">
        <v>0</v>
      </c>
      <c r="AV605" s="96">
        <v>0</v>
      </c>
      <c r="AW605" s="139">
        <f t="shared" si="228"/>
        <v>2.4500000000000002</v>
      </c>
      <c r="AX605" s="129">
        <v>0</v>
      </c>
      <c r="AY605" s="129">
        <v>0</v>
      </c>
      <c r="AZ605" s="129">
        <v>0</v>
      </c>
      <c r="BA605" s="86"/>
      <c r="BB605" s="86">
        <v>0</v>
      </c>
      <c r="BC605">
        <v>0</v>
      </c>
      <c r="BD605">
        <v>0</v>
      </c>
      <c r="BE605">
        <v>0</v>
      </c>
      <c r="BG605">
        <v>0</v>
      </c>
      <c r="BH605">
        <v>0</v>
      </c>
      <c r="BI605">
        <v>0</v>
      </c>
      <c r="BJ605">
        <v>0</v>
      </c>
      <c r="BM605">
        <f t="shared" si="230"/>
        <v>2.5582398288699999E-3</v>
      </c>
      <c r="BN605">
        <f t="shared" si="231"/>
        <v>5.6161694684148003E-4</v>
      </c>
      <c r="BO605">
        <f t="shared" si="232"/>
        <v>1.4942747715061999</v>
      </c>
      <c r="BP605">
        <f t="shared" si="233"/>
        <v>3</v>
      </c>
    </row>
    <row r="606" spans="1:68" x14ac:dyDescent="0.25">
      <c r="A606" t="str">
        <f t="shared" si="220"/>
        <v>9490383</v>
      </c>
      <c r="B606">
        <v>9</v>
      </c>
      <c r="C606">
        <v>490</v>
      </c>
      <c r="D606">
        <v>3</v>
      </c>
      <c r="E606">
        <v>38</v>
      </c>
      <c r="F606" s="138">
        <f t="shared" si="218"/>
        <v>19</v>
      </c>
      <c r="G606">
        <v>0</v>
      </c>
      <c r="H606">
        <v>0</v>
      </c>
      <c r="I606">
        <v>0</v>
      </c>
      <c r="J606" s="94">
        <v>0</v>
      </c>
      <c r="K606" s="87">
        <v>2640.3999999999996</v>
      </c>
      <c r="L606" s="86">
        <v>0</v>
      </c>
      <c r="M606" s="86">
        <v>0</v>
      </c>
      <c r="N606" s="86">
        <v>0</v>
      </c>
      <c r="O606">
        <v>1.3620000000000001</v>
      </c>
      <c r="P606">
        <v>1.1000000000000001</v>
      </c>
      <c r="Q606">
        <v>1.1000000000000001</v>
      </c>
      <c r="R606">
        <v>1.1000000000000001</v>
      </c>
      <c r="S606">
        <f t="shared" si="236"/>
        <v>394</v>
      </c>
      <c r="T606">
        <f t="shared" si="236"/>
        <v>0</v>
      </c>
      <c r="U606">
        <f t="shared" si="236"/>
        <v>0</v>
      </c>
      <c r="V606">
        <f t="shared" si="236"/>
        <v>0</v>
      </c>
      <c r="W606">
        <f t="shared" si="235"/>
        <v>68</v>
      </c>
      <c r="X606">
        <f t="shared" si="235"/>
        <v>0</v>
      </c>
      <c r="Y606">
        <f t="shared" si="235"/>
        <v>0</v>
      </c>
      <c r="Z606">
        <f t="shared" si="235"/>
        <v>0</v>
      </c>
      <c r="AA606">
        <f t="shared" si="222"/>
        <v>43.888458486064039</v>
      </c>
      <c r="AB606">
        <f t="shared" si="222"/>
        <v>0</v>
      </c>
      <c r="AC606">
        <f t="shared" si="223"/>
        <v>0</v>
      </c>
      <c r="AD606" s="96">
        <f t="shared" si="224"/>
        <v>0</v>
      </c>
      <c r="AE606" s="95">
        <v>0</v>
      </c>
      <c r="AF606" s="86">
        <v>0</v>
      </c>
      <c r="AG606" s="86">
        <v>0</v>
      </c>
      <c r="AH606">
        <v>0.98</v>
      </c>
      <c r="AI606">
        <v>0.98</v>
      </c>
      <c r="AJ606">
        <v>0.98</v>
      </c>
      <c r="AK606">
        <f t="shared" si="227"/>
        <v>0</v>
      </c>
      <c r="AL606">
        <f t="shared" si="227"/>
        <v>0</v>
      </c>
      <c r="AM606">
        <f t="shared" si="227"/>
        <v>0</v>
      </c>
      <c r="AN606">
        <f t="shared" si="234"/>
        <v>0</v>
      </c>
      <c r="AO606">
        <f t="shared" si="234"/>
        <v>0</v>
      </c>
      <c r="AP606">
        <f t="shared" si="234"/>
        <v>0</v>
      </c>
      <c r="AQ606" s="97">
        <f>(AK606/(IF((237.3*LN(('Mini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6" s="97">
        <f>(AL606/(IF((237.3*LN(('Mini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6" s="97">
        <f>(AM606/(IF((237.3*LN(('Mini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6">
        <f t="shared" si="229"/>
        <v>0</v>
      </c>
      <c r="AU606">
        <v>0</v>
      </c>
      <c r="AV606" s="96">
        <v>0</v>
      </c>
      <c r="AW606" s="139">
        <f t="shared" si="228"/>
        <v>3.2666666666666671</v>
      </c>
      <c r="AX606" s="129">
        <v>0</v>
      </c>
      <c r="AY606" s="129">
        <v>0</v>
      </c>
      <c r="AZ606" s="129">
        <v>0</v>
      </c>
      <c r="BA606" s="86"/>
      <c r="BB606" s="86">
        <v>0</v>
      </c>
      <c r="BC606">
        <v>0</v>
      </c>
      <c r="BD606">
        <v>0</v>
      </c>
      <c r="BE606">
        <v>0</v>
      </c>
      <c r="BG606">
        <v>0</v>
      </c>
      <c r="BH606">
        <v>0</v>
      </c>
      <c r="BI606">
        <v>0</v>
      </c>
      <c r="BJ606">
        <v>0</v>
      </c>
      <c r="BM606">
        <f t="shared" si="230"/>
        <v>1.1616292894075E-2</v>
      </c>
      <c r="BN606">
        <f t="shared" si="231"/>
        <v>1.6553227470231999E-3</v>
      </c>
      <c r="BO606">
        <f t="shared" si="232"/>
        <v>1.5869346821790999</v>
      </c>
      <c r="BP606">
        <f t="shared" si="233"/>
        <v>1</v>
      </c>
    </row>
    <row r="607" spans="1:68" x14ac:dyDescent="0.25">
      <c r="A607" t="str">
        <f>CONCATENATE(B607,C607,E607,D607)</f>
        <v>1270143</v>
      </c>
      <c r="B607">
        <v>12</v>
      </c>
      <c r="C607">
        <v>70</v>
      </c>
      <c r="D607">
        <v>3</v>
      </c>
      <c r="E607">
        <v>14</v>
      </c>
      <c r="F607" s="138">
        <f t="shared" si="218"/>
        <v>4</v>
      </c>
      <c r="G607">
        <v>0</v>
      </c>
      <c r="H607">
        <v>0</v>
      </c>
      <c r="I607">
        <v>0</v>
      </c>
      <c r="J607" s="94">
        <v>0</v>
      </c>
      <c r="K607" s="87">
        <v>91.2</v>
      </c>
      <c r="L607" s="86">
        <v>0</v>
      </c>
      <c r="M607" s="86">
        <v>0</v>
      </c>
      <c r="N607" s="86">
        <v>0</v>
      </c>
      <c r="O607">
        <v>1.3620000000000001</v>
      </c>
      <c r="P607">
        <v>1.1000000000000001</v>
      </c>
      <c r="Q607">
        <v>1.1000000000000001</v>
      </c>
      <c r="R607">
        <v>1.1000000000000001</v>
      </c>
      <c r="S607">
        <f>ROUND(K607*POWER((($M$1-$M$2)/LN(($M$1-$M$3)/($M$2-$M$3)))/((75-65)/LN((75-20)/(65-20))),O607),0)</f>
        <v>14</v>
      </c>
      <c r="T607">
        <f>ROUND(L607*POWER((($M$1-$M$2)/LN(($M$1-$M$3)/($M$2-$M$3)))/((75-65)/LN((75-20)/(65-20))),P607),0)</f>
        <v>0</v>
      </c>
      <c r="U607">
        <f>ROUND(M607*POWER((($M$1-$M$2)/LN(($M$1-$M$3)/($M$2-$M$3)))/((75-65)/LN((75-20)/(65-20))),Q607),0)</f>
        <v>0</v>
      </c>
      <c r="V607">
        <f>ROUND(N607*POWER((($M$1-$M$2)/LN(($M$1-$M$3)/($M$2-$M$3)))/((75-65)/LN((75-20)/(65-20))),R607),0)</f>
        <v>0</v>
      </c>
      <c r="W607">
        <f>ROUND(S607*3600/(4186*ABS($M$1-$M$2)),0)</f>
        <v>2</v>
      </c>
      <c r="X607">
        <f>ROUND(T607*3600/(4186*ABS($M$1-$M$2)),0)</f>
        <v>0</v>
      </c>
      <c r="Y607">
        <f>ROUND(U607*3600/(4186*ABS($M$1-$M$2)),0)</f>
        <v>0</v>
      </c>
      <c r="Z607">
        <f>ROUND(V607*3600/(4186*ABS($M$1-$M$2)),0)</f>
        <v>0</v>
      </c>
      <c r="AA607">
        <f t="shared" si="222"/>
        <v>2.4998470803170997E-3</v>
      </c>
      <c r="AB607">
        <f t="shared" si="222"/>
        <v>0</v>
      </c>
      <c r="AC607">
        <f t="shared" si="223"/>
        <v>0</v>
      </c>
      <c r="AD607" s="96">
        <f t="shared" si="224"/>
        <v>0</v>
      </c>
      <c r="AE607" s="95">
        <v>0</v>
      </c>
      <c r="AF607" s="86">
        <v>0</v>
      </c>
      <c r="AG607" s="86">
        <v>0</v>
      </c>
      <c r="AH607">
        <v>0.98</v>
      </c>
      <c r="AI607">
        <v>0.98</v>
      </c>
      <c r="AJ607">
        <v>0.98</v>
      </c>
      <c r="AK607">
        <f>ROUND(AE607*POWER((($AG$1-$AG$2)/LN(($AG$1-$AG$3)/($AG$2-$AG$3)))/((16-18)/LN((16-27)/(18-27))),AH607),0)</f>
        <v>0</v>
      </c>
      <c r="AL607">
        <f>ROUND(AF607*POWER((($AG$1-$AG$2)/LN(($AG$1-$AG$3)/($AG$2-$AG$3)))/((16-18)/LN((16-27)/(18-27))),AI607),0)</f>
        <v>0</v>
      </c>
      <c r="AM607">
        <f>ROUND(AG607*POWER((($AG$1-$AG$2)/LN(($AG$1-$AG$3)/($AG$2-$AG$3)))/((16-18)/LN((16-27)/(18-27))),AJ607),0)</f>
        <v>0</v>
      </c>
      <c r="AN607">
        <f>ROUND(AK607*3600/(4186*ABS($AG$1-$AG$2)),0)</f>
        <v>0</v>
      </c>
      <c r="AO607">
        <f>ROUND(AL607*3600/(4186*ABS($AG$1-$AG$2)),0)</f>
        <v>0</v>
      </c>
      <c r="AP607">
        <f>ROUND(AM607*3600/(4186*ABS($AG$1-$AG$2)),0)</f>
        <v>0</v>
      </c>
      <c r="AQ607" s="97">
        <f>(AK607/(IF((237.3*LN(('Mini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7" s="97">
        <f>(AL607/(IF((237.3*LN(('Mini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7" s="97">
        <f>(AM607/(IF((237.3*LN(('Mini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7">
        <f t="shared" si="229"/>
        <v>0</v>
      </c>
      <c r="AU607">
        <v>0</v>
      </c>
      <c r="AV607" s="96">
        <v>0</v>
      </c>
      <c r="AW607" s="139">
        <f t="shared" si="228"/>
        <v>0.11666666666666667</v>
      </c>
      <c r="AX607" s="129">
        <v>0</v>
      </c>
      <c r="AY607" s="129">
        <v>0</v>
      </c>
      <c r="AZ607" s="129">
        <v>0</v>
      </c>
      <c r="BA607" s="86"/>
      <c r="BB607" s="86">
        <v>0</v>
      </c>
      <c r="BC607">
        <v>0</v>
      </c>
      <c r="BD607">
        <v>0</v>
      </c>
      <c r="BE607">
        <v>0</v>
      </c>
      <c r="BG607">
        <v>0</v>
      </c>
      <c r="BH607">
        <v>0</v>
      </c>
      <c r="BI607">
        <v>0</v>
      </c>
      <c r="BJ607">
        <v>0</v>
      </c>
      <c r="BM607">
        <f t="shared" si="230"/>
        <v>1.3823338826853E-3</v>
      </c>
      <c r="BN607">
        <f t="shared" si="231"/>
        <v>3.3290816326530999E-4</v>
      </c>
      <c r="BO607">
        <f t="shared" si="232"/>
        <v>1.723172227894</v>
      </c>
      <c r="BP607">
        <f t="shared" si="233"/>
        <v>1</v>
      </c>
    </row>
    <row r="608" spans="1:68" x14ac:dyDescent="0.25">
      <c r="A608" t="str">
        <f t="shared" si="220"/>
        <v>1270183</v>
      </c>
      <c r="B608">
        <v>12</v>
      </c>
      <c r="C608">
        <v>70</v>
      </c>
      <c r="D608">
        <v>3</v>
      </c>
      <c r="E608">
        <v>18</v>
      </c>
      <c r="F608" s="138">
        <f t="shared" si="218"/>
        <v>9</v>
      </c>
      <c r="G608">
        <v>0</v>
      </c>
      <c r="H608">
        <v>0</v>
      </c>
      <c r="I608">
        <v>0</v>
      </c>
      <c r="J608" s="94">
        <v>0</v>
      </c>
      <c r="K608" s="87">
        <v>135.20000000000002</v>
      </c>
      <c r="L608" s="86">
        <v>0</v>
      </c>
      <c r="M608" s="86">
        <v>0</v>
      </c>
      <c r="N608" s="86">
        <v>0</v>
      </c>
      <c r="O608">
        <v>1.3620000000000001</v>
      </c>
      <c r="P608">
        <v>1.1000000000000001</v>
      </c>
      <c r="Q608">
        <v>1.1000000000000001</v>
      </c>
      <c r="R608">
        <v>1.1000000000000001</v>
      </c>
      <c r="S608">
        <f t="shared" si="236"/>
        <v>20</v>
      </c>
      <c r="T608">
        <f t="shared" si="236"/>
        <v>0</v>
      </c>
      <c r="U608">
        <f t="shared" si="236"/>
        <v>0</v>
      </c>
      <c r="V608">
        <f t="shared" si="236"/>
        <v>0</v>
      </c>
      <c r="W608">
        <f t="shared" si="235"/>
        <v>3</v>
      </c>
      <c r="X608">
        <f t="shared" si="235"/>
        <v>0</v>
      </c>
      <c r="Y608">
        <f t="shared" si="235"/>
        <v>0</v>
      </c>
      <c r="Z608">
        <f t="shared" si="235"/>
        <v>0</v>
      </c>
      <c r="AA608">
        <f t="shared" si="222"/>
        <v>6.4730267114827406E-3</v>
      </c>
      <c r="AB608">
        <f t="shared" si="222"/>
        <v>0</v>
      </c>
      <c r="AC608">
        <f t="shared" si="223"/>
        <v>0</v>
      </c>
      <c r="AD608" s="96">
        <f t="shared" si="224"/>
        <v>0</v>
      </c>
      <c r="AE608" s="95">
        <v>0</v>
      </c>
      <c r="AF608" s="86">
        <v>0</v>
      </c>
      <c r="AG608" s="86">
        <v>0</v>
      </c>
      <c r="AH608">
        <v>0.98</v>
      </c>
      <c r="AI608">
        <v>0.98</v>
      </c>
      <c r="AJ608">
        <v>0.98</v>
      </c>
      <c r="AK608">
        <f t="shared" si="227"/>
        <v>0</v>
      </c>
      <c r="AL608">
        <f t="shared" si="227"/>
        <v>0</v>
      </c>
      <c r="AM608">
        <f t="shared" si="227"/>
        <v>0</v>
      </c>
      <c r="AN608">
        <f t="shared" si="234"/>
        <v>0</v>
      </c>
      <c r="AO608">
        <f t="shared" si="234"/>
        <v>0</v>
      </c>
      <c r="AP608">
        <f t="shared" si="234"/>
        <v>0</v>
      </c>
      <c r="AQ608" s="97">
        <f>(AK608/(IF((237.3*LN(('Mini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8" s="97">
        <f>(AL608/(IF((237.3*LN(('Mini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8" s="97">
        <f>(AM608/(IF((237.3*LN(('Mini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8">
        <f t="shared" si="229"/>
        <v>0</v>
      </c>
      <c r="AU608">
        <v>0</v>
      </c>
      <c r="AV608" s="96">
        <v>0</v>
      </c>
      <c r="AW608" s="139">
        <f t="shared" si="228"/>
        <v>0.23333333333333334</v>
      </c>
      <c r="AX608" s="129">
        <v>0</v>
      </c>
      <c r="AY608" s="129">
        <v>0</v>
      </c>
      <c r="AZ608" s="129">
        <v>0</v>
      </c>
      <c r="BA608" s="86"/>
      <c r="BB608" s="86">
        <v>0</v>
      </c>
      <c r="BC608">
        <v>0</v>
      </c>
      <c r="BD608">
        <v>0</v>
      </c>
      <c r="BE608">
        <v>0</v>
      </c>
      <c r="BG608">
        <v>0</v>
      </c>
      <c r="BH608">
        <v>0</v>
      </c>
      <c r="BI608">
        <v>0</v>
      </c>
      <c r="BJ608">
        <v>0</v>
      </c>
      <c r="BM608">
        <f t="shared" si="230"/>
        <v>8.0534470601597002E-4</v>
      </c>
      <c r="BN608">
        <f t="shared" si="231"/>
        <v>3.9795050474943999E-4</v>
      </c>
      <c r="BO608">
        <f t="shared" si="232"/>
        <v>1.8138647155180001</v>
      </c>
      <c r="BP608">
        <f t="shared" si="233"/>
        <v>2</v>
      </c>
    </row>
    <row r="609" spans="1:68" x14ac:dyDescent="0.25">
      <c r="A609" t="str">
        <f t="shared" si="220"/>
        <v>1270233</v>
      </c>
      <c r="B609">
        <v>12</v>
      </c>
      <c r="C609">
        <v>70</v>
      </c>
      <c r="D609">
        <v>3</v>
      </c>
      <c r="E609">
        <v>23</v>
      </c>
      <c r="F609" s="138">
        <f t="shared" si="218"/>
        <v>9</v>
      </c>
      <c r="G609">
        <v>0</v>
      </c>
      <c r="H609">
        <v>0</v>
      </c>
      <c r="I609">
        <v>0</v>
      </c>
      <c r="J609" s="94">
        <v>0</v>
      </c>
      <c r="K609" s="87">
        <v>158.80000000000001</v>
      </c>
      <c r="L609" s="86">
        <v>0</v>
      </c>
      <c r="M609" s="86">
        <v>0</v>
      </c>
      <c r="N609" s="86">
        <v>0</v>
      </c>
      <c r="O609">
        <v>1.3620000000000001</v>
      </c>
      <c r="P609">
        <v>1.1000000000000001</v>
      </c>
      <c r="Q609">
        <v>1.1000000000000001</v>
      </c>
      <c r="R609">
        <v>1.1000000000000001</v>
      </c>
      <c r="S609">
        <f t="shared" si="236"/>
        <v>24</v>
      </c>
      <c r="T609">
        <f t="shared" si="236"/>
        <v>0</v>
      </c>
      <c r="U609">
        <f t="shared" si="236"/>
        <v>0</v>
      </c>
      <c r="V609">
        <f t="shared" si="236"/>
        <v>0</v>
      </c>
      <c r="W609">
        <f t="shared" si="235"/>
        <v>4</v>
      </c>
      <c r="X609">
        <f t="shared" si="235"/>
        <v>0</v>
      </c>
      <c r="Y609">
        <f t="shared" si="235"/>
        <v>0</v>
      </c>
      <c r="Z609">
        <f t="shared" si="235"/>
        <v>0</v>
      </c>
      <c r="AA609">
        <f t="shared" si="222"/>
        <v>1.0910857489775673E-2</v>
      </c>
      <c r="AB609">
        <f t="shared" si="222"/>
        <v>0</v>
      </c>
      <c r="AC609">
        <f t="shared" si="223"/>
        <v>0</v>
      </c>
      <c r="AD609" s="96">
        <f t="shared" si="224"/>
        <v>0</v>
      </c>
      <c r="AE609" s="95">
        <v>0</v>
      </c>
      <c r="AF609" s="86">
        <v>0</v>
      </c>
      <c r="AG609" s="86">
        <v>0</v>
      </c>
      <c r="AH609">
        <v>0.98</v>
      </c>
      <c r="AI609">
        <v>0.98</v>
      </c>
      <c r="AJ609">
        <v>0.98</v>
      </c>
      <c r="AK609">
        <f t="shared" si="227"/>
        <v>0</v>
      </c>
      <c r="AL609">
        <f t="shared" si="227"/>
        <v>0</v>
      </c>
      <c r="AM609">
        <f t="shared" si="227"/>
        <v>0</v>
      </c>
      <c r="AN609">
        <f t="shared" si="234"/>
        <v>0</v>
      </c>
      <c r="AO609">
        <f t="shared" si="234"/>
        <v>0</v>
      </c>
      <c r="AP609">
        <f t="shared" si="234"/>
        <v>0</v>
      </c>
      <c r="AQ609" s="97">
        <f>(AK609/(IF((237.3*LN(('Mini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09" s="97">
        <f>(AL609/(IF((237.3*LN(('Mini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09" s="97">
        <f>(AM609/(IF((237.3*LN(('Mini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09">
        <f t="shared" si="229"/>
        <v>0</v>
      </c>
      <c r="AU609">
        <v>0</v>
      </c>
      <c r="AV609" s="96">
        <v>0</v>
      </c>
      <c r="AW609" s="139">
        <f t="shared" si="228"/>
        <v>0.23333333333333334</v>
      </c>
      <c r="AX609" s="129">
        <v>0</v>
      </c>
      <c r="AY609" s="129">
        <v>0</v>
      </c>
      <c r="AZ609" s="129">
        <v>0</v>
      </c>
      <c r="BA609" s="86"/>
      <c r="BB609" s="86">
        <v>0</v>
      </c>
      <c r="BC609">
        <v>0</v>
      </c>
      <c r="BD609">
        <v>0</v>
      </c>
      <c r="BE609">
        <v>0</v>
      </c>
      <c r="BG609">
        <v>0</v>
      </c>
      <c r="BH609">
        <v>0</v>
      </c>
      <c r="BI609">
        <v>0</v>
      </c>
      <c r="BJ609">
        <v>0</v>
      </c>
      <c r="BM609">
        <f t="shared" si="230"/>
        <v>8.0534470601597002E-4</v>
      </c>
      <c r="BN609">
        <f t="shared" si="231"/>
        <v>3.9795050474943999E-4</v>
      </c>
      <c r="BO609">
        <f t="shared" si="232"/>
        <v>1.8138647155180001</v>
      </c>
      <c r="BP609">
        <f t="shared" si="233"/>
        <v>2</v>
      </c>
    </row>
    <row r="610" spans="1:68" x14ac:dyDescent="0.25">
      <c r="A610" t="str">
        <f t="shared" si="220"/>
        <v>1270303</v>
      </c>
      <c r="B610">
        <v>12</v>
      </c>
      <c r="C610">
        <v>70</v>
      </c>
      <c r="D610">
        <v>3</v>
      </c>
      <c r="E610">
        <v>30</v>
      </c>
      <c r="F610" s="138">
        <f t="shared" si="218"/>
        <v>14</v>
      </c>
      <c r="G610">
        <v>0</v>
      </c>
      <c r="H610">
        <v>0</v>
      </c>
      <c r="I610">
        <v>0</v>
      </c>
      <c r="J610" s="94">
        <v>0</v>
      </c>
      <c r="K610" s="87">
        <v>220.8</v>
      </c>
      <c r="L610" s="86">
        <v>0</v>
      </c>
      <c r="M610" s="86">
        <v>0</v>
      </c>
      <c r="N610" s="86">
        <v>0</v>
      </c>
      <c r="O610">
        <v>1.3620000000000001</v>
      </c>
      <c r="P610">
        <v>1.1000000000000001</v>
      </c>
      <c r="Q610">
        <v>1.1000000000000001</v>
      </c>
      <c r="R610">
        <v>1.1000000000000001</v>
      </c>
      <c r="S610">
        <f t="shared" si="236"/>
        <v>33</v>
      </c>
      <c r="T610">
        <f t="shared" si="236"/>
        <v>0</v>
      </c>
      <c r="U610">
        <f t="shared" si="236"/>
        <v>0</v>
      </c>
      <c r="V610">
        <f t="shared" si="236"/>
        <v>0</v>
      </c>
      <c r="W610">
        <f t="shared" si="235"/>
        <v>6</v>
      </c>
      <c r="X610">
        <f t="shared" si="235"/>
        <v>0</v>
      </c>
      <c r="Y610">
        <f t="shared" si="235"/>
        <v>0</v>
      </c>
      <c r="Z610">
        <f t="shared" si="235"/>
        <v>0</v>
      </c>
      <c r="AA610">
        <f t="shared" si="222"/>
        <v>6.1030567748691943E-2</v>
      </c>
      <c r="AB610">
        <f t="shared" si="222"/>
        <v>0</v>
      </c>
      <c r="AC610">
        <f t="shared" si="223"/>
        <v>0</v>
      </c>
      <c r="AD610" s="96">
        <f t="shared" si="224"/>
        <v>0</v>
      </c>
      <c r="AE610" s="95">
        <v>0</v>
      </c>
      <c r="AF610" s="86">
        <v>0</v>
      </c>
      <c r="AG610" s="86">
        <v>0</v>
      </c>
      <c r="AH610">
        <v>0.98</v>
      </c>
      <c r="AI610">
        <v>0.98</v>
      </c>
      <c r="AJ610">
        <v>0.98</v>
      </c>
      <c r="AK610">
        <f t="shared" si="227"/>
        <v>0</v>
      </c>
      <c r="AL610">
        <f t="shared" si="227"/>
        <v>0</v>
      </c>
      <c r="AM610">
        <f t="shared" si="227"/>
        <v>0</v>
      </c>
      <c r="AN610">
        <f t="shared" si="234"/>
        <v>0</v>
      </c>
      <c r="AO610">
        <f t="shared" si="234"/>
        <v>0</v>
      </c>
      <c r="AP610">
        <f t="shared" si="234"/>
        <v>0</v>
      </c>
      <c r="AQ610" s="97">
        <f>(AK610/(IF((237.3*LN(('Mini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0" s="97">
        <f>(AL610/(IF((237.3*LN(('Mini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0" s="97">
        <f>(AM610/(IF((237.3*LN(('Mini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0">
        <f t="shared" si="229"/>
        <v>0</v>
      </c>
      <c r="AU610">
        <v>0</v>
      </c>
      <c r="AV610" s="96">
        <v>0</v>
      </c>
      <c r="AW610" s="139">
        <f t="shared" si="228"/>
        <v>0.35000000000000003</v>
      </c>
      <c r="AX610" s="129">
        <v>0</v>
      </c>
      <c r="AY610" s="129">
        <v>0</v>
      </c>
      <c r="AZ610" s="129">
        <v>0</v>
      </c>
      <c r="BA610" s="86"/>
      <c r="BB610" s="86">
        <v>0</v>
      </c>
      <c r="BC610">
        <v>0</v>
      </c>
      <c r="BD610">
        <v>0</v>
      </c>
      <c r="BE610">
        <v>0</v>
      </c>
      <c r="BG610">
        <v>0</v>
      </c>
      <c r="BH610">
        <v>0</v>
      </c>
      <c r="BI610">
        <v>0</v>
      </c>
      <c r="BJ610">
        <v>0</v>
      </c>
      <c r="BM610">
        <f t="shared" si="230"/>
        <v>2.5582398288699999E-3</v>
      </c>
      <c r="BN610">
        <f t="shared" si="231"/>
        <v>5.6161694684148003E-4</v>
      </c>
      <c r="BO610">
        <f t="shared" si="232"/>
        <v>1.4942747715061999</v>
      </c>
      <c r="BP610">
        <f t="shared" si="233"/>
        <v>3</v>
      </c>
    </row>
    <row r="611" spans="1:68" x14ac:dyDescent="0.25">
      <c r="A611" t="str">
        <f t="shared" si="220"/>
        <v>1270383</v>
      </c>
      <c r="B611">
        <v>12</v>
      </c>
      <c r="C611">
        <v>70</v>
      </c>
      <c r="D611">
        <v>3</v>
      </c>
      <c r="E611">
        <v>38</v>
      </c>
      <c r="F611" s="138">
        <f t="shared" ref="F611:F674" si="237">IF($E611=14,4,IF($E611=18,9,IF($E611=23,9,IF($E611=30,14,IF($E611=38,19,)))))</f>
        <v>19</v>
      </c>
      <c r="G611">
        <v>0</v>
      </c>
      <c r="H611">
        <v>0</v>
      </c>
      <c r="I611">
        <v>0</v>
      </c>
      <c r="J611" s="94">
        <v>0</v>
      </c>
      <c r="K611" s="87">
        <v>284.8</v>
      </c>
      <c r="L611" s="86">
        <v>0</v>
      </c>
      <c r="M611" s="86">
        <v>0</v>
      </c>
      <c r="N611" s="86">
        <v>0</v>
      </c>
      <c r="O611">
        <v>1.3620000000000001</v>
      </c>
      <c r="P611">
        <v>1.1000000000000001</v>
      </c>
      <c r="Q611">
        <v>1.1000000000000001</v>
      </c>
      <c r="R611">
        <v>1.1000000000000001</v>
      </c>
      <c r="S611">
        <f t="shared" si="236"/>
        <v>43</v>
      </c>
      <c r="T611">
        <f t="shared" si="236"/>
        <v>0</v>
      </c>
      <c r="U611">
        <f t="shared" si="236"/>
        <v>0</v>
      </c>
      <c r="V611">
        <f t="shared" si="236"/>
        <v>0</v>
      </c>
      <c r="W611">
        <f t="shared" si="235"/>
        <v>7</v>
      </c>
      <c r="X611">
        <f t="shared" si="235"/>
        <v>0</v>
      </c>
      <c r="Y611">
        <f t="shared" si="235"/>
        <v>0</v>
      </c>
      <c r="Z611">
        <f t="shared" si="235"/>
        <v>0</v>
      </c>
      <c r="AA611">
        <f t="shared" si="222"/>
        <v>0.1396250416559609</v>
      </c>
      <c r="AB611">
        <f t="shared" si="222"/>
        <v>0</v>
      </c>
      <c r="AC611">
        <f t="shared" si="223"/>
        <v>0</v>
      </c>
      <c r="AD611" s="96">
        <f t="shared" si="224"/>
        <v>0</v>
      </c>
      <c r="AE611" s="95">
        <v>0</v>
      </c>
      <c r="AF611" s="86">
        <v>0</v>
      </c>
      <c r="AG611" s="86">
        <v>0</v>
      </c>
      <c r="AH611">
        <v>0.98</v>
      </c>
      <c r="AI611">
        <v>0.98</v>
      </c>
      <c r="AJ611">
        <v>0.98</v>
      </c>
      <c r="AK611">
        <f t="shared" si="227"/>
        <v>0</v>
      </c>
      <c r="AL611">
        <f t="shared" si="227"/>
        <v>0</v>
      </c>
      <c r="AM611">
        <f t="shared" si="227"/>
        <v>0</v>
      </c>
      <c r="AN611">
        <f t="shared" si="234"/>
        <v>0</v>
      </c>
      <c r="AO611">
        <f t="shared" si="234"/>
        <v>0</v>
      </c>
      <c r="AP611">
        <f t="shared" si="234"/>
        <v>0</v>
      </c>
      <c r="AQ611" s="97">
        <f>(AK611/(IF((237.3*LN(('Mini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1" s="97">
        <f>(AL611/(IF((237.3*LN(('Mini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1" s="97">
        <f>(AM611/(IF((237.3*LN(('Mini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1">
        <f t="shared" si="229"/>
        <v>0</v>
      </c>
      <c r="AU611">
        <v>0</v>
      </c>
      <c r="AV611" s="96">
        <v>0</v>
      </c>
      <c r="AW611" s="139">
        <f t="shared" si="228"/>
        <v>0.46666666666666667</v>
      </c>
      <c r="AX611" s="129">
        <v>0</v>
      </c>
      <c r="AY611" s="129">
        <v>0</v>
      </c>
      <c r="AZ611" s="129">
        <v>0</v>
      </c>
      <c r="BA611" s="86"/>
      <c r="BB611" s="86">
        <v>0</v>
      </c>
      <c r="BC611">
        <v>0</v>
      </c>
      <c r="BD611">
        <v>0</v>
      </c>
      <c r="BE611">
        <v>0</v>
      </c>
      <c r="BG611">
        <v>0</v>
      </c>
      <c r="BH611">
        <v>0</v>
      </c>
      <c r="BI611">
        <v>0</v>
      </c>
      <c r="BJ611">
        <v>0</v>
      </c>
      <c r="BM611">
        <f t="shared" si="230"/>
        <v>1.1616292894075E-2</v>
      </c>
      <c r="BN611">
        <f t="shared" si="231"/>
        <v>1.6553227470231999E-3</v>
      </c>
      <c r="BO611">
        <f t="shared" si="232"/>
        <v>1.5869346821790999</v>
      </c>
      <c r="BP611">
        <f t="shared" si="233"/>
        <v>1</v>
      </c>
    </row>
    <row r="612" spans="1:68" x14ac:dyDescent="0.25">
      <c r="A612" t="str">
        <f t="shared" si="220"/>
        <v>1280143</v>
      </c>
      <c r="B612">
        <v>12</v>
      </c>
      <c r="C612">
        <v>80</v>
      </c>
      <c r="D612">
        <v>3</v>
      </c>
      <c r="E612">
        <v>14</v>
      </c>
      <c r="F612" s="138">
        <f t="shared" si="237"/>
        <v>4</v>
      </c>
      <c r="G612">
        <v>0</v>
      </c>
      <c r="H612">
        <v>0</v>
      </c>
      <c r="I612">
        <v>0</v>
      </c>
      <c r="J612" s="94">
        <v>0</v>
      </c>
      <c r="K612" s="87">
        <v>114</v>
      </c>
      <c r="L612" s="86">
        <v>0</v>
      </c>
      <c r="M612" s="86">
        <v>0</v>
      </c>
      <c r="N612" s="86">
        <v>0</v>
      </c>
      <c r="O612">
        <v>1.3620000000000001</v>
      </c>
      <c r="P612">
        <v>1.1000000000000001</v>
      </c>
      <c r="Q612">
        <v>1.1000000000000001</v>
      </c>
      <c r="R612">
        <v>1.1000000000000001</v>
      </c>
      <c r="S612">
        <f t="shared" si="236"/>
        <v>17</v>
      </c>
      <c r="T612">
        <f t="shared" si="236"/>
        <v>0</v>
      </c>
      <c r="U612">
        <f t="shared" si="236"/>
        <v>0</v>
      </c>
      <c r="V612">
        <f t="shared" si="236"/>
        <v>0</v>
      </c>
      <c r="W612">
        <f t="shared" si="235"/>
        <v>3</v>
      </c>
      <c r="X612">
        <f t="shared" si="235"/>
        <v>0</v>
      </c>
      <c r="Y612">
        <f t="shared" si="235"/>
        <v>0</v>
      </c>
      <c r="Z612">
        <f t="shared" si="235"/>
        <v>0</v>
      </c>
      <c r="AA612">
        <f t="shared" si="222"/>
        <v>5.9300819119412363E-3</v>
      </c>
      <c r="AB612">
        <f t="shared" si="222"/>
        <v>0</v>
      </c>
      <c r="AC612">
        <f t="shared" si="223"/>
        <v>0</v>
      </c>
      <c r="AD612" s="96">
        <f t="shared" si="224"/>
        <v>0</v>
      </c>
      <c r="AE612" s="95">
        <v>0</v>
      </c>
      <c r="AF612" s="86">
        <v>0</v>
      </c>
      <c r="AG612" s="86">
        <v>0</v>
      </c>
      <c r="AH612">
        <v>0.98</v>
      </c>
      <c r="AI612">
        <v>0.98</v>
      </c>
      <c r="AJ612">
        <v>0.98</v>
      </c>
      <c r="AK612">
        <f t="shared" si="227"/>
        <v>0</v>
      </c>
      <c r="AL612">
        <f t="shared" si="227"/>
        <v>0</v>
      </c>
      <c r="AM612">
        <f t="shared" si="227"/>
        <v>0</v>
      </c>
      <c r="AN612">
        <f t="shared" si="234"/>
        <v>0</v>
      </c>
      <c r="AO612">
        <f t="shared" si="234"/>
        <v>0</v>
      </c>
      <c r="AP612">
        <f t="shared" si="234"/>
        <v>0</v>
      </c>
      <c r="AQ612" s="97">
        <f>(AK612/(IF((237.3*LN(('Mini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2" s="97">
        <f>(AL612/(IF((237.3*LN(('Mini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2" s="97">
        <f>(AM612/(IF((237.3*LN(('Mini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2">
        <f t="shared" si="229"/>
        <v>0</v>
      </c>
      <c r="AU612">
        <v>0</v>
      </c>
      <c r="AV612" s="96">
        <v>0</v>
      </c>
      <c r="AW612" s="139">
        <f t="shared" si="228"/>
        <v>0.13333333333333333</v>
      </c>
      <c r="AX612" s="129">
        <v>0</v>
      </c>
      <c r="AY612" s="129">
        <v>0</v>
      </c>
      <c r="AZ612" s="129">
        <v>0</v>
      </c>
      <c r="BA612" s="86"/>
      <c r="BB612" s="86">
        <v>0</v>
      </c>
      <c r="BC612">
        <v>0</v>
      </c>
      <c r="BD612">
        <v>0</v>
      </c>
      <c r="BE612">
        <v>0</v>
      </c>
      <c r="BG612">
        <v>0</v>
      </c>
      <c r="BH612">
        <v>0</v>
      </c>
      <c r="BI612">
        <v>0</v>
      </c>
      <c r="BJ612">
        <v>0</v>
      </c>
      <c r="BM612">
        <f t="shared" si="230"/>
        <v>1.3823338826853E-3</v>
      </c>
      <c r="BN612">
        <f t="shared" si="231"/>
        <v>3.3290816326530999E-4</v>
      </c>
      <c r="BO612">
        <f t="shared" si="232"/>
        <v>1.723172227894</v>
      </c>
      <c r="BP612">
        <f t="shared" si="233"/>
        <v>1</v>
      </c>
    </row>
    <row r="613" spans="1:68" x14ac:dyDescent="0.25">
      <c r="A613" t="str">
        <f t="shared" si="220"/>
        <v>1280183</v>
      </c>
      <c r="B613">
        <v>12</v>
      </c>
      <c r="C613">
        <v>80</v>
      </c>
      <c r="D613">
        <v>3</v>
      </c>
      <c r="E613">
        <v>18</v>
      </c>
      <c r="F613" s="138">
        <f t="shared" si="237"/>
        <v>9</v>
      </c>
      <c r="G613">
        <v>0</v>
      </c>
      <c r="H613">
        <v>0</v>
      </c>
      <c r="I613">
        <v>0</v>
      </c>
      <c r="J613" s="94">
        <v>0</v>
      </c>
      <c r="K613" s="87">
        <v>169</v>
      </c>
      <c r="L613" s="86">
        <v>0</v>
      </c>
      <c r="M613" s="86">
        <v>0</v>
      </c>
      <c r="N613" s="86">
        <v>0</v>
      </c>
      <c r="O613">
        <v>1.3620000000000001</v>
      </c>
      <c r="P613">
        <v>1.1000000000000001</v>
      </c>
      <c r="Q613">
        <v>1.1000000000000001</v>
      </c>
      <c r="R613">
        <v>1.1000000000000001</v>
      </c>
      <c r="S613">
        <f t="shared" si="236"/>
        <v>25</v>
      </c>
      <c r="T613">
        <f t="shared" si="236"/>
        <v>0</v>
      </c>
      <c r="U613">
        <f t="shared" si="236"/>
        <v>0</v>
      </c>
      <c r="V613">
        <f t="shared" si="236"/>
        <v>0</v>
      </c>
      <c r="W613">
        <f t="shared" si="235"/>
        <v>4</v>
      </c>
      <c r="X613">
        <f t="shared" si="235"/>
        <v>0</v>
      </c>
      <c r="Y613">
        <f t="shared" si="235"/>
        <v>0</v>
      </c>
      <c r="Z613">
        <f t="shared" si="235"/>
        <v>0</v>
      </c>
      <c r="AA613">
        <f t="shared" si="222"/>
        <v>1.2862019153558217E-2</v>
      </c>
      <c r="AB613">
        <f t="shared" si="222"/>
        <v>0</v>
      </c>
      <c r="AC613">
        <f t="shared" si="223"/>
        <v>0</v>
      </c>
      <c r="AD613" s="96">
        <f t="shared" si="224"/>
        <v>0</v>
      </c>
      <c r="AE613" s="95">
        <v>0</v>
      </c>
      <c r="AF613" s="86">
        <v>0</v>
      </c>
      <c r="AG613" s="86">
        <v>0</v>
      </c>
      <c r="AH613">
        <v>0.98</v>
      </c>
      <c r="AI613">
        <v>0.98</v>
      </c>
      <c r="AJ613">
        <v>0.98</v>
      </c>
      <c r="AK613">
        <f t="shared" si="227"/>
        <v>0</v>
      </c>
      <c r="AL613">
        <f t="shared" si="227"/>
        <v>0</v>
      </c>
      <c r="AM613">
        <f t="shared" si="227"/>
        <v>0</v>
      </c>
      <c r="AN613">
        <f t="shared" si="234"/>
        <v>0</v>
      </c>
      <c r="AO613">
        <f t="shared" si="234"/>
        <v>0</v>
      </c>
      <c r="AP613">
        <f t="shared" si="234"/>
        <v>0</v>
      </c>
      <c r="AQ613" s="97">
        <f>(AK613/(IF((237.3*LN(('Mini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3" s="97">
        <f>(AL613/(IF((237.3*LN(('Mini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3" s="97">
        <f>(AM613/(IF((237.3*LN(('Mini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3">
        <f t="shared" si="229"/>
        <v>0</v>
      </c>
      <c r="AU613">
        <v>0</v>
      </c>
      <c r="AV613" s="96">
        <v>0</v>
      </c>
      <c r="AW613" s="139">
        <f t="shared" si="228"/>
        <v>0.26666666666666666</v>
      </c>
      <c r="AX613" s="129">
        <v>0</v>
      </c>
      <c r="AY613" s="129">
        <v>0</v>
      </c>
      <c r="AZ613" s="129">
        <v>0</v>
      </c>
      <c r="BA613" s="86"/>
      <c r="BB613" s="86">
        <v>0</v>
      </c>
      <c r="BC613">
        <v>0</v>
      </c>
      <c r="BD613">
        <v>0</v>
      </c>
      <c r="BE613">
        <v>0</v>
      </c>
      <c r="BG613">
        <v>0</v>
      </c>
      <c r="BH613">
        <v>0</v>
      </c>
      <c r="BI613">
        <v>0</v>
      </c>
      <c r="BJ613">
        <v>0</v>
      </c>
      <c r="BM613">
        <f t="shared" si="230"/>
        <v>8.0534470601597002E-4</v>
      </c>
      <c r="BN613">
        <f t="shared" si="231"/>
        <v>3.9795050474943999E-4</v>
      </c>
      <c r="BO613">
        <f t="shared" si="232"/>
        <v>1.8138647155180001</v>
      </c>
      <c r="BP613">
        <f t="shared" si="233"/>
        <v>2</v>
      </c>
    </row>
    <row r="614" spans="1:68" x14ac:dyDescent="0.25">
      <c r="A614" t="str">
        <f t="shared" si="220"/>
        <v>1280233</v>
      </c>
      <c r="B614">
        <v>12</v>
      </c>
      <c r="C614">
        <v>80</v>
      </c>
      <c r="D614">
        <v>3</v>
      </c>
      <c r="E614">
        <v>23</v>
      </c>
      <c r="F614" s="138">
        <f t="shared" si="237"/>
        <v>9</v>
      </c>
      <c r="G614">
        <v>0</v>
      </c>
      <c r="H614">
        <v>0</v>
      </c>
      <c r="I614">
        <v>0</v>
      </c>
      <c r="J614" s="94">
        <v>0</v>
      </c>
      <c r="K614" s="87">
        <v>198.5</v>
      </c>
      <c r="L614" s="86">
        <v>0</v>
      </c>
      <c r="M614" s="86">
        <v>0</v>
      </c>
      <c r="N614" s="86">
        <v>0</v>
      </c>
      <c r="O614">
        <v>1.3620000000000001</v>
      </c>
      <c r="P614">
        <v>1.1000000000000001</v>
      </c>
      <c r="Q614">
        <v>1.1000000000000001</v>
      </c>
      <c r="R614">
        <v>1.1000000000000001</v>
      </c>
      <c r="S614">
        <f t="shared" si="236"/>
        <v>30</v>
      </c>
      <c r="T614">
        <f t="shared" si="236"/>
        <v>0</v>
      </c>
      <c r="U614">
        <f t="shared" si="236"/>
        <v>0</v>
      </c>
      <c r="V614">
        <f t="shared" si="236"/>
        <v>0</v>
      </c>
      <c r="W614">
        <f t="shared" si="235"/>
        <v>5</v>
      </c>
      <c r="X614">
        <f t="shared" si="235"/>
        <v>0</v>
      </c>
      <c r="Y614">
        <f t="shared" si="235"/>
        <v>0</v>
      </c>
      <c r="Z614">
        <f t="shared" si="235"/>
        <v>0</v>
      </c>
      <c r="AA614">
        <f t="shared" si="222"/>
        <v>1.9283246366097708E-2</v>
      </c>
      <c r="AB614">
        <f t="shared" si="222"/>
        <v>0</v>
      </c>
      <c r="AC614">
        <f t="shared" si="223"/>
        <v>0</v>
      </c>
      <c r="AD614" s="96">
        <f t="shared" si="224"/>
        <v>0</v>
      </c>
      <c r="AE614" s="95">
        <v>0</v>
      </c>
      <c r="AF614" s="86">
        <v>0</v>
      </c>
      <c r="AG614" s="86">
        <v>0</v>
      </c>
      <c r="AH614">
        <v>0.98</v>
      </c>
      <c r="AI614">
        <v>0.98</v>
      </c>
      <c r="AJ614">
        <v>0.98</v>
      </c>
      <c r="AK614">
        <f t="shared" si="227"/>
        <v>0</v>
      </c>
      <c r="AL614">
        <f t="shared" si="227"/>
        <v>0</v>
      </c>
      <c r="AM614">
        <f t="shared" si="227"/>
        <v>0</v>
      </c>
      <c r="AN614">
        <f t="shared" si="234"/>
        <v>0</v>
      </c>
      <c r="AO614">
        <f t="shared" si="234"/>
        <v>0</v>
      </c>
      <c r="AP614">
        <f t="shared" si="234"/>
        <v>0</v>
      </c>
      <c r="AQ614" s="97">
        <f>(AK614/(IF((237.3*LN(('Mini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4" s="97">
        <f>(AL614/(IF((237.3*LN(('Mini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4" s="97">
        <f>(AM614/(IF((237.3*LN(('Mini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4">
        <f t="shared" si="229"/>
        <v>0</v>
      </c>
      <c r="AU614">
        <v>0</v>
      </c>
      <c r="AV614" s="96">
        <v>0</v>
      </c>
      <c r="AW614" s="139">
        <f t="shared" si="228"/>
        <v>0.26666666666666666</v>
      </c>
      <c r="AX614" s="129">
        <v>0</v>
      </c>
      <c r="AY614" s="129">
        <v>0</v>
      </c>
      <c r="AZ614" s="129">
        <v>0</v>
      </c>
      <c r="BA614" s="86"/>
      <c r="BB614" s="86">
        <v>0</v>
      </c>
      <c r="BC614">
        <v>0</v>
      </c>
      <c r="BD614">
        <v>0</v>
      </c>
      <c r="BE614">
        <v>0</v>
      </c>
      <c r="BG614">
        <v>0</v>
      </c>
      <c r="BH614">
        <v>0</v>
      </c>
      <c r="BI614">
        <v>0</v>
      </c>
      <c r="BJ614">
        <v>0</v>
      </c>
      <c r="BM614">
        <f t="shared" si="230"/>
        <v>8.0534470601597002E-4</v>
      </c>
      <c r="BN614">
        <f t="shared" si="231"/>
        <v>3.9795050474943999E-4</v>
      </c>
      <c r="BO614">
        <f t="shared" si="232"/>
        <v>1.8138647155180001</v>
      </c>
      <c r="BP614">
        <f t="shared" si="233"/>
        <v>2</v>
      </c>
    </row>
    <row r="615" spans="1:68" x14ac:dyDescent="0.25">
      <c r="A615" t="str">
        <f t="shared" si="220"/>
        <v>1280303</v>
      </c>
      <c r="B615">
        <v>12</v>
      </c>
      <c r="C615">
        <v>80</v>
      </c>
      <c r="D615">
        <v>3</v>
      </c>
      <c r="E615">
        <v>30</v>
      </c>
      <c r="F615" s="138">
        <f t="shared" si="237"/>
        <v>14</v>
      </c>
      <c r="G615">
        <v>0</v>
      </c>
      <c r="H615">
        <v>0</v>
      </c>
      <c r="I615">
        <v>0</v>
      </c>
      <c r="J615" s="94">
        <v>0</v>
      </c>
      <c r="K615" s="87">
        <v>276</v>
      </c>
      <c r="L615" s="86">
        <v>0</v>
      </c>
      <c r="M615" s="86">
        <v>0</v>
      </c>
      <c r="N615" s="86">
        <v>0</v>
      </c>
      <c r="O615">
        <v>1.3620000000000001</v>
      </c>
      <c r="P615">
        <v>1.1000000000000001</v>
      </c>
      <c r="Q615">
        <v>1.1000000000000001</v>
      </c>
      <c r="R615">
        <v>1.1000000000000001</v>
      </c>
      <c r="S615">
        <f t="shared" si="236"/>
        <v>41</v>
      </c>
      <c r="T615">
        <f t="shared" si="236"/>
        <v>0</v>
      </c>
      <c r="U615">
        <f t="shared" si="236"/>
        <v>0</v>
      </c>
      <c r="V615">
        <f t="shared" si="236"/>
        <v>0</v>
      </c>
      <c r="W615">
        <f t="shared" si="235"/>
        <v>7</v>
      </c>
      <c r="X615">
        <f t="shared" si="235"/>
        <v>0</v>
      </c>
      <c r="Y615">
        <f t="shared" si="235"/>
        <v>0</v>
      </c>
      <c r="Z615">
        <f t="shared" si="235"/>
        <v>0</v>
      </c>
      <c r="AA615">
        <f t="shared" si="222"/>
        <v>9.0634866073843037E-2</v>
      </c>
      <c r="AB615">
        <f t="shared" si="222"/>
        <v>0</v>
      </c>
      <c r="AC615">
        <f t="shared" si="223"/>
        <v>0</v>
      </c>
      <c r="AD615" s="96">
        <f t="shared" si="224"/>
        <v>0</v>
      </c>
      <c r="AE615" s="95">
        <v>0</v>
      </c>
      <c r="AF615" s="86">
        <v>0</v>
      </c>
      <c r="AG615" s="86">
        <v>0</v>
      </c>
      <c r="AH615">
        <v>0.98</v>
      </c>
      <c r="AI615">
        <v>0.98</v>
      </c>
      <c r="AJ615">
        <v>0.98</v>
      </c>
      <c r="AK615">
        <f t="shared" si="227"/>
        <v>0</v>
      </c>
      <c r="AL615">
        <f t="shared" si="227"/>
        <v>0</v>
      </c>
      <c r="AM615">
        <f t="shared" si="227"/>
        <v>0</v>
      </c>
      <c r="AN615">
        <f t="shared" si="234"/>
        <v>0</v>
      </c>
      <c r="AO615">
        <f t="shared" si="234"/>
        <v>0</v>
      </c>
      <c r="AP615">
        <f t="shared" si="234"/>
        <v>0</v>
      </c>
      <c r="AQ615" s="97">
        <f>(AK615/(IF((237.3*LN(('Mini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5" s="97">
        <f>(AL615/(IF((237.3*LN(('Mini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5" s="97">
        <f>(AM615/(IF((237.3*LN(('Mini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5">
        <f t="shared" si="229"/>
        <v>0</v>
      </c>
      <c r="AU615">
        <v>0</v>
      </c>
      <c r="AV615" s="96">
        <v>0</v>
      </c>
      <c r="AW615" s="139">
        <f t="shared" si="228"/>
        <v>0.4</v>
      </c>
      <c r="AX615" s="129">
        <v>0</v>
      </c>
      <c r="AY615" s="129">
        <v>0</v>
      </c>
      <c r="AZ615" s="129">
        <v>0</v>
      </c>
      <c r="BA615" s="86"/>
      <c r="BB615" s="86">
        <v>0</v>
      </c>
      <c r="BC615">
        <v>0</v>
      </c>
      <c r="BD615">
        <v>0</v>
      </c>
      <c r="BE615">
        <v>0</v>
      </c>
      <c r="BG615">
        <v>0</v>
      </c>
      <c r="BH615">
        <v>0</v>
      </c>
      <c r="BI615">
        <v>0</v>
      </c>
      <c r="BJ615">
        <v>0</v>
      </c>
      <c r="BM615">
        <f t="shared" si="230"/>
        <v>2.5582398288699999E-3</v>
      </c>
      <c r="BN615">
        <f t="shared" si="231"/>
        <v>5.6161694684148003E-4</v>
      </c>
      <c r="BO615">
        <f t="shared" si="232"/>
        <v>1.4942747715061999</v>
      </c>
      <c r="BP615">
        <f t="shared" si="233"/>
        <v>3</v>
      </c>
    </row>
    <row r="616" spans="1:68" x14ac:dyDescent="0.25">
      <c r="A616" t="str">
        <f t="shared" si="220"/>
        <v>1280383</v>
      </c>
      <c r="B616">
        <v>12</v>
      </c>
      <c r="C616">
        <v>80</v>
      </c>
      <c r="D616">
        <v>3</v>
      </c>
      <c r="E616">
        <v>38</v>
      </c>
      <c r="F616" s="138">
        <f t="shared" si="237"/>
        <v>19</v>
      </c>
      <c r="G616">
        <v>0</v>
      </c>
      <c r="H616">
        <v>0</v>
      </c>
      <c r="I616">
        <v>0</v>
      </c>
      <c r="J616" s="94">
        <v>0</v>
      </c>
      <c r="K616" s="87">
        <v>356</v>
      </c>
      <c r="L616" s="86">
        <v>0</v>
      </c>
      <c r="M616" s="86">
        <v>0</v>
      </c>
      <c r="N616" s="86">
        <v>0</v>
      </c>
      <c r="O616">
        <v>1.3620000000000001</v>
      </c>
      <c r="P616">
        <v>1.1000000000000001</v>
      </c>
      <c r="Q616">
        <v>1.1000000000000001</v>
      </c>
      <c r="R616">
        <v>1.1000000000000001</v>
      </c>
      <c r="S616">
        <f t="shared" si="236"/>
        <v>53</v>
      </c>
      <c r="T616">
        <f t="shared" si="236"/>
        <v>0</v>
      </c>
      <c r="U616">
        <f t="shared" si="236"/>
        <v>0</v>
      </c>
      <c r="V616">
        <f t="shared" si="236"/>
        <v>0</v>
      </c>
      <c r="W616">
        <f t="shared" si="235"/>
        <v>9</v>
      </c>
      <c r="X616">
        <f t="shared" si="235"/>
        <v>0</v>
      </c>
      <c r="Y616">
        <f t="shared" si="235"/>
        <v>0</v>
      </c>
      <c r="Z616">
        <f t="shared" si="235"/>
        <v>0</v>
      </c>
      <c r="AA616">
        <f t="shared" si="222"/>
        <v>0.24538601904197524</v>
      </c>
      <c r="AB616">
        <f t="shared" si="222"/>
        <v>0</v>
      </c>
      <c r="AC616">
        <f t="shared" si="223"/>
        <v>0</v>
      </c>
      <c r="AD616" s="96">
        <f t="shared" si="224"/>
        <v>0</v>
      </c>
      <c r="AE616" s="95">
        <v>0</v>
      </c>
      <c r="AF616" s="86">
        <v>0</v>
      </c>
      <c r="AG616" s="86">
        <v>0</v>
      </c>
      <c r="AH616">
        <v>0.98</v>
      </c>
      <c r="AI616">
        <v>0.98</v>
      </c>
      <c r="AJ616">
        <v>0.98</v>
      </c>
      <c r="AK616">
        <f t="shared" si="227"/>
        <v>0</v>
      </c>
      <c r="AL616">
        <f t="shared" si="227"/>
        <v>0</v>
      </c>
      <c r="AM616">
        <f t="shared" si="227"/>
        <v>0</v>
      </c>
      <c r="AN616">
        <f t="shared" si="234"/>
        <v>0</v>
      </c>
      <c r="AO616">
        <f t="shared" si="234"/>
        <v>0</v>
      </c>
      <c r="AP616">
        <f t="shared" si="234"/>
        <v>0</v>
      </c>
      <c r="AQ616" s="97">
        <f>(AK616/(IF((237.3*LN(('Mini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6" s="97">
        <f>(AL616/(IF((237.3*LN(('Mini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6" s="97">
        <f>(AM616/(IF((237.3*LN(('Mini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6">
        <f t="shared" si="229"/>
        <v>0</v>
      </c>
      <c r="AU616">
        <v>0</v>
      </c>
      <c r="AV616" s="96">
        <v>0</v>
      </c>
      <c r="AW616" s="139">
        <f t="shared" si="228"/>
        <v>0.53333333333333333</v>
      </c>
      <c r="AX616" s="129">
        <v>0</v>
      </c>
      <c r="AY616" s="129">
        <v>0</v>
      </c>
      <c r="AZ616" s="129">
        <v>0</v>
      </c>
      <c r="BA616" s="86"/>
      <c r="BB616" s="86">
        <v>0</v>
      </c>
      <c r="BC616">
        <v>0</v>
      </c>
      <c r="BD616">
        <v>0</v>
      </c>
      <c r="BE616">
        <v>0</v>
      </c>
      <c r="BG616">
        <v>0</v>
      </c>
      <c r="BH616">
        <v>0</v>
      </c>
      <c r="BI616">
        <v>0</v>
      </c>
      <c r="BJ616">
        <v>0</v>
      </c>
      <c r="BM616">
        <f t="shared" si="230"/>
        <v>1.1616292894075E-2</v>
      </c>
      <c r="BN616">
        <f t="shared" si="231"/>
        <v>1.6553227470231999E-3</v>
      </c>
      <c r="BO616">
        <f t="shared" si="232"/>
        <v>1.5869346821790999</v>
      </c>
      <c r="BP616">
        <f t="shared" si="233"/>
        <v>1</v>
      </c>
    </row>
    <row r="617" spans="1:68" x14ac:dyDescent="0.25">
      <c r="A617" t="str">
        <f t="shared" si="220"/>
        <v>1290143</v>
      </c>
      <c r="B617">
        <v>12</v>
      </c>
      <c r="C617">
        <v>90</v>
      </c>
      <c r="D617">
        <v>3</v>
      </c>
      <c r="E617">
        <v>14</v>
      </c>
      <c r="F617" s="138">
        <f t="shared" si="237"/>
        <v>4</v>
      </c>
      <c r="G617">
        <v>0</v>
      </c>
      <c r="H617">
        <v>0</v>
      </c>
      <c r="I617">
        <v>0</v>
      </c>
      <c r="J617" s="94">
        <v>0</v>
      </c>
      <c r="K617" s="87">
        <v>136.79999999999998</v>
      </c>
      <c r="L617" s="86">
        <v>0</v>
      </c>
      <c r="M617" s="86">
        <v>0</v>
      </c>
      <c r="N617" s="86">
        <v>0</v>
      </c>
      <c r="O617">
        <v>1.3620000000000001</v>
      </c>
      <c r="P617">
        <v>1.1000000000000001</v>
      </c>
      <c r="Q617">
        <v>1.1000000000000001</v>
      </c>
      <c r="R617">
        <v>1.1000000000000001</v>
      </c>
      <c r="S617">
        <f t="shared" si="236"/>
        <v>20</v>
      </c>
      <c r="T617">
        <f t="shared" si="236"/>
        <v>0</v>
      </c>
      <c r="U617">
        <f t="shared" si="236"/>
        <v>0</v>
      </c>
      <c r="V617">
        <f t="shared" si="236"/>
        <v>0</v>
      </c>
      <c r="W617">
        <f t="shared" si="235"/>
        <v>3</v>
      </c>
      <c r="X617">
        <f t="shared" si="235"/>
        <v>0</v>
      </c>
      <c r="Y617">
        <f t="shared" si="235"/>
        <v>0</v>
      </c>
      <c r="Z617">
        <f t="shared" si="235"/>
        <v>0</v>
      </c>
      <c r="AA617">
        <f t="shared" si="222"/>
        <v>6.8295818222981319E-3</v>
      </c>
      <c r="AB617">
        <f t="shared" si="222"/>
        <v>0</v>
      </c>
      <c r="AC617">
        <f t="shared" si="223"/>
        <v>0</v>
      </c>
      <c r="AD617" s="96">
        <f t="shared" si="224"/>
        <v>0</v>
      </c>
      <c r="AE617" s="95">
        <v>0</v>
      </c>
      <c r="AF617" s="86">
        <v>0</v>
      </c>
      <c r="AG617" s="86">
        <v>0</v>
      </c>
      <c r="AH617">
        <v>0.98</v>
      </c>
      <c r="AI617">
        <v>0.98</v>
      </c>
      <c r="AJ617">
        <v>0.98</v>
      </c>
      <c r="AK617">
        <f t="shared" si="227"/>
        <v>0</v>
      </c>
      <c r="AL617">
        <f t="shared" si="227"/>
        <v>0</v>
      </c>
      <c r="AM617">
        <f t="shared" si="227"/>
        <v>0</v>
      </c>
      <c r="AN617">
        <f t="shared" si="234"/>
        <v>0</v>
      </c>
      <c r="AO617">
        <f t="shared" si="234"/>
        <v>0</v>
      </c>
      <c r="AP617">
        <f t="shared" si="234"/>
        <v>0</v>
      </c>
      <c r="AQ617" s="97">
        <f>(AK617/(IF((237.3*LN(('Mini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7" s="97">
        <f>(AL617/(IF((237.3*LN(('Mini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7" s="97">
        <f>(AM617/(IF((237.3*LN(('Mini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7">
        <f t="shared" si="229"/>
        <v>0</v>
      </c>
      <c r="AU617">
        <v>0</v>
      </c>
      <c r="AV617" s="96">
        <v>0</v>
      </c>
      <c r="AW617" s="139">
        <f t="shared" si="228"/>
        <v>0.15000000000000002</v>
      </c>
      <c r="AX617" s="129">
        <v>0</v>
      </c>
      <c r="AY617" s="129">
        <v>0</v>
      </c>
      <c r="AZ617" s="129">
        <v>0</v>
      </c>
      <c r="BA617" s="86"/>
      <c r="BB617" s="86">
        <v>0</v>
      </c>
      <c r="BC617">
        <v>0</v>
      </c>
      <c r="BD617">
        <v>0</v>
      </c>
      <c r="BE617">
        <v>0</v>
      </c>
      <c r="BG617">
        <v>0</v>
      </c>
      <c r="BH617">
        <v>0</v>
      </c>
      <c r="BI617">
        <v>0</v>
      </c>
      <c r="BJ617">
        <v>0</v>
      </c>
      <c r="BM617">
        <f t="shared" si="230"/>
        <v>1.3823338826853E-3</v>
      </c>
      <c r="BN617">
        <f t="shared" si="231"/>
        <v>3.3290816326530999E-4</v>
      </c>
      <c r="BO617">
        <f t="shared" si="232"/>
        <v>1.723172227894</v>
      </c>
      <c r="BP617">
        <f t="shared" si="233"/>
        <v>1</v>
      </c>
    </row>
    <row r="618" spans="1:68" x14ac:dyDescent="0.25">
      <c r="A618" t="str">
        <f t="shared" si="220"/>
        <v>1290183</v>
      </c>
      <c r="B618">
        <v>12</v>
      </c>
      <c r="C618">
        <v>90</v>
      </c>
      <c r="D618">
        <v>3</v>
      </c>
      <c r="E618">
        <v>18</v>
      </c>
      <c r="F618" s="138">
        <f t="shared" si="237"/>
        <v>9</v>
      </c>
      <c r="G618">
        <v>0</v>
      </c>
      <c r="H618">
        <v>0</v>
      </c>
      <c r="I618">
        <v>0</v>
      </c>
      <c r="J618" s="94">
        <v>0</v>
      </c>
      <c r="K618" s="87">
        <v>202.79999999999998</v>
      </c>
      <c r="L618" s="86">
        <v>0</v>
      </c>
      <c r="M618" s="86">
        <v>0</v>
      </c>
      <c r="N618" s="86">
        <v>0</v>
      </c>
      <c r="O618">
        <v>1.3620000000000001</v>
      </c>
      <c r="P618">
        <v>1.1000000000000001</v>
      </c>
      <c r="Q618">
        <v>1.1000000000000001</v>
      </c>
      <c r="R618">
        <v>1.1000000000000001</v>
      </c>
      <c r="S618">
        <f t="shared" si="236"/>
        <v>30</v>
      </c>
      <c r="T618">
        <f t="shared" si="236"/>
        <v>0</v>
      </c>
      <c r="U618">
        <f t="shared" si="236"/>
        <v>0</v>
      </c>
      <c r="V618">
        <f t="shared" si="236"/>
        <v>0</v>
      </c>
      <c r="W618">
        <f t="shared" si="235"/>
        <v>5</v>
      </c>
      <c r="X618">
        <f t="shared" si="235"/>
        <v>0</v>
      </c>
      <c r="Y618">
        <f t="shared" si="235"/>
        <v>0</v>
      </c>
      <c r="Z618">
        <f t="shared" si="235"/>
        <v>0</v>
      </c>
      <c r="AA618">
        <f t="shared" si="222"/>
        <v>2.2207903148480951E-2</v>
      </c>
      <c r="AB618">
        <f t="shared" si="222"/>
        <v>0</v>
      </c>
      <c r="AC618">
        <f t="shared" si="223"/>
        <v>0</v>
      </c>
      <c r="AD618" s="96">
        <f t="shared" si="224"/>
        <v>0</v>
      </c>
      <c r="AE618" s="95">
        <v>0</v>
      </c>
      <c r="AF618" s="86">
        <v>0</v>
      </c>
      <c r="AG618" s="86">
        <v>0</v>
      </c>
      <c r="AH618">
        <v>0.98</v>
      </c>
      <c r="AI618">
        <v>0.98</v>
      </c>
      <c r="AJ618">
        <v>0.98</v>
      </c>
      <c r="AK618">
        <f t="shared" si="227"/>
        <v>0</v>
      </c>
      <c r="AL618">
        <f t="shared" si="227"/>
        <v>0</v>
      </c>
      <c r="AM618">
        <f t="shared" si="227"/>
        <v>0</v>
      </c>
      <c r="AN618">
        <f t="shared" si="234"/>
        <v>0</v>
      </c>
      <c r="AO618">
        <f t="shared" si="234"/>
        <v>0</v>
      </c>
      <c r="AP618">
        <f t="shared" si="234"/>
        <v>0</v>
      </c>
      <c r="AQ618" s="97">
        <f>(AK618/(IF((237.3*LN(('Mini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8" s="97">
        <f>(AL618/(IF((237.3*LN(('Mini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8" s="97">
        <f>(AM618/(IF((237.3*LN(('Mini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8">
        <f t="shared" si="229"/>
        <v>0</v>
      </c>
      <c r="AU618">
        <v>0</v>
      </c>
      <c r="AV618" s="96">
        <v>0</v>
      </c>
      <c r="AW618" s="139">
        <f t="shared" si="228"/>
        <v>0.30000000000000004</v>
      </c>
      <c r="AX618" s="129">
        <v>0</v>
      </c>
      <c r="AY618" s="129">
        <v>0</v>
      </c>
      <c r="AZ618" s="129">
        <v>0</v>
      </c>
      <c r="BA618" s="86"/>
      <c r="BB618" s="86">
        <v>0</v>
      </c>
      <c r="BC618">
        <v>0</v>
      </c>
      <c r="BD618">
        <v>0</v>
      </c>
      <c r="BE618">
        <v>0</v>
      </c>
      <c r="BG618">
        <v>0</v>
      </c>
      <c r="BH618">
        <v>0</v>
      </c>
      <c r="BI618">
        <v>0</v>
      </c>
      <c r="BJ618">
        <v>0</v>
      </c>
      <c r="BM618">
        <f t="shared" si="230"/>
        <v>8.0534470601597002E-4</v>
      </c>
      <c r="BN618">
        <f t="shared" si="231"/>
        <v>3.9795050474943999E-4</v>
      </c>
      <c r="BO618">
        <f t="shared" si="232"/>
        <v>1.8138647155180001</v>
      </c>
      <c r="BP618">
        <f t="shared" si="233"/>
        <v>2</v>
      </c>
    </row>
    <row r="619" spans="1:68" x14ac:dyDescent="0.25">
      <c r="A619" t="str">
        <f t="shared" si="220"/>
        <v>1290233</v>
      </c>
      <c r="B619">
        <v>12</v>
      </c>
      <c r="C619">
        <v>90</v>
      </c>
      <c r="D619">
        <v>3</v>
      </c>
      <c r="E619">
        <v>23</v>
      </c>
      <c r="F619" s="138">
        <f t="shared" si="237"/>
        <v>9</v>
      </c>
      <c r="G619">
        <v>0</v>
      </c>
      <c r="H619">
        <v>0</v>
      </c>
      <c r="I619">
        <v>0</v>
      </c>
      <c r="J619" s="94">
        <v>0</v>
      </c>
      <c r="K619" s="87">
        <v>238.2</v>
      </c>
      <c r="L619" s="86">
        <v>0</v>
      </c>
      <c r="M619" s="86">
        <v>0</v>
      </c>
      <c r="N619" s="86">
        <v>0</v>
      </c>
      <c r="O619">
        <v>1.3620000000000001</v>
      </c>
      <c r="P619">
        <v>1.1000000000000001</v>
      </c>
      <c r="Q619">
        <v>1.1000000000000001</v>
      </c>
      <c r="R619">
        <v>1.1000000000000001</v>
      </c>
      <c r="S619">
        <f t="shared" si="236"/>
        <v>36</v>
      </c>
      <c r="T619">
        <f t="shared" si="236"/>
        <v>0</v>
      </c>
      <c r="U619">
        <f t="shared" si="236"/>
        <v>0</v>
      </c>
      <c r="V619">
        <f t="shared" si="236"/>
        <v>0</v>
      </c>
      <c r="W619">
        <f t="shared" si="235"/>
        <v>6</v>
      </c>
      <c r="X619">
        <f t="shared" si="235"/>
        <v>0</v>
      </c>
      <c r="Y619">
        <f t="shared" si="235"/>
        <v>0</v>
      </c>
      <c r="Z619">
        <f t="shared" si="235"/>
        <v>0</v>
      </c>
      <c r="AA619">
        <f t="shared" si="222"/>
        <v>3.0917006245236994E-2</v>
      </c>
      <c r="AB619">
        <f t="shared" si="222"/>
        <v>0</v>
      </c>
      <c r="AC619">
        <f t="shared" si="223"/>
        <v>0</v>
      </c>
      <c r="AD619" s="96">
        <f t="shared" si="224"/>
        <v>0</v>
      </c>
      <c r="AE619" s="95">
        <v>0</v>
      </c>
      <c r="AF619" s="86">
        <v>0</v>
      </c>
      <c r="AG619" s="86">
        <v>0</v>
      </c>
      <c r="AH619">
        <v>0.98</v>
      </c>
      <c r="AI619">
        <v>0.98</v>
      </c>
      <c r="AJ619">
        <v>0.98</v>
      </c>
      <c r="AK619">
        <f t="shared" si="227"/>
        <v>0</v>
      </c>
      <c r="AL619">
        <f t="shared" si="227"/>
        <v>0</v>
      </c>
      <c r="AM619">
        <f t="shared" si="227"/>
        <v>0</v>
      </c>
      <c r="AN619">
        <f t="shared" si="234"/>
        <v>0</v>
      </c>
      <c r="AO619">
        <f t="shared" si="234"/>
        <v>0</v>
      </c>
      <c r="AP619">
        <f t="shared" si="234"/>
        <v>0</v>
      </c>
      <c r="AQ619" s="97">
        <f>(AK619/(IF((237.3*LN(('Mini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19" s="97">
        <f>(AL619/(IF((237.3*LN(('Mini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19" s="97">
        <f>(AM619/(IF((237.3*LN(('Mini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19">
        <f t="shared" si="229"/>
        <v>0</v>
      </c>
      <c r="AU619">
        <v>0</v>
      </c>
      <c r="AV619" s="96">
        <v>0</v>
      </c>
      <c r="AW619" s="139">
        <f t="shared" si="228"/>
        <v>0.30000000000000004</v>
      </c>
      <c r="AX619" s="129">
        <v>0</v>
      </c>
      <c r="AY619" s="129">
        <v>0</v>
      </c>
      <c r="AZ619" s="129">
        <v>0</v>
      </c>
      <c r="BA619" s="86"/>
      <c r="BB619" s="86">
        <v>0</v>
      </c>
      <c r="BC619">
        <v>0</v>
      </c>
      <c r="BD619">
        <v>0</v>
      </c>
      <c r="BE619">
        <v>0</v>
      </c>
      <c r="BG619">
        <v>0</v>
      </c>
      <c r="BH619">
        <v>0</v>
      </c>
      <c r="BI619">
        <v>0</v>
      </c>
      <c r="BJ619">
        <v>0</v>
      </c>
      <c r="BM619">
        <f t="shared" si="230"/>
        <v>8.0534470601597002E-4</v>
      </c>
      <c r="BN619">
        <f t="shared" si="231"/>
        <v>3.9795050474943999E-4</v>
      </c>
      <c r="BO619">
        <f t="shared" si="232"/>
        <v>1.8138647155180001</v>
      </c>
      <c r="BP619">
        <f t="shared" si="233"/>
        <v>2</v>
      </c>
    </row>
    <row r="620" spans="1:68" x14ac:dyDescent="0.25">
      <c r="A620" t="str">
        <f t="shared" si="220"/>
        <v>1290303</v>
      </c>
      <c r="B620">
        <v>12</v>
      </c>
      <c r="C620">
        <v>90</v>
      </c>
      <c r="D620">
        <v>3</v>
      </c>
      <c r="E620">
        <v>30</v>
      </c>
      <c r="F620" s="138">
        <f t="shared" si="237"/>
        <v>14</v>
      </c>
      <c r="G620">
        <v>0</v>
      </c>
      <c r="H620">
        <v>0</v>
      </c>
      <c r="I620">
        <v>0</v>
      </c>
      <c r="J620" s="94">
        <v>0</v>
      </c>
      <c r="K620" s="87">
        <v>331.2</v>
      </c>
      <c r="L620" s="86">
        <v>0</v>
      </c>
      <c r="M620" s="86">
        <v>0</v>
      </c>
      <c r="N620" s="86">
        <v>0</v>
      </c>
      <c r="O620">
        <v>1.3620000000000001</v>
      </c>
      <c r="P620">
        <v>1.1000000000000001</v>
      </c>
      <c r="Q620">
        <v>1.1000000000000001</v>
      </c>
      <c r="R620">
        <v>1.1000000000000001</v>
      </c>
      <c r="S620">
        <f t="shared" si="236"/>
        <v>49</v>
      </c>
      <c r="T620">
        <f t="shared" si="236"/>
        <v>0</v>
      </c>
      <c r="U620">
        <f t="shared" si="236"/>
        <v>0</v>
      </c>
      <c r="V620">
        <f t="shared" si="236"/>
        <v>0</v>
      </c>
      <c r="W620">
        <f t="shared" si="235"/>
        <v>8</v>
      </c>
      <c r="X620">
        <f t="shared" si="235"/>
        <v>0</v>
      </c>
      <c r="Y620">
        <f t="shared" si="235"/>
        <v>0</v>
      </c>
      <c r="Z620">
        <f t="shared" si="235"/>
        <v>0</v>
      </c>
      <c r="AA620">
        <f t="shared" si="222"/>
        <v>0.12749012633038539</v>
      </c>
      <c r="AB620">
        <f t="shared" si="222"/>
        <v>0</v>
      </c>
      <c r="AC620">
        <f t="shared" si="223"/>
        <v>0</v>
      </c>
      <c r="AD620" s="96">
        <f t="shared" si="224"/>
        <v>0</v>
      </c>
      <c r="AE620" s="95">
        <v>0</v>
      </c>
      <c r="AF620" s="86">
        <v>0</v>
      </c>
      <c r="AG620" s="86">
        <v>0</v>
      </c>
      <c r="AH620">
        <v>0.98</v>
      </c>
      <c r="AI620">
        <v>0.98</v>
      </c>
      <c r="AJ620">
        <v>0.98</v>
      </c>
      <c r="AK620">
        <f t="shared" si="227"/>
        <v>0</v>
      </c>
      <c r="AL620">
        <f t="shared" si="227"/>
        <v>0</v>
      </c>
      <c r="AM620">
        <f t="shared" si="227"/>
        <v>0</v>
      </c>
      <c r="AN620">
        <f t="shared" si="234"/>
        <v>0</v>
      </c>
      <c r="AO620">
        <f t="shared" si="234"/>
        <v>0</v>
      </c>
      <c r="AP620">
        <f t="shared" si="234"/>
        <v>0</v>
      </c>
      <c r="AQ620" s="97">
        <f>(AK620/(IF((237.3*LN(('Mini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0" s="97">
        <f>(AL620/(IF((237.3*LN(('Mini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0" s="97">
        <f>(AM620/(IF((237.3*LN(('Mini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0">
        <f t="shared" si="229"/>
        <v>0</v>
      </c>
      <c r="AU620">
        <v>0</v>
      </c>
      <c r="AV620" s="96">
        <v>0</v>
      </c>
      <c r="AW620" s="139">
        <f t="shared" si="228"/>
        <v>0.45</v>
      </c>
      <c r="AX620" s="129">
        <v>0</v>
      </c>
      <c r="AY620" s="129">
        <v>0</v>
      </c>
      <c r="AZ620" s="129">
        <v>0</v>
      </c>
      <c r="BA620" s="86"/>
      <c r="BB620" s="86">
        <v>0</v>
      </c>
      <c r="BC620">
        <v>0</v>
      </c>
      <c r="BD620">
        <v>0</v>
      </c>
      <c r="BE620">
        <v>0</v>
      </c>
      <c r="BG620">
        <v>0</v>
      </c>
      <c r="BH620">
        <v>0</v>
      </c>
      <c r="BI620">
        <v>0</v>
      </c>
      <c r="BJ620">
        <v>0</v>
      </c>
      <c r="BM620">
        <f t="shared" si="230"/>
        <v>2.5582398288699999E-3</v>
      </c>
      <c r="BN620">
        <f t="shared" si="231"/>
        <v>5.6161694684148003E-4</v>
      </c>
      <c r="BO620">
        <f t="shared" si="232"/>
        <v>1.4942747715061999</v>
      </c>
      <c r="BP620">
        <f t="shared" si="233"/>
        <v>3</v>
      </c>
    </row>
    <row r="621" spans="1:68" x14ac:dyDescent="0.25">
      <c r="A621" t="str">
        <f t="shared" si="220"/>
        <v>1290383</v>
      </c>
      <c r="B621">
        <v>12</v>
      </c>
      <c r="C621">
        <v>90</v>
      </c>
      <c r="D621">
        <v>3</v>
      </c>
      <c r="E621">
        <v>38</v>
      </c>
      <c r="F621" s="138">
        <f t="shared" si="237"/>
        <v>19</v>
      </c>
      <c r="G621">
        <v>0</v>
      </c>
      <c r="H621">
        <v>0</v>
      </c>
      <c r="I621">
        <v>0</v>
      </c>
      <c r="J621" s="94">
        <v>0</v>
      </c>
      <c r="K621" s="87">
        <v>427.2</v>
      </c>
      <c r="L621" s="86">
        <v>0</v>
      </c>
      <c r="M621" s="86">
        <v>0</v>
      </c>
      <c r="N621" s="86">
        <v>0</v>
      </c>
      <c r="O621">
        <v>1.3620000000000001</v>
      </c>
      <c r="P621">
        <v>1.1000000000000001</v>
      </c>
      <c r="Q621">
        <v>1.1000000000000001</v>
      </c>
      <c r="R621">
        <v>1.1000000000000001</v>
      </c>
      <c r="S621">
        <f t="shared" si="236"/>
        <v>64</v>
      </c>
      <c r="T621">
        <f t="shared" si="236"/>
        <v>0</v>
      </c>
      <c r="U621">
        <f t="shared" si="236"/>
        <v>0</v>
      </c>
      <c r="V621">
        <f t="shared" si="236"/>
        <v>0</v>
      </c>
      <c r="W621">
        <f t="shared" si="235"/>
        <v>11</v>
      </c>
      <c r="X621">
        <f t="shared" si="235"/>
        <v>0</v>
      </c>
      <c r="Y621">
        <f t="shared" si="235"/>
        <v>0</v>
      </c>
      <c r="Z621">
        <f t="shared" si="235"/>
        <v>0</v>
      </c>
      <c r="AA621">
        <f t="shared" si="222"/>
        <v>0.38871935810470565</v>
      </c>
      <c r="AB621">
        <f t="shared" si="222"/>
        <v>0</v>
      </c>
      <c r="AC621">
        <f t="shared" si="223"/>
        <v>0</v>
      </c>
      <c r="AD621" s="96">
        <f t="shared" si="224"/>
        <v>0</v>
      </c>
      <c r="AE621" s="95">
        <v>0</v>
      </c>
      <c r="AF621" s="86">
        <v>0</v>
      </c>
      <c r="AG621" s="86">
        <v>0</v>
      </c>
      <c r="AH621">
        <v>0.98</v>
      </c>
      <c r="AI621">
        <v>0.98</v>
      </c>
      <c r="AJ621">
        <v>0.98</v>
      </c>
      <c r="AK621">
        <f t="shared" si="227"/>
        <v>0</v>
      </c>
      <c r="AL621">
        <f t="shared" si="227"/>
        <v>0</v>
      </c>
      <c r="AM621">
        <f t="shared" si="227"/>
        <v>0</v>
      </c>
      <c r="AN621">
        <f t="shared" si="234"/>
        <v>0</v>
      </c>
      <c r="AO621">
        <f t="shared" si="234"/>
        <v>0</v>
      </c>
      <c r="AP621">
        <f t="shared" si="234"/>
        <v>0</v>
      </c>
      <c r="AQ621" s="97">
        <f>(AK621/(IF((237.3*LN(('Mini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1" s="97">
        <f>(AL621/(IF((237.3*LN(('Mini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1" s="97">
        <f>(AM621/(IF((237.3*LN(('Mini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1">
        <f t="shared" si="229"/>
        <v>0</v>
      </c>
      <c r="AU621">
        <v>0</v>
      </c>
      <c r="AV621" s="96">
        <v>0</v>
      </c>
      <c r="AW621" s="139">
        <f t="shared" si="228"/>
        <v>0.60000000000000009</v>
      </c>
      <c r="AX621" s="129">
        <v>0</v>
      </c>
      <c r="AY621" s="129">
        <v>0</v>
      </c>
      <c r="AZ621" s="129">
        <v>0</v>
      </c>
      <c r="BA621" s="86"/>
      <c r="BB621" s="86">
        <v>0</v>
      </c>
      <c r="BC621">
        <v>0</v>
      </c>
      <c r="BD621">
        <v>0</v>
      </c>
      <c r="BE621">
        <v>0</v>
      </c>
      <c r="BG621">
        <v>0</v>
      </c>
      <c r="BH621">
        <v>0</v>
      </c>
      <c r="BI621">
        <v>0</v>
      </c>
      <c r="BJ621">
        <v>0</v>
      </c>
      <c r="BM621">
        <f t="shared" si="230"/>
        <v>1.1616292894075E-2</v>
      </c>
      <c r="BN621">
        <f t="shared" si="231"/>
        <v>1.6553227470231999E-3</v>
      </c>
      <c r="BO621">
        <f t="shared" si="232"/>
        <v>1.5869346821790999</v>
      </c>
      <c r="BP621">
        <f t="shared" si="233"/>
        <v>1</v>
      </c>
    </row>
    <row r="622" spans="1:68" x14ac:dyDescent="0.25">
      <c r="A622" t="str">
        <f t="shared" si="220"/>
        <v>12100143</v>
      </c>
      <c r="B622">
        <v>12</v>
      </c>
      <c r="C622">
        <v>100</v>
      </c>
      <c r="D622">
        <v>3</v>
      </c>
      <c r="E622">
        <v>14</v>
      </c>
      <c r="F622" s="138">
        <f t="shared" si="237"/>
        <v>4</v>
      </c>
      <c r="G622">
        <v>0</v>
      </c>
      <c r="H622">
        <v>0</v>
      </c>
      <c r="I622">
        <v>0</v>
      </c>
      <c r="J622" s="94">
        <v>0</v>
      </c>
      <c r="K622" s="87">
        <v>159.6</v>
      </c>
      <c r="L622" s="86">
        <v>0</v>
      </c>
      <c r="M622" s="86">
        <v>0</v>
      </c>
      <c r="N622" s="86">
        <v>0</v>
      </c>
      <c r="O622">
        <v>1.3620000000000001</v>
      </c>
      <c r="P622">
        <v>1.1000000000000001</v>
      </c>
      <c r="Q622">
        <v>1.1000000000000001</v>
      </c>
      <c r="R622">
        <v>1.1000000000000001</v>
      </c>
      <c r="S622">
        <f t="shared" si="236"/>
        <v>24</v>
      </c>
      <c r="T622">
        <f t="shared" si="236"/>
        <v>0</v>
      </c>
      <c r="U622">
        <f t="shared" si="236"/>
        <v>0</v>
      </c>
      <c r="V622">
        <f t="shared" si="236"/>
        <v>0</v>
      </c>
      <c r="W622">
        <f t="shared" si="235"/>
        <v>4</v>
      </c>
      <c r="X622">
        <f t="shared" si="235"/>
        <v>0</v>
      </c>
      <c r="Y622">
        <f t="shared" si="235"/>
        <v>0</v>
      </c>
      <c r="Z622">
        <f t="shared" si="235"/>
        <v>0</v>
      </c>
      <c r="AA622">
        <f t="shared" si="222"/>
        <v>1.2692746488264683E-2</v>
      </c>
      <c r="AB622">
        <f t="shared" si="222"/>
        <v>0</v>
      </c>
      <c r="AC622">
        <f t="shared" si="223"/>
        <v>0</v>
      </c>
      <c r="AD622" s="96">
        <f t="shared" si="224"/>
        <v>0</v>
      </c>
      <c r="AE622" s="95">
        <v>0</v>
      </c>
      <c r="AF622" s="86">
        <v>0</v>
      </c>
      <c r="AG622" s="86">
        <v>0</v>
      </c>
      <c r="AH622">
        <v>0.98</v>
      </c>
      <c r="AI622">
        <v>0.98</v>
      </c>
      <c r="AJ622">
        <v>0.98</v>
      </c>
      <c r="AK622">
        <f t="shared" si="227"/>
        <v>0</v>
      </c>
      <c r="AL622">
        <f t="shared" si="227"/>
        <v>0</v>
      </c>
      <c r="AM622">
        <f t="shared" si="227"/>
        <v>0</v>
      </c>
      <c r="AN622">
        <f t="shared" si="234"/>
        <v>0</v>
      </c>
      <c r="AO622">
        <f t="shared" si="234"/>
        <v>0</v>
      </c>
      <c r="AP622">
        <f t="shared" si="234"/>
        <v>0</v>
      </c>
      <c r="AQ622" s="97">
        <f>(AK622/(IF((237.3*LN(('Mini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2" s="97">
        <f>(AL622/(IF((237.3*LN(('Mini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2" s="97">
        <f>(AM622/(IF((237.3*LN(('Mini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2">
        <f t="shared" si="229"/>
        <v>0</v>
      </c>
      <c r="AU622">
        <v>0</v>
      </c>
      <c r="AV622" s="96">
        <v>0</v>
      </c>
      <c r="AW622" s="139">
        <f t="shared" si="228"/>
        <v>0.16666666666666669</v>
      </c>
      <c r="AX622" s="129">
        <v>0</v>
      </c>
      <c r="AY622" s="129">
        <v>0</v>
      </c>
      <c r="AZ622" s="129">
        <v>0</v>
      </c>
      <c r="BA622" s="86"/>
      <c r="BB622" s="86">
        <v>0</v>
      </c>
      <c r="BC622">
        <v>0</v>
      </c>
      <c r="BD622">
        <v>0</v>
      </c>
      <c r="BE622">
        <v>0</v>
      </c>
      <c r="BG622">
        <v>0</v>
      </c>
      <c r="BH622">
        <v>0</v>
      </c>
      <c r="BI622">
        <v>0</v>
      </c>
      <c r="BJ622">
        <v>0</v>
      </c>
      <c r="BM622">
        <f t="shared" si="230"/>
        <v>1.3823338826853E-3</v>
      </c>
      <c r="BN622">
        <f t="shared" si="231"/>
        <v>3.3290816326530999E-4</v>
      </c>
      <c r="BO622">
        <f t="shared" si="232"/>
        <v>1.723172227894</v>
      </c>
      <c r="BP622">
        <f t="shared" si="233"/>
        <v>1</v>
      </c>
    </row>
    <row r="623" spans="1:68" x14ac:dyDescent="0.25">
      <c r="A623" t="str">
        <f t="shared" si="220"/>
        <v>12100183</v>
      </c>
      <c r="B623">
        <v>12</v>
      </c>
      <c r="C623">
        <v>100</v>
      </c>
      <c r="D623">
        <v>3</v>
      </c>
      <c r="E623">
        <v>18</v>
      </c>
      <c r="F623" s="138">
        <f t="shared" si="237"/>
        <v>9</v>
      </c>
      <c r="G623">
        <v>0</v>
      </c>
      <c r="H623">
        <v>0</v>
      </c>
      <c r="I623">
        <v>0</v>
      </c>
      <c r="J623" s="94">
        <v>0</v>
      </c>
      <c r="K623" s="87">
        <v>236.6</v>
      </c>
      <c r="L623" s="86">
        <v>0</v>
      </c>
      <c r="M623" s="86">
        <v>0</v>
      </c>
      <c r="N623" s="86">
        <v>0</v>
      </c>
      <c r="O623">
        <v>1.3620000000000001</v>
      </c>
      <c r="P623">
        <v>1.1000000000000001</v>
      </c>
      <c r="Q623">
        <v>1.1000000000000001</v>
      </c>
      <c r="R623">
        <v>1.1000000000000001</v>
      </c>
      <c r="S623">
        <f t="shared" si="236"/>
        <v>35</v>
      </c>
      <c r="T623">
        <f t="shared" si="236"/>
        <v>0</v>
      </c>
      <c r="U623">
        <f t="shared" si="236"/>
        <v>0</v>
      </c>
      <c r="V623">
        <f t="shared" si="236"/>
        <v>0</v>
      </c>
      <c r="W623">
        <f t="shared" si="235"/>
        <v>6</v>
      </c>
      <c r="X623">
        <f t="shared" si="235"/>
        <v>0</v>
      </c>
      <c r="Y623">
        <f t="shared" si="235"/>
        <v>0</v>
      </c>
      <c r="Z623">
        <f t="shared" si="235"/>
        <v>0</v>
      </c>
      <c r="AA623">
        <f t="shared" si="222"/>
        <v>3.4987986312321834E-2</v>
      </c>
      <c r="AB623">
        <f t="shared" si="222"/>
        <v>0</v>
      </c>
      <c r="AC623">
        <f t="shared" si="223"/>
        <v>0</v>
      </c>
      <c r="AD623" s="96">
        <f t="shared" si="224"/>
        <v>0</v>
      </c>
      <c r="AE623" s="95">
        <v>0</v>
      </c>
      <c r="AF623" s="86">
        <v>0</v>
      </c>
      <c r="AG623" s="86">
        <v>0</v>
      </c>
      <c r="AH623">
        <v>0.98</v>
      </c>
      <c r="AI623">
        <v>0.98</v>
      </c>
      <c r="AJ623">
        <v>0.98</v>
      </c>
      <c r="AK623">
        <f t="shared" si="227"/>
        <v>0</v>
      </c>
      <c r="AL623">
        <f t="shared" si="227"/>
        <v>0</v>
      </c>
      <c r="AM623">
        <f t="shared" si="227"/>
        <v>0</v>
      </c>
      <c r="AN623">
        <f t="shared" si="234"/>
        <v>0</v>
      </c>
      <c r="AO623">
        <f t="shared" si="234"/>
        <v>0</v>
      </c>
      <c r="AP623">
        <f t="shared" si="234"/>
        <v>0</v>
      </c>
      <c r="AQ623" s="97">
        <f>(AK623/(IF((237.3*LN(('Mini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3" s="97">
        <f>(AL623/(IF((237.3*LN(('Mini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3" s="97">
        <f>(AM623/(IF((237.3*LN(('Mini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3">
        <f t="shared" si="229"/>
        <v>0</v>
      </c>
      <c r="AU623">
        <v>0</v>
      </c>
      <c r="AV623" s="96">
        <v>0</v>
      </c>
      <c r="AW623" s="139">
        <f t="shared" si="228"/>
        <v>0.33333333333333337</v>
      </c>
      <c r="AX623" s="129">
        <v>0</v>
      </c>
      <c r="AY623" s="129">
        <v>0</v>
      </c>
      <c r="AZ623" s="129">
        <v>0</v>
      </c>
      <c r="BA623" s="86"/>
      <c r="BB623" s="86">
        <v>0</v>
      </c>
      <c r="BC623">
        <v>0</v>
      </c>
      <c r="BD623">
        <v>0</v>
      </c>
      <c r="BE623">
        <v>0</v>
      </c>
      <c r="BG623">
        <v>0</v>
      </c>
      <c r="BH623">
        <v>0</v>
      </c>
      <c r="BI623">
        <v>0</v>
      </c>
      <c r="BJ623">
        <v>0</v>
      </c>
      <c r="BM623">
        <f t="shared" si="230"/>
        <v>8.0534470601597002E-4</v>
      </c>
      <c r="BN623">
        <f t="shared" si="231"/>
        <v>3.9795050474943999E-4</v>
      </c>
      <c r="BO623">
        <f t="shared" si="232"/>
        <v>1.8138647155180001</v>
      </c>
      <c r="BP623">
        <f t="shared" si="233"/>
        <v>2</v>
      </c>
    </row>
    <row r="624" spans="1:68" x14ac:dyDescent="0.25">
      <c r="A624" t="str">
        <f t="shared" si="220"/>
        <v>12100233</v>
      </c>
      <c r="B624">
        <v>12</v>
      </c>
      <c r="C624">
        <v>100</v>
      </c>
      <c r="D624">
        <v>3</v>
      </c>
      <c r="E624">
        <v>23</v>
      </c>
      <c r="F624" s="138">
        <f t="shared" si="237"/>
        <v>9</v>
      </c>
      <c r="G624">
        <v>0</v>
      </c>
      <c r="H624">
        <v>0</v>
      </c>
      <c r="I624">
        <v>0</v>
      </c>
      <c r="J624" s="94">
        <v>0</v>
      </c>
      <c r="K624" s="87">
        <v>277.89999999999998</v>
      </c>
      <c r="L624" s="86">
        <v>0</v>
      </c>
      <c r="M624" s="86">
        <v>0</v>
      </c>
      <c r="N624" s="86">
        <v>0</v>
      </c>
      <c r="O624">
        <v>1.3620000000000001</v>
      </c>
      <c r="P624">
        <v>1.1000000000000001</v>
      </c>
      <c r="Q624">
        <v>1.1000000000000001</v>
      </c>
      <c r="R624">
        <v>1.1000000000000001</v>
      </c>
      <c r="S624">
        <f t="shared" si="236"/>
        <v>41</v>
      </c>
      <c r="T624">
        <f t="shared" si="236"/>
        <v>0</v>
      </c>
      <c r="U624">
        <f t="shared" si="236"/>
        <v>0</v>
      </c>
      <c r="V624">
        <f t="shared" si="236"/>
        <v>0</v>
      </c>
      <c r="W624">
        <f t="shared" si="235"/>
        <v>7</v>
      </c>
      <c r="X624">
        <f t="shared" si="235"/>
        <v>0</v>
      </c>
      <c r="Y624">
        <f t="shared" si="235"/>
        <v>0</v>
      </c>
      <c r="Z624">
        <f t="shared" si="235"/>
        <v>0</v>
      </c>
      <c r="AA624">
        <f t="shared" si="222"/>
        <v>4.6280931550525505E-2</v>
      </c>
      <c r="AB624">
        <f t="shared" si="222"/>
        <v>0</v>
      </c>
      <c r="AC624">
        <f t="shared" si="223"/>
        <v>0</v>
      </c>
      <c r="AD624" s="96">
        <f t="shared" si="224"/>
        <v>0</v>
      </c>
      <c r="AE624" s="95">
        <v>0</v>
      </c>
      <c r="AF624" s="86">
        <v>0</v>
      </c>
      <c r="AG624" s="86">
        <v>0</v>
      </c>
      <c r="AH624">
        <v>0.98</v>
      </c>
      <c r="AI624">
        <v>0.98</v>
      </c>
      <c r="AJ624">
        <v>0.98</v>
      </c>
      <c r="AK624">
        <f t="shared" si="227"/>
        <v>0</v>
      </c>
      <c r="AL624">
        <f t="shared" si="227"/>
        <v>0</v>
      </c>
      <c r="AM624">
        <f t="shared" si="227"/>
        <v>0</v>
      </c>
      <c r="AN624">
        <f t="shared" si="234"/>
        <v>0</v>
      </c>
      <c r="AO624">
        <f t="shared" si="234"/>
        <v>0</v>
      </c>
      <c r="AP624">
        <f t="shared" si="234"/>
        <v>0</v>
      </c>
      <c r="AQ624" s="97">
        <f>(AK624/(IF((237.3*LN(('Mini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4" s="97">
        <f>(AL624/(IF((237.3*LN(('Mini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4" s="97">
        <f>(AM624/(IF((237.3*LN(('Mini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4">
        <f t="shared" si="229"/>
        <v>0</v>
      </c>
      <c r="AU624">
        <v>0</v>
      </c>
      <c r="AV624" s="96">
        <v>0</v>
      </c>
      <c r="AW624" s="139">
        <f t="shared" si="228"/>
        <v>0.33333333333333337</v>
      </c>
      <c r="AX624" s="129">
        <v>0</v>
      </c>
      <c r="AY624" s="129">
        <v>0</v>
      </c>
      <c r="AZ624" s="129">
        <v>0</v>
      </c>
      <c r="BA624" s="86"/>
      <c r="BB624" s="86">
        <v>0</v>
      </c>
      <c r="BC624">
        <v>0</v>
      </c>
      <c r="BD624">
        <v>0</v>
      </c>
      <c r="BE624">
        <v>0</v>
      </c>
      <c r="BG624">
        <v>0</v>
      </c>
      <c r="BH624">
        <v>0</v>
      </c>
      <c r="BI624">
        <v>0</v>
      </c>
      <c r="BJ624">
        <v>0</v>
      </c>
      <c r="BM624">
        <f t="shared" si="230"/>
        <v>8.0534470601597002E-4</v>
      </c>
      <c r="BN624">
        <f t="shared" si="231"/>
        <v>3.9795050474943999E-4</v>
      </c>
      <c r="BO624">
        <f t="shared" si="232"/>
        <v>1.8138647155180001</v>
      </c>
      <c r="BP624">
        <f t="shared" si="233"/>
        <v>2</v>
      </c>
    </row>
    <row r="625" spans="1:85" x14ac:dyDescent="0.25">
      <c r="A625" t="str">
        <f t="shared" si="220"/>
        <v>12100303</v>
      </c>
      <c r="B625">
        <v>12</v>
      </c>
      <c r="C625">
        <v>100</v>
      </c>
      <c r="D625">
        <v>3</v>
      </c>
      <c r="E625">
        <v>30</v>
      </c>
      <c r="F625" s="138">
        <f t="shared" si="237"/>
        <v>14</v>
      </c>
      <c r="G625">
        <v>0</v>
      </c>
      <c r="H625">
        <v>0</v>
      </c>
      <c r="I625">
        <v>0</v>
      </c>
      <c r="J625" s="94">
        <v>0</v>
      </c>
      <c r="K625" s="87">
        <v>386.4</v>
      </c>
      <c r="L625" s="86">
        <v>0</v>
      </c>
      <c r="M625" s="86">
        <v>0</v>
      </c>
      <c r="N625" s="86">
        <v>0</v>
      </c>
      <c r="O625">
        <v>1.3620000000000001</v>
      </c>
      <c r="P625">
        <v>1.1000000000000001</v>
      </c>
      <c r="Q625">
        <v>1.1000000000000001</v>
      </c>
      <c r="R625">
        <v>1.1000000000000001</v>
      </c>
      <c r="S625">
        <f t="shared" si="236"/>
        <v>58</v>
      </c>
      <c r="T625">
        <f t="shared" si="236"/>
        <v>0</v>
      </c>
      <c r="U625">
        <f t="shared" si="236"/>
        <v>0</v>
      </c>
      <c r="V625">
        <f t="shared" si="236"/>
        <v>0</v>
      </c>
      <c r="W625">
        <f t="shared" si="235"/>
        <v>10</v>
      </c>
      <c r="X625">
        <f t="shared" si="235"/>
        <v>0</v>
      </c>
      <c r="Y625">
        <f t="shared" si="235"/>
        <v>0</v>
      </c>
      <c r="Z625">
        <f t="shared" si="235"/>
        <v>0</v>
      </c>
      <c r="AA625">
        <f t="shared" si="222"/>
        <v>0.20147683996920915</v>
      </c>
      <c r="AB625">
        <f t="shared" si="222"/>
        <v>0</v>
      </c>
      <c r="AC625">
        <f t="shared" si="223"/>
        <v>0</v>
      </c>
      <c r="AD625" s="96">
        <f t="shared" si="224"/>
        <v>0</v>
      </c>
      <c r="AE625" s="95">
        <v>0</v>
      </c>
      <c r="AF625" s="86">
        <v>0</v>
      </c>
      <c r="AG625" s="86">
        <v>0</v>
      </c>
      <c r="AH625">
        <v>0.98</v>
      </c>
      <c r="AI625">
        <v>0.98</v>
      </c>
      <c r="AJ625">
        <v>0.98</v>
      </c>
      <c r="AK625">
        <f t="shared" si="227"/>
        <v>0</v>
      </c>
      <c r="AL625">
        <f t="shared" si="227"/>
        <v>0</v>
      </c>
      <c r="AM625">
        <f t="shared" si="227"/>
        <v>0</v>
      </c>
      <c r="AN625">
        <f t="shared" si="234"/>
        <v>0</v>
      </c>
      <c r="AO625">
        <f t="shared" si="234"/>
        <v>0</v>
      </c>
      <c r="AP625">
        <f t="shared" si="234"/>
        <v>0</v>
      </c>
      <c r="AQ625" s="97">
        <f>(AK625/(IF((237.3*LN(('Mini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5" s="97">
        <f>(AL625/(IF((237.3*LN(('Mini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5" s="97">
        <f>(AM625/(IF((237.3*LN(('Mini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5">
        <f t="shared" si="229"/>
        <v>0</v>
      </c>
      <c r="AU625">
        <v>0</v>
      </c>
      <c r="AV625" s="96">
        <v>0</v>
      </c>
      <c r="AW625" s="139">
        <f t="shared" si="228"/>
        <v>0.5</v>
      </c>
      <c r="AX625" s="129">
        <v>0</v>
      </c>
      <c r="AY625" s="129">
        <v>0</v>
      </c>
      <c r="AZ625" s="129">
        <v>0</v>
      </c>
      <c r="BA625" s="86"/>
      <c r="BB625" s="86">
        <v>0</v>
      </c>
      <c r="BC625">
        <v>0</v>
      </c>
      <c r="BD625">
        <v>0</v>
      </c>
      <c r="BE625">
        <v>0</v>
      </c>
      <c r="BG625">
        <v>0</v>
      </c>
      <c r="BH625">
        <v>0</v>
      </c>
      <c r="BI625">
        <v>0</v>
      </c>
      <c r="BJ625">
        <v>0</v>
      </c>
      <c r="BM625">
        <f t="shared" si="230"/>
        <v>2.5582398288699999E-3</v>
      </c>
      <c r="BN625">
        <f t="shared" si="231"/>
        <v>5.6161694684148003E-4</v>
      </c>
      <c r="BO625">
        <f t="shared" si="232"/>
        <v>1.4942747715061999</v>
      </c>
      <c r="BP625">
        <f t="shared" si="233"/>
        <v>3</v>
      </c>
    </row>
    <row r="626" spans="1:85" x14ac:dyDescent="0.25">
      <c r="A626" t="str">
        <f t="shared" si="220"/>
        <v>12100383</v>
      </c>
      <c r="B626">
        <v>12</v>
      </c>
      <c r="C626">
        <v>100</v>
      </c>
      <c r="D626">
        <v>3</v>
      </c>
      <c r="E626">
        <v>38</v>
      </c>
      <c r="F626" s="138">
        <f t="shared" si="237"/>
        <v>19</v>
      </c>
      <c r="G626">
        <v>0</v>
      </c>
      <c r="H626">
        <v>0</v>
      </c>
      <c r="I626">
        <v>0</v>
      </c>
      <c r="J626" s="94">
        <v>0</v>
      </c>
      <c r="K626" s="87">
        <v>498.4</v>
      </c>
      <c r="L626" s="86">
        <v>0</v>
      </c>
      <c r="M626" s="86">
        <v>0</v>
      </c>
      <c r="N626" s="86">
        <v>0</v>
      </c>
      <c r="O626">
        <v>1.3620000000000001</v>
      </c>
      <c r="P626">
        <v>1.1000000000000001</v>
      </c>
      <c r="Q626">
        <v>1.1000000000000001</v>
      </c>
      <c r="R626">
        <v>1.1000000000000001</v>
      </c>
      <c r="S626">
        <f t="shared" si="236"/>
        <v>74</v>
      </c>
      <c r="T626">
        <f t="shared" si="236"/>
        <v>0</v>
      </c>
      <c r="U626">
        <f t="shared" si="236"/>
        <v>0</v>
      </c>
      <c r="V626">
        <f t="shared" si="236"/>
        <v>0</v>
      </c>
      <c r="W626">
        <f t="shared" si="235"/>
        <v>13</v>
      </c>
      <c r="X626">
        <f t="shared" si="235"/>
        <v>0</v>
      </c>
      <c r="Y626">
        <f t="shared" si="235"/>
        <v>0</v>
      </c>
      <c r="Z626">
        <f t="shared" si="235"/>
        <v>0</v>
      </c>
      <c r="AA626">
        <f t="shared" si="222"/>
        <v>0.57359250318286581</v>
      </c>
      <c r="AB626">
        <f t="shared" si="222"/>
        <v>0</v>
      </c>
      <c r="AC626">
        <f t="shared" si="223"/>
        <v>0</v>
      </c>
      <c r="AD626" s="96">
        <f t="shared" si="224"/>
        <v>0</v>
      </c>
      <c r="AE626" s="95">
        <v>0</v>
      </c>
      <c r="AF626" s="86">
        <v>0</v>
      </c>
      <c r="AG626" s="86">
        <v>0</v>
      </c>
      <c r="AH626">
        <v>0.98</v>
      </c>
      <c r="AI626">
        <v>0.98</v>
      </c>
      <c r="AJ626">
        <v>0.98</v>
      </c>
      <c r="AK626">
        <f t="shared" si="227"/>
        <v>0</v>
      </c>
      <c r="AL626">
        <f t="shared" si="227"/>
        <v>0</v>
      </c>
      <c r="AM626">
        <f t="shared" si="227"/>
        <v>0</v>
      </c>
      <c r="AN626">
        <f t="shared" si="234"/>
        <v>0</v>
      </c>
      <c r="AO626">
        <f t="shared" si="234"/>
        <v>0</v>
      </c>
      <c r="AP626">
        <f t="shared" si="234"/>
        <v>0</v>
      </c>
      <c r="AQ626" s="97">
        <f>(AK626/(IF((237.3*LN(('Mini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6" s="97">
        <f>(AL626/(IF((237.3*LN(('Mini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6" s="97">
        <f>(AM626/(IF((237.3*LN(('Mini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6">
        <f t="shared" si="229"/>
        <v>0</v>
      </c>
      <c r="AU626">
        <v>0</v>
      </c>
      <c r="AV626" s="96">
        <v>0</v>
      </c>
      <c r="AW626" s="139">
        <f t="shared" si="228"/>
        <v>0.66666666666666674</v>
      </c>
      <c r="AX626" s="129">
        <v>0</v>
      </c>
      <c r="AY626" s="129">
        <v>0</v>
      </c>
      <c r="AZ626" s="129">
        <v>0</v>
      </c>
      <c r="BA626" s="86"/>
      <c r="BB626" s="86">
        <v>0</v>
      </c>
      <c r="BC626">
        <v>0</v>
      </c>
      <c r="BD626">
        <v>0</v>
      </c>
      <c r="BE626">
        <v>0</v>
      </c>
      <c r="BG626">
        <v>0</v>
      </c>
      <c r="BH626">
        <v>0</v>
      </c>
      <c r="BI626">
        <v>0</v>
      </c>
      <c r="BJ626">
        <v>0</v>
      </c>
      <c r="BM626">
        <f t="shared" si="230"/>
        <v>1.1616292894075E-2</v>
      </c>
      <c r="BN626">
        <f t="shared" si="231"/>
        <v>1.6553227470231999E-3</v>
      </c>
      <c r="BO626">
        <f t="shared" si="232"/>
        <v>1.5869346821790999</v>
      </c>
      <c r="BP626">
        <f t="shared" si="233"/>
        <v>1</v>
      </c>
    </row>
    <row r="627" spans="1:85" x14ac:dyDescent="0.25">
      <c r="A627" t="str">
        <f t="shared" ref="A627:A690" si="238">CONCATENATE(B627,C627,E627,D627)</f>
        <v>12110143</v>
      </c>
      <c r="B627">
        <v>12</v>
      </c>
      <c r="C627">
        <v>110</v>
      </c>
      <c r="D627">
        <v>3</v>
      </c>
      <c r="E627">
        <v>14</v>
      </c>
      <c r="F627" s="138">
        <f t="shared" si="237"/>
        <v>4</v>
      </c>
      <c r="G627">
        <v>0</v>
      </c>
      <c r="H627">
        <v>0</v>
      </c>
      <c r="I627">
        <v>0</v>
      </c>
      <c r="J627" s="94">
        <v>0</v>
      </c>
      <c r="K627" s="87">
        <v>182.4</v>
      </c>
      <c r="L627" s="86">
        <v>0</v>
      </c>
      <c r="M627" s="86">
        <v>0</v>
      </c>
      <c r="N627" s="86">
        <v>0</v>
      </c>
      <c r="O627">
        <v>1.3620000000000001</v>
      </c>
      <c r="P627">
        <v>1.1000000000000001</v>
      </c>
      <c r="Q627">
        <v>1.1000000000000001</v>
      </c>
      <c r="R627">
        <v>1.1000000000000001</v>
      </c>
      <c r="S627">
        <f t="shared" si="236"/>
        <v>27</v>
      </c>
      <c r="T627">
        <f t="shared" si="236"/>
        <v>0</v>
      </c>
      <c r="U627">
        <f t="shared" si="236"/>
        <v>0</v>
      </c>
      <c r="V627">
        <f t="shared" si="236"/>
        <v>0</v>
      </c>
      <c r="W627">
        <f t="shared" si="235"/>
        <v>5</v>
      </c>
      <c r="X627">
        <f t="shared" si="235"/>
        <v>0</v>
      </c>
      <c r="Y627">
        <f t="shared" si="235"/>
        <v>0</v>
      </c>
      <c r="Z627">
        <f t="shared" si="235"/>
        <v>0</v>
      </c>
      <c r="AA627">
        <f t="shared" si="222"/>
        <v>2.0818404602186466E-2</v>
      </c>
      <c r="AB627">
        <f t="shared" si="222"/>
        <v>0</v>
      </c>
      <c r="AC627">
        <f t="shared" si="223"/>
        <v>0</v>
      </c>
      <c r="AD627" s="96">
        <f t="shared" si="224"/>
        <v>0</v>
      </c>
      <c r="AE627" s="95">
        <v>0</v>
      </c>
      <c r="AF627" s="86">
        <v>0</v>
      </c>
      <c r="AG627" s="86">
        <v>0</v>
      </c>
      <c r="AH627">
        <v>0.98</v>
      </c>
      <c r="AI627">
        <v>0.98</v>
      </c>
      <c r="AJ627">
        <v>0.98</v>
      </c>
      <c r="AK627">
        <f t="shared" si="227"/>
        <v>0</v>
      </c>
      <c r="AL627">
        <f t="shared" si="227"/>
        <v>0</v>
      </c>
      <c r="AM627">
        <f t="shared" si="227"/>
        <v>0</v>
      </c>
      <c r="AN627">
        <f t="shared" si="234"/>
        <v>0</v>
      </c>
      <c r="AO627">
        <f t="shared" si="234"/>
        <v>0</v>
      </c>
      <c r="AP627">
        <f t="shared" si="234"/>
        <v>0</v>
      </c>
      <c r="AQ627" s="97">
        <f>(AK627/(IF((237.3*LN(('Mini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7" s="97">
        <f>(AL627/(IF((237.3*LN(('Mini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7" s="97">
        <f>(AM627/(IF((237.3*LN(('Mini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7">
        <f t="shared" si="229"/>
        <v>0</v>
      </c>
      <c r="AU627">
        <v>0</v>
      </c>
      <c r="AV627" s="96">
        <v>0</v>
      </c>
      <c r="AW627" s="139">
        <f t="shared" si="228"/>
        <v>0.18333333333333335</v>
      </c>
      <c r="AX627" s="129">
        <v>0</v>
      </c>
      <c r="AY627" s="129">
        <v>0</v>
      </c>
      <c r="AZ627" s="129">
        <v>0</v>
      </c>
      <c r="BA627" s="86"/>
      <c r="BB627" s="86">
        <v>0</v>
      </c>
      <c r="BC627">
        <v>0</v>
      </c>
      <c r="BD627">
        <v>0</v>
      </c>
      <c r="BE627">
        <v>0</v>
      </c>
      <c r="BG627">
        <v>0</v>
      </c>
      <c r="BH627">
        <v>0</v>
      </c>
      <c r="BI627">
        <v>0</v>
      </c>
      <c r="BJ627">
        <v>0</v>
      </c>
      <c r="BM627">
        <f t="shared" si="230"/>
        <v>1.3823338826853E-3</v>
      </c>
      <c r="BN627">
        <f t="shared" si="231"/>
        <v>3.3290816326530999E-4</v>
      </c>
      <c r="BO627">
        <f t="shared" si="232"/>
        <v>1.723172227894</v>
      </c>
      <c r="BP627">
        <f t="shared" si="233"/>
        <v>1</v>
      </c>
    </row>
    <row r="628" spans="1:85" x14ac:dyDescent="0.25">
      <c r="A628" t="str">
        <f t="shared" si="238"/>
        <v>12110183</v>
      </c>
      <c r="B628">
        <v>12</v>
      </c>
      <c r="C628">
        <v>110</v>
      </c>
      <c r="D628">
        <v>3</v>
      </c>
      <c r="E628">
        <v>18</v>
      </c>
      <c r="F628" s="138">
        <f t="shared" si="237"/>
        <v>9</v>
      </c>
      <c r="G628">
        <v>0</v>
      </c>
      <c r="H628">
        <v>0</v>
      </c>
      <c r="I628">
        <v>0</v>
      </c>
      <c r="J628" s="94">
        <v>0</v>
      </c>
      <c r="K628" s="87">
        <v>270.40000000000003</v>
      </c>
      <c r="L628" s="86">
        <v>0</v>
      </c>
      <c r="M628" s="86">
        <v>0</v>
      </c>
      <c r="N628" s="86">
        <v>0</v>
      </c>
      <c r="O628">
        <v>1.3620000000000001</v>
      </c>
      <c r="P628">
        <v>1.1000000000000001</v>
      </c>
      <c r="Q628">
        <v>1.1000000000000001</v>
      </c>
      <c r="R628">
        <v>1.1000000000000001</v>
      </c>
      <c r="S628">
        <f t="shared" si="236"/>
        <v>40</v>
      </c>
      <c r="T628">
        <f t="shared" si="236"/>
        <v>0</v>
      </c>
      <c r="U628">
        <f t="shared" si="236"/>
        <v>0</v>
      </c>
      <c r="V628">
        <f t="shared" si="236"/>
        <v>0</v>
      </c>
      <c r="W628">
        <f t="shared" si="235"/>
        <v>7</v>
      </c>
      <c r="X628">
        <f t="shared" si="235"/>
        <v>0</v>
      </c>
      <c r="Y628">
        <f t="shared" si="235"/>
        <v>0</v>
      </c>
      <c r="Z628">
        <f t="shared" si="235"/>
        <v>0</v>
      </c>
      <c r="AA628">
        <f t="shared" si="222"/>
        <v>5.1665258153112514E-2</v>
      </c>
      <c r="AB628">
        <f t="shared" si="222"/>
        <v>0</v>
      </c>
      <c r="AC628">
        <f t="shared" si="223"/>
        <v>0</v>
      </c>
      <c r="AD628" s="96">
        <f t="shared" si="224"/>
        <v>0</v>
      </c>
      <c r="AE628" s="95">
        <v>0</v>
      </c>
      <c r="AF628" s="86">
        <v>0</v>
      </c>
      <c r="AG628" s="86">
        <v>0</v>
      </c>
      <c r="AH628">
        <v>0.98</v>
      </c>
      <c r="AI628">
        <v>0.98</v>
      </c>
      <c r="AJ628">
        <v>0.98</v>
      </c>
      <c r="AK628">
        <f t="shared" si="227"/>
        <v>0</v>
      </c>
      <c r="AL628">
        <f t="shared" si="227"/>
        <v>0</v>
      </c>
      <c r="AM628">
        <f t="shared" si="227"/>
        <v>0</v>
      </c>
      <c r="AN628">
        <f t="shared" si="234"/>
        <v>0</v>
      </c>
      <c r="AO628">
        <f t="shared" si="234"/>
        <v>0</v>
      </c>
      <c r="AP628">
        <f t="shared" si="234"/>
        <v>0</v>
      </c>
      <c r="AQ628" s="97">
        <f>(AK628/(IF((237.3*LN(('Mini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8" s="97">
        <f>(AL628/(IF((237.3*LN(('Mini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8" s="97">
        <f>(AM628/(IF((237.3*LN(('Mini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8">
        <f t="shared" si="229"/>
        <v>0</v>
      </c>
      <c r="AU628">
        <v>0</v>
      </c>
      <c r="AV628" s="96">
        <v>0</v>
      </c>
      <c r="AW628" s="139">
        <f t="shared" si="228"/>
        <v>0.3666666666666667</v>
      </c>
      <c r="AX628" s="129">
        <v>0</v>
      </c>
      <c r="AY628" s="129">
        <v>0</v>
      </c>
      <c r="AZ628" s="129">
        <v>0</v>
      </c>
      <c r="BA628" s="86"/>
      <c r="BB628" s="86">
        <v>0</v>
      </c>
      <c r="BC628">
        <v>0</v>
      </c>
      <c r="BD628">
        <v>0</v>
      </c>
      <c r="BE628">
        <v>0</v>
      </c>
      <c r="BG628">
        <v>0</v>
      </c>
      <c r="BH628">
        <v>0</v>
      </c>
      <c r="BI628">
        <v>0</v>
      </c>
      <c r="BJ628">
        <v>0</v>
      </c>
      <c r="BM628">
        <f t="shared" si="230"/>
        <v>8.0534470601597002E-4</v>
      </c>
      <c r="BN628">
        <f t="shared" si="231"/>
        <v>3.9795050474943999E-4</v>
      </c>
      <c r="BO628">
        <f t="shared" si="232"/>
        <v>1.8138647155180001</v>
      </c>
      <c r="BP628">
        <f t="shared" si="233"/>
        <v>2</v>
      </c>
    </row>
    <row r="629" spans="1:85" x14ac:dyDescent="0.25">
      <c r="A629" t="str">
        <f t="shared" si="238"/>
        <v>12110233</v>
      </c>
      <c r="B629">
        <v>12</v>
      </c>
      <c r="C629">
        <v>110</v>
      </c>
      <c r="D629">
        <v>3</v>
      </c>
      <c r="E629">
        <v>23</v>
      </c>
      <c r="F629" s="138">
        <f t="shared" si="237"/>
        <v>9</v>
      </c>
      <c r="G629">
        <v>0</v>
      </c>
      <c r="H629">
        <v>0</v>
      </c>
      <c r="I629">
        <v>0</v>
      </c>
      <c r="J629" s="94">
        <v>0</v>
      </c>
      <c r="K629" s="87">
        <v>317.60000000000002</v>
      </c>
      <c r="L629" s="86">
        <v>0</v>
      </c>
      <c r="M629" s="86">
        <v>0</v>
      </c>
      <c r="N629" s="86">
        <v>0</v>
      </c>
      <c r="O629">
        <v>1.3620000000000001</v>
      </c>
      <c r="P629">
        <v>1.1000000000000001</v>
      </c>
      <c r="Q629">
        <v>1.1000000000000001</v>
      </c>
      <c r="R629">
        <v>1.1000000000000001</v>
      </c>
      <c r="S629">
        <f t="shared" si="236"/>
        <v>47</v>
      </c>
      <c r="T629">
        <f t="shared" si="236"/>
        <v>0</v>
      </c>
      <c r="U629">
        <f t="shared" si="236"/>
        <v>0</v>
      </c>
      <c r="V629">
        <f t="shared" si="236"/>
        <v>0</v>
      </c>
      <c r="W629">
        <f t="shared" si="235"/>
        <v>8</v>
      </c>
      <c r="X629">
        <f t="shared" si="235"/>
        <v>0</v>
      </c>
      <c r="Y629">
        <f t="shared" si="235"/>
        <v>0</v>
      </c>
      <c r="Z629">
        <f t="shared" si="235"/>
        <v>0</v>
      </c>
      <c r="AA629">
        <f t="shared" si="222"/>
        <v>6.5830715285329036E-2</v>
      </c>
      <c r="AB629">
        <f t="shared" si="222"/>
        <v>0</v>
      </c>
      <c r="AC629">
        <f t="shared" si="223"/>
        <v>0</v>
      </c>
      <c r="AD629" s="96">
        <f t="shared" si="224"/>
        <v>0</v>
      </c>
      <c r="AE629" s="95">
        <v>0</v>
      </c>
      <c r="AF629" s="86">
        <v>0</v>
      </c>
      <c r="AG629" s="86">
        <v>0</v>
      </c>
      <c r="AH629">
        <v>0.98</v>
      </c>
      <c r="AI629">
        <v>0.98</v>
      </c>
      <c r="AJ629">
        <v>0.98</v>
      </c>
      <c r="AK629">
        <f t="shared" si="227"/>
        <v>0</v>
      </c>
      <c r="AL629">
        <f t="shared" si="227"/>
        <v>0</v>
      </c>
      <c r="AM629">
        <f t="shared" si="227"/>
        <v>0</v>
      </c>
      <c r="AN629">
        <f t="shared" si="234"/>
        <v>0</v>
      </c>
      <c r="AO629">
        <f t="shared" si="234"/>
        <v>0</v>
      </c>
      <c r="AP629">
        <f t="shared" si="234"/>
        <v>0</v>
      </c>
      <c r="AQ629" s="97">
        <f>(AK629/(IF((237.3*LN(('Mini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29" s="97">
        <f>(AL629/(IF((237.3*LN(('Mini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29" s="97">
        <f>(AM629/(IF((237.3*LN(('Mini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29">
        <f t="shared" si="229"/>
        <v>0</v>
      </c>
      <c r="AU629">
        <v>0</v>
      </c>
      <c r="AV629" s="96">
        <v>0</v>
      </c>
      <c r="AW629" s="139">
        <f t="shared" si="228"/>
        <v>0.3666666666666667</v>
      </c>
      <c r="AX629" s="129">
        <v>0</v>
      </c>
      <c r="AY629" s="129">
        <v>0</v>
      </c>
      <c r="AZ629" s="129">
        <v>0</v>
      </c>
      <c r="BA629" s="86"/>
      <c r="BB629" s="86">
        <v>0</v>
      </c>
      <c r="BC629">
        <v>0</v>
      </c>
      <c r="BD629">
        <v>0</v>
      </c>
      <c r="BE629">
        <v>0</v>
      </c>
      <c r="BG629">
        <v>0</v>
      </c>
      <c r="BH629">
        <v>0</v>
      </c>
      <c r="BI629">
        <v>0</v>
      </c>
      <c r="BJ629">
        <v>0</v>
      </c>
      <c r="BM629">
        <f t="shared" si="230"/>
        <v>8.0534470601597002E-4</v>
      </c>
      <c r="BN629">
        <f t="shared" si="231"/>
        <v>3.9795050474943999E-4</v>
      </c>
      <c r="BO629">
        <f t="shared" si="232"/>
        <v>1.8138647155180001</v>
      </c>
      <c r="BP629">
        <f t="shared" si="233"/>
        <v>2</v>
      </c>
    </row>
    <row r="630" spans="1:85" x14ac:dyDescent="0.25">
      <c r="A630" t="str">
        <f t="shared" si="238"/>
        <v>12110303</v>
      </c>
      <c r="B630">
        <v>12</v>
      </c>
      <c r="C630">
        <v>110</v>
      </c>
      <c r="D630">
        <v>3</v>
      </c>
      <c r="E630">
        <v>30</v>
      </c>
      <c r="F630" s="138">
        <f t="shared" si="237"/>
        <v>14</v>
      </c>
      <c r="G630">
        <v>0</v>
      </c>
      <c r="H630">
        <v>0</v>
      </c>
      <c r="I630">
        <v>0</v>
      </c>
      <c r="J630" s="94">
        <v>0</v>
      </c>
      <c r="K630" s="87">
        <v>441.6</v>
      </c>
      <c r="L630" s="86">
        <v>0</v>
      </c>
      <c r="M630" s="86">
        <v>0</v>
      </c>
      <c r="N630" s="86">
        <v>0</v>
      </c>
      <c r="O630">
        <v>1.3620000000000001</v>
      </c>
      <c r="P630">
        <v>1.1000000000000001</v>
      </c>
      <c r="Q630">
        <v>1.1000000000000001</v>
      </c>
      <c r="R630">
        <v>1.1000000000000001</v>
      </c>
      <c r="S630">
        <f t="shared" si="236"/>
        <v>66</v>
      </c>
      <c r="T630">
        <f t="shared" si="236"/>
        <v>0</v>
      </c>
      <c r="U630">
        <f t="shared" si="236"/>
        <v>0</v>
      </c>
      <c r="V630">
        <f t="shared" si="236"/>
        <v>0</v>
      </c>
      <c r="W630">
        <f t="shared" si="235"/>
        <v>11</v>
      </c>
      <c r="X630">
        <f t="shared" si="235"/>
        <v>0</v>
      </c>
      <c r="Y630">
        <f t="shared" si="235"/>
        <v>0</v>
      </c>
      <c r="Z630">
        <f t="shared" si="235"/>
        <v>0</v>
      </c>
      <c r="AA630">
        <f t="shared" si="222"/>
        <v>0.25941175732183763</v>
      </c>
      <c r="AB630">
        <f t="shared" si="222"/>
        <v>0</v>
      </c>
      <c r="AC630">
        <f t="shared" si="223"/>
        <v>0</v>
      </c>
      <c r="AD630" s="96">
        <f t="shared" si="224"/>
        <v>0</v>
      </c>
      <c r="AE630" s="95">
        <v>0</v>
      </c>
      <c r="AF630" s="86">
        <v>0</v>
      </c>
      <c r="AG630" s="86">
        <v>0</v>
      </c>
      <c r="AH630">
        <v>0.98</v>
      </c>
      <c r="AI630">
        <v>0.98</v>
      </c>
      <c r="AJ630">
        <v>0.98</v>
      </c>
      <c r="AK630">
        <f t="shared" si="227"/>
        <v>0</v>
      </c>
      <c r="AL630">
        <f t="shared" si="227"/>
        <v>0</v>
      </c>
      <c r="AM630">
        <f t="shared" si="227"/>
        <v>0</v>
      </c>
      <c r="AN630">
        <f t="shared" si="234"/>
        <v>0</v>
      </c>
      <c r="AO630">
        <f t="shared" si="234"/>
        <v>0</v>
      </c>
      <c r="AP630">
        <f t="shared" si="234"/>
        <v>0</v>
      </c>
      <c r="AQ630" s="97">
        <f>(AK630/(IF((237.3*LN(('Mini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0" s="97">
        <f>(AL630/(IF((237.3*LN(('Mini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0" s="97">
        <f>(AM630/(IF((237.3*LN(('Mini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0">
        <f t="shared" si="229"/>
        <v>0</v>
      </c>
      <c r="AU630">
        <v>0</v>
      </c>
      <c r="AV630" s="96">
        <v>0</v>
      </c>
      <c r="AW630" s="139">
        <f t="shared" si="228"/>
        <v>0.55000000000000004</v>
      </c>
      <c r="AX630" s="129">
        <v>0</v>
      </c>
      <c r="AY630" s="129">
        <v>0</v>
      </c>
      <c r="AZ630" s="129">
        <v>0</v>
      </c>
      <c r="BA630" s="86"/>
      <c r="BB630" s="86">
        <v>0</v>
      </c>
      <c r="BC630">
        <v>0</v>
      </c>
      <c r="BD630">
        <v>0</v>
      </c>
      <c r="BE630">
        <v>0</v>
      </c>
      <c r="BG630">
        <v>0</v>
      </c>
      <c r="BH630">
        <v>0</v>
      </c>
      <c r="BI630">
        <v>0</v>
      </c>
      <c r="BJ630">
        <v>0</v>
      </c>
      <c r="BM630">
        <f t="shared" si="230"/>
        <v>2.5582398288699999E-3</v>
      </c>
      <c r="BN630">
        <f t="shared" si="231"/>
        <v>5.6161694684148003E-4</v>
      </c>
      <c r="BO630">
        <f t="shared" si="232"/>
        <v>1.4942747715061999</v>
      </c>
      <c r="BP630">
        <f t="shared" si="233"/>
        <v>3</v>
      </c>
    </row>
    <row r="631" spans="1:85" x14ac:dyDescent="0.25">
      <c r="A631" t="str">
        <f t="shared" si="238"/>
        <v>12110383</v>
      </c>
      <c r="B631">
        <v>12</v>
      </c>
      <c r="C631">
        <v>110</v>
      </c>
      <c r="D631">
        <v>3</v>
      </c>
      <c r="E631">
        <v>38</v>
      </c>
      <c r="F631" s="138">
        <f t="shared" si="237"/>
        <v>19</v>
      </c>
      <c r="G631">
        <v>0</v>
      </c>
      <c r="H631">
        <v>0</v>
      </c>
      <c r="I631">
        <v>0</v>
      </c>
      <c r="J631" s="94">
        <v>0</v>
      </c>
      <c r="K631" s="87">
        <v>569.6</v>
      </c>
      <c r="L631" s="86">
        <v>0</v>
      </c>
      <c r="M631" s="86">
        <v>0</v>
      </c>
      <c r="N631" s="86">
        <v>0</v>
      </c>
      <c r="O631">
        <v>1.3620000000000001</v>
      </c>
      <c r="P631">
        <v>1.1000000000000001</v>
      </c>
      <c r="Q631">
        <v>1.1000000000000001</v>
      </c>
      <c r="R631">
        <v>1.1000000000000001</v>
      </c>
      <c r="S631">
        <f t="shared" si="236"/>
        <v>85</v>
      </c>
      <c r="T631">
        <f t="shared" si="236"/>
        <v>0</v>
      </c>
      <c r="U631">
        <f t="shared" si="236"/>
        <v>0</v>
      </c>
      <c r="V631">
        <f t="shared" si="236"/>
        <v>0</v>
      </c>
      <c r="W631">
        <f t="shared" si="235"/>
        <v>15</v>
      </c>
      <c r="X631">
        <f t="shared" si="235"/>
        <v>0</v>
      </c>
      <c r="Y631">
        <f t="shared" si="235"/>
        <v>0</v>
      </c>
      <c r="Z631">
        <f t="shared" si="235"/>
        <v>0</v>
      </c>
      <c r="AA631">
        <f t="shared" si="222"/>
        <v>0.80372651573328491</v>
      </c>
      <c r="AB631">
        <f t="shared" si="222"/>
        <v>0</v>
      </c>
      <c r="AC631">
        <f t="shared" si="223"/>
        <v>0</v>
      </c>
      <c r="AD631" s="96">
        <f t="shared" si="224"/>
        <v>0</v>
      </c>
      <c r="AE631" s="95">
        <v>0</v>
      </c>
      <c r="AF631" s="86">
        <v>0</v>
      </c>
      <c r="AG631" s="86">
        <v>0</v>
      </c>
      <c r="AH631">
        <v>0.98</v>
      </c>
      <c r="AI631">
        <v>0.98</v>
      </c>
      <c r="AJ631">
        <v>0.98</v>
      </c>
      <c r="AK631">
        <f t="shared" si="227"/>
        <v>0</v>
      </c>
      <c r="AL631">
        <f t="shared" si="227"/>
        <v>0</v>
      </c>
      <c r="AM631">
        <f t="shared" si="227"/>
        <v>0</v>
      </c>
      <c r="AN631">
        <f t="shared" si="234"/>
        <v>0</v>
      </c>
      <c r="AO631">
        <f t="shared" si="234"/>
        <v>0</v>
      </c>
      <c r="AP631">
        <f t="shared" si="234"/>
        <v>0</v>
      </c>
      <c r="AQ631" s="97">
        <f>(AK631/(IF((237.3*LN(('Mini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1" s="97">
        <f>(AL631/(IF((237.3*LN(('Mini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1" s="97">
        <f>(AM631/(IF((237.3*LN(('Mini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1">
        <f t="shared" si="229"/>
        <v>0</v>
      </c>
      <c r="AU631">
        <v>0</v>
      </c>
      <c r="AV631" s="96">
        <v>0</v>
      </c>
      <c r="AW631" s="139">
        <f t="shared" si="228"/>
        <v>0.73333333333333339</v>
      </c>
      <c r="AX631" s="129">
        <v>0</v>
      </c>
      <c r="AY631" s="129">
        <v>0</v>
      </c>
      <c r="AZ631" s="129">
        <v>0</v>
      </c>
      <c r="BA631" s="86"/>
      <c r="BB631" s="86">
        <v>0</v>
      </c>
      <c r="BC631">
        <v>0</v>
      </c>
      <c r="BD631">
        <v>0</v>
      </c>
      <c r="BE631">
        <v>0</v>
      </c>
      <c r="BG631">
        <v>0</v>
      </c>
      <c r="BH631">
        <v>0</v>
      </c>
      <c r="BI631">
        <v>0</v>
      </c>
      <c r="BJ631">
        <v>0</v>
      </c>
      <c r="BM631">
        <f t="shared" si="230"/>
        <v>1.1616292894075E-2</v>
      </c>
      <c r="BN631">
        <f t="shared" si="231"/>
        <v>1.6553227470231999E-3</v>
      </c>
      <c r="BO631">
        <f t="shared" si="232"/>
        <v>1.5869346821790999</v>
      </c>
      <c r="BP631">
        <f t="shared" si="233"/>
        <v>1</v>
      </c>
      <c r="BS631" s="132"/>
      <c r="BT631" s="132"/>
      <c r="BU631" s="132"/>
      <c r="BV631" s="132"/>
      <c r="BW631" s="132"/>
      <c r="BX631" s="132"/>
      <c r="BY631" s="132"/>
      <c r="BZ631" s="132"/>
      <c r="CA631" s="132"/>
      <c r="CB631" s="132"/>
      <c r="CC631" s="132"/>
      <c r="CD631" s="132"/>
      <c r="CE631" s="132"/>
      <c r="CF631" s="132"/>
      <c r="CG631" s="132"/>
    </row>
    <row r="632" spans="1:85" x14ac:dyDescent="0.25">
      <c r="A632" t="str">
        <f t="shared" si="238"/>
        <v>12120143</v>
      </c>
      <c r="B632">
        <v>12</v>
      </c>
      <c r="C632">
        <v>120</v>
      </c>
      <c r="D632">
        <v>3</v>
      </c>
      <c r="E632">
        <v>14</v>
      </c>
      <c r="F632" s="138">
        <f t="shared" si="237"/>
        <v>4</v>
      </c>
      <c r="G632">
        <v>0</v>
      </c>
      <c r="H632">
        <v>0</v>
      </c>
      <c r="I632">
        <v>0</v>
      </c>
      <c r="J632" s="94">
        <v>0</v>
      </c>
      <c r="K632" s="87">
        <v>205.20000000000002</v>
      </c>
      <c r="L632" s="86">
        <v>0</v>
      </c>
      <c r="M632" s="86">
        <v>0</v>
      </c>
      <c r="N632" s="86">
        <v>0</v>
      </c>
      <c r="O632">
        <v>1.3620000000000001</v>
      </c>
      <c r="P632">
        <v>1.1000000000000001</v>
      </c>
      <c r="Q632">
        <v>1.1000000000000001</v>
      </c>
      <c r="R632">
        <v>1.1000000000000001</v>
      </c>
      <c r="S632">
        <f t="shared" si="236"/>
        <v>31</v>
      </c>
      <c r="T632">
        <f t="shared" si="236"/>
        <v>0</v>
      </c>
      <c r="U632">
        <f t="shared" si="236"/>
        <v>0</v>
      </c>
      <c r="V632">
        <f t="shared" si="236"/>
        <v>0</v>
      </c>
      <c r="W632">
        <f t="shared" si="235"/>
        <v>5</v>
      </c>
      <c r="X632">
        <f t="shared" si="235"/>
        <v>0</v>
      </c>
      <c r="Y632">
        <f t="shared" si="235"/>
        <v>0</v>
      </c>
      <c r="Z632">
        <f t="shared" si="235"/>
        <v>0</v>
      </c>
      <c r="AA632">
        <f t="shared" si="222"/>
        <v>2.2987530345092998E-2</v>
      </c>
      <c r="AB632">
        <f t="shared" si="222"/>
        <v>0</v>
      </c>
      <c r="AC632">
        <f t="shared" si="223"/>
        <v>0</v>
      </c>
      <c r="AD632" s="96">
        <f t="shared" si="224"/>
        <v>0</v>
      </c>
      <c r="AE632" s="95">
        <v>0</v>
      </c>
      <c r="AF632" s="86">
        <v>0</v>
      </c>
      <c r="AG632" s="86">
        <v>0</v>
      </c>
      <c r="AH632">
        <v>0.98</v>
      </c>
      <c r="AI632">
        <v>0.98</v>
      </c>
      <c r="AJ632">
        <v>0.98</v>
      </c>
      <c r="AK632">
        <f t="shared" si="227"/>
        <v>0</v>
      </c>
      <c r="AL632">
        <f t="shared" si="227"/>
        <v>0</v>
      </c>
      <c r="AM632">
        <f t="shared" si="227"/>
        <v>0</v>
      </c>
      <c r="AN632">
        <f t="shared" si="234"/>
        <v>0</v>
      </c>
      <c r="AO632">
        <f t="shared" si="234"/>
        <v>0</v>
      </c>
      <c r="AP632">
        <f t="shared" si="234"/>
        <v>0</v>
      </c>
      <c r="AQ632" s="97">
        <f>(AK632/(IF((237.3*LN(('Mini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2" s="97">
        <f>(AL632/(IF((237.3*LN(('Mini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2" s="97">
        <f>(AM632/(IF((237.3*LN(('Mini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2">
        <f t="shared" si="229"/>
        <v>0</v>
      </c>
      <c r="AU632">
        <v>0</v>
      </c>
      <c r="AV632" s="96">
        <v>0</v>
      </c>
      <c r="AW632" s="139">
        <f t="shared" si="228"/>
        <v>0.2</v>
      </c>
      <c r="AX632" s="129">
        <v>0</v>
      </c>
      <c r="AY632" s="129">
        <v>0</v>
      </c>
      <c r="AZ632" s="129">
        <v>0</v>
      </c>
      <c r="BA632" s="86"/>
      <c r="BB632" s="86">
        <v>0</v>
      </c>
      <c r="BC632">
        <v>0</v>
      </c>
      <c r="BD632">
        <v>0</v>
      </c>
      <c r="BE632">
        <v>0</v>
      </c>
      <c r="BG632">
        <v>0</v>
      </c>
      <c r="BH632">
        <v>0</v>
      </c>
      <c r="BI632">
        <v>0</v>
      </c>
      <c r="BJ632">
        <v>0</v>
      </c>
      <c r="BM632">
        <f t="shared" si="230"/>
        <v>1.3823338826853E-3</v>
      </c>
      <c r="BN632">
        <f t="shared" si="231"/>
        <v>3.3290816326530999E-4</v>
      </c>
      <c r="BO632">
        <f t="shared" si="232"/>
        <v>1.723172227894</v>
      </c>
      <c r="BP632">
        <f t="shared" si="233"/>
        <v>1</v>
      </c>
      <c r="BS632" s="132"/>
      <c r="BT632" s="132"/>
      <c r="BU632" s="132"/>
      <c r="BV632" s="132"/>
      <c r="BW632" s="132"/>
      <c r="BX632" s="132"/>
      <c r="BY632" s="132"/>
      <c r="BZ632" s="132"/>
      <c r="CA632" s="132"/>
      <c r="CB632" s="132"/>
      <c r="CC632" s="132"/>
      <c r="CD632" s="132"/>
      <c r="CE632" s="132"/>
      <c r="CF632" s="132"/>
      <c r="CG632" s="132"/>
    </row>
    <row r="633" spans="1:85" x14ac:dyDescent="0.25">
      <c r="A633" t="str">
        <f t="shared" si="238"/>
        <v>12120183</v>
      </c>
      <c r="B633">
        <v>12</v>
      </c>
      <c r="C633">
        <v>120</v>
      </c>
      <c r="D633">
        <v>3</v>
      </c>
      <c r="E633">
        <v>18</v>
      </c>
      <c r="F633" s="138">
        <f t="shared" si="237"/>
        <v>9</v>
      </c>
      <c r="G633">
        <v>0</v>
      </c>
      <c r="H633">
        <v>0</v>
      </c>
      <c r="I633">
        <v>0</v>
      </c>
      <c r="J633" s="94">
        <v>0</v>
      </c>
      <c r="K633" s="87">
        <v>304.2</v>
      </c>
      <c r="L633" s="86">
        <v>0</v>
      </c>
      <c r="M633" s="86">
        <v>0</v>
      </c>
      <c r="N633" s="86">
        <v>0</v>
      </c>
      <c r="O633">
        <v>1.3620000000000001</v>
      </c>
      <c r="P633">
        <v>1.1000000000000001</v>
      </c>
      <c r="Q633">
        <v>1.1000000000000001</v>
      </c>
      <c r="R633">
        <v>1.1000000000000001</v>
      </c>
      <c r="S633">
        <f t="shared" si="236"/>
        <v>45</v>
      </c>
      <c r="T633">
        <f t="shared" si="236"/>
        <v>0</v>
      </c>
      <c r="U633">
        <f t="shared" si="236"/>
        <v>0</v>
      </c>
      <c r="V633">
        <f t="shared" si="236"/>
        <v>0</v>
      </c>
      <c r="W633">
        <f t="shared" si="235"/>
        <v>8</v>
      </c>
      <c r="X633">
        <f t="shared" si="235"/>
        <v>0</v>
      </c>
      <c r="Y633">
        <f t="shared" si="235"/>
        <v>0</v>
      </c>
      <c r="Z633">
        <f t="shared" si="235"/>
        <v>0</v>
      </c>
      <c r="AA633">
        <f t="shared" si="222"/>
        <v>7.2690665152353118E-2</v>
      </c>
      <c r="AB633">
        <f t="shared" si="222"/>
        <v>0</v>
      </c>
      <c r="AC633">
        <f t="shared" si="223"/>
        <v>0</v>
      </c>
      <c r="AD633" s="96">
        <f t="shared" si="224"/>
        <v>0</v>
      </c>
      <c r="AE633" s="95">
        <v>0</v>
      </c>
      <c r="AF633" s="86">
        <v>0</v>
      </c>
      <c r="AG633" s="86">
        <v>0</v>
      </c>
      <c r="AH633">
        <v>0.98</v>
      </c>
      <c r="AI633">
        <v>0.98</v>
      </c>
      <c r="AJ633">
        <v>0.98</v>
      </c>
      <c r="AK633">
        <f t="shared" si="227"/>
        <v>0</v>
      </c>
      <c r="AL633">
        <f t="shared" si="227"/>
        <v>0</v>
      </c>
      <c r="AM633">
        <f t="shared" si="227"/>
        <v>0</v>
      </c>
      <c r="AN633">
        <f t="shared" si="234"/>
        <v>0</v>
      </c>
      <c r="AO633">
        <f t="shared" si="234"/>
        <v>0</v>
      </c>
      <c r="AP633">
        <f t="shared" si="234"/>
        <v>0</v>
      </c>
      <c r="AQ633" s="97">
        <f>(AK633/(IF((237.3*LN(('Mini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3" s="97">
        <f>(AL633/(IF((237.3*LN(('Mini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3" s="97">
        <f>(AM633/(IF((237.3*LN(('Mini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3">
        <f t="shared" si="229"/>
        <v>0</v>
      </c>
      <c r="AU633">
        <v>0</v>
      </c>
      <c r="AV633" s="96">
        <v>0</v>
      </c>
      <c r="AW633" s="139">
        <f t="shared" si="228"/>
        <v>0.4</v>
      </c>
      <c r="AX633" s="129">
        <v>0</v>
      </c>
      <c r="AY633" s="129">
        <v>0</v>
      </c>
      <c r="AZ633" s="129">
        <v>0</v>
      </c>
      <c r="BA633" s="86"/>
      <c r="BB633" s="86">
        <v>0</v>
      </c>
      <c r="BC633">
        <v>0</v>
      </c>
      <c r="BD633">
        <v>0</v>
      </c>
      <c r="BE633">
        <v>0</v>
      </c>
      <c r="BG633">
        <v>0</v>
      </c>
      <c r="BH633">
        <v>0</v>
      </c>
      <c r="BI633">
        <v>0</v>
      </c>
      <c r="BJ633">
        <v>0</v>
      </c>
      <c r="BM633">
        <f t="shared" si="230"/>
        <v>8.0534470601597002E-4</v>
      </c>
      <c r="BN633">
        <f t="shared" si="231"/>
        <v>3.9795050474943999E-4</v>
      </c>
      <c r="BO633">
        <f t="shared" si="232"/>
        <v>1.8138647155180001</v>
      </c>
      <c r="BP633">
        <f t="shared" si="233"/>
        <v>2</v>
      </c>
      <c r="BR633" s="132"/>
    </row>
    <row r="634" spans="1:85" x14ac:dyDescent="0.25">
      <c r="A634" t="str">
        <f t="shared" si="238"/>
        <v>12120233</v>
      </c>
      <c r="B634">
        <v>12</v>
      </c>
      <c r="C634">
        <v>120</v>
      </c>
      <c r="D634">
        <v>3</v>
      </c>
      <c r="E634">
        <v>23</v>
      </c>
      <c r="F634" s="138">
        <f t="shared" si="237"/>
        <v>9</v>
      </c>
      <c r="G634">
        <v>0</v>
      </c>
      <c r="H634">
        <v>0</v>
      </c>
      <c r="I634">
        <v>0</v>
      </c>
      <c r="J634" s="94">
        <v>0</v>
      </c>
      <c r="K634" s="87">
        <v>357.3</v>
      </c>
      <c r="L634" s="86">
        <v>0</v>
      </c>
      <c r="M634" s="86">
        <v>0</v>
      </c>
      <c r="N634" s="86">
        <v>0</v>
      </c>
      <c r="O634">
        <v>1.3620000000000001</v>
      </c>
      <c r="P634">
        <v>1.1000000000000001</v>
      </c>
      <c r="Q634">
        <v>1.1000000000000001</v>
      </c>
      <c r="R634">
        <v>1.1000000000000001</v>
      </c>
      <c r="S634">
        <f t="shared" si="236"/>
        <v>53</v>
      </c>
      <c r="T634">
        <f t="shared" si="236"/>
        <v>0</v>
      </c>
      <c r="U634">
        <f t="shared" si="236"/>
        <v>0</v>
      </c>
      <c r="V634">
        <f t="shared" si="236"/>
        <v>0</v>
      </c>
      <c r="W634">
        <f t="shared" si="235"/>
        <v>9</v>
      </c>
      <c r="X634">
        <f t="shared" si="235"/>
        <v>0</v>
      </c>
      <c r="Y634">
        <f t="shared" si="235"/>
        <v>0</v>
      </c>
      <c r="Z634">
        <f t="shared" si="235"/>
        <v>0</v>
      </c>
      <c r="AA634">
        <f t="shared" ref="AA634:AB697" si="239">0.0098*(($BM634*(W634^$BO634)*($C634-14.4)*$BP634)+($BN634*W634*W634))</f>
        <v>9.0010971888736233E-2</v>
      </c>
      <c r="AB634">
        <f t="shared" si="239"/>
        <v>0</v>
      </c>
      <c r="AC634">
        <f t="shared" ref="AC634:AC697" si="240">0.0098*(($BM634*(Y634^$BO634)*($C634-14.4)*$BP634)+($BN634*Y634*Y634))</f>
        <v>0</v>
      </c>
      <c r="AD634" s="96">
        <f t="shared" ref="AD634:AD697" si="241">0.0098*(($BM634*(Z634^$BO634)*($C634-14.4)*$BP634)+($BN634*Z634*Z634))</f>
        <v>0</v>
      </c>
      <c r="AE634" s="95">
        <v>0</v>
      </c>
      <c r="AF634" s="86">
        <v>0</v>
      </c>
      <c r="AG634" s="86">
        <v>0</v>
      </c>
      <c r="AH634">
        <v>0.98</v>
      </c>
      <c r="AI634">
        <v>0.98</v>
      </c>
      <c r="AJ634">
        <v>0.98</v>
      </c>
      <c r="AK634">
        <f t="shared" si="227"/>
        <v>0</v>
      </c>
      <c r="AL634">
        <f t="shared" si="227"/>
        <v>0</v>
      </c>
      <c r="AM634">
        <f t="shared" si="227"/>
        <v>0</v>
      </c>
      <c r="AN634">
        <f t="shared" si="234"/>
        <v>0</v>
      </c>
      <c r="AO634">
        <f t="shared" si="234"/>
        <v>0</v>
      </c>
      <c r="AP634">
        <f t="shared" si="234"/>
        <v>0</v>
      </c>
      <c r="AQ634" s="97">
        <f>(AK634/(IF((237.3*LN(('Mini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4" s="97">
        <f>(AL634/(IF((237.3*LN(('Mini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4" s="97">
        <f>(AM634/(IF((237.3*LN(('Mini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4">
        <f t="shared" si="229"/>
        <v>0</v>
      </c>
      <c r="AU634">
        <v>0</v>
      </c>
      <c r="AV634" s="96">
        <v>0</v>
      </c>
      <c r="AW634" s="139">
        <f t="shared" si="228"/>
        <v>0.4</v>
      </c>
      <c r="AX634" s="129">
        <v>0</v>
      </c>
      <c r="AY634" s="129">
        <v>0</v>
      </c>
      <c r="AZ634" s="129">
        <v>0</v>
      </c>
      <c r="BA634" s="86"/>
      <c r="BB634" s="86">
        <v>0</v>
      </c>
      <c r="BC634">
        <v>0</v>
      </c>
      <c r="BD634">
        <v>0</v>
      </c>
      <c r="BE634">
        <v>0</v>
      </c>
      <c r="BG634">
        <v>0</v>
      </c>
      <c r="BH634">
        <v>0</v>
      </c>
      <c r="BI634">
        <v>0</v>
      </c>
      <c r="BJ634">
        <v>0</v>
      </c>
      <c r="BM634">
        <f t="shared" si="230"/>
        <v>8.0534470601597002E-4</v>
      </c>
      <c r="BN634">
        <f t="shared" si="231"/>
        <v>3.9795050474943999E-4</v>
      </c>
      <c r="BO634">
        <f t="shared" si="232"/>
        <v>1.8138647155180001</v>
      </c>
      <c r="BP634">
        <f t="shared" si="233"/>
        <v>2</v>
      </c>
      <c r="BR634" s="132"/>
    </row>
    <row r="635" spans="1:85" x14ac:dyDescent="0.25">
      <c r="A635" t="str">
        <f t="shared" si="238"/>
        <v>12120303</v>
      </c>
      <c r="B635">
        <v>12</v>
      </c>
      <c r="C635">
        <v>120</v>
      </c>
      <c r="D635">
        <v>3</v>
      </c>
      <c r="E635">
        <v>30</v>
      </c>
      <c r="F635" s="138">
        <f t="shared" si="237"/>
        <v>14</v>
      </c>
      <c r="G635">
        <v>0</v>
      </c>
      <c r="H635">
        <v>0</v>
      </c>
      <c r="I635">
        <v>0</v>
      </c>
      <c r="J635" s="94">
        <v>0</v>
      </c>
      <c r="K635" s="87">
        <v>496.8</v>
      </c>
      <c r="L635" s="86">
        <v>0</v>
      </c>
      <c r="M635" s="86">
        <v>0</v>
      </c>
      <c r="N635" s="86">
        <v>0</v>
      </c>
      <c r="O635">
        <v>1.3620000000000001</v>
      </c>
      <c r="P635">
        <v>1.1000000000000001</v>
      </c>
      <c r="Q635">
        <v>1.1000000000000001</v>
      </c>
      <c r="R635">
        <v>1.1000000000000001</v>
      </c>
      <c r="S635">
        <f t="shared" si="236"/>
        <v>74</v>
      </c>
      <c r="T635">
        <f t="shared" si="236"/>
        <v>0</v>
      </c>
      <c r="U635">
        <f t="shared" si="236"/>
        <v>0</v>
      </c>
      <c r="V635">
        <f t="shared" si="236"/>
        <v>0</v>
      </c>
      <c r="W635">
        <f t="shared" si="235"/>
        <v>13</v>
      </c>
      <c r="X635">
        <f t="shared" si="235"/>
        <v>0</v>
      </c>
      <c r="Y635">
        <f t="shared" si="235"/>
        <v>0</v>
      </c>
      <c r="Z635">
        <f t="shared" si="235"/>
        <v>0</v>
      </c>
      <c r="AA635">
        <f t="shared" si="239"/>
        <v>0.36778135754281249</v>
      </c>
      <c r="AB635">
        <f t="shared" si="239"/>
        <v>0</v>
      </c>
      <c r="AC635">
        <f t="shared" si="240"/>
        <v>0</v>
      </c>
      <c r="AD635" s="96">
        <f t="shared" si="241"/>
        <v>0</v>
      </c>
      <c r="AE635" s="95">
        <v>0</v>
      </c>
      <c r="AF635" s="86">
        <v>0</v>
      </c>
      <c r="AG635" s="86">
        <v>0</v>
      </c>
      <c r="AH635">
        <v>0.98</v>
      </c>
      <c r="AI635">
        <v>0.98</v>
      </c>
      <c r="AJ635">
        <v>0.98</v>
      </c>
      <c r="AK635">
        <f t="shared" si="227"/>
        <v>0</v>
      </c>
      <c r="AL635">
        <f t="shared" si="227"/>
        <v>0</v>
      </c>
      <c r="AM635">
        <f t="shared" si="227"/>
        <v>0</v>
      </c>
      <c r="AN635">
        <f t="shared" ref="AN635:AP650" si="242">ROUND(AK635*3600/(4186*ABS($AG$1-$AG$2)),0)</f>
        <v>0</v>
      </c>
      <c r="AO635">
        <f t="shared" si="242"/>
        <v>0</v>
      </c>
      <c r="AP635">
        <f t="shared" si="242"/>
        <v>0</v>
      </c>
      <c r="AQ635" s="97">
        <f>(AK635/(IF((237.3*LN(('Mini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5" s="97">
        <f>(AL635/(IF((237.3*LN(('Mini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5" s="97">
        <f>(AM635/(IF((237.3*LN(('Mini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5">
        <f t="shared" si="229"/>
        <v>0</v>
      </c>
      <c r="AU635">
        <v>0</v>
      </c>
      <c r="AV635" s="96">
        <v>0</v>
      </c>
      <c r="AW635" s="139">
        <f t="shared" si="228"/>
        <v>0.6</v>
      </c>
      <c r="AX635" s="129">
        <v>0</v>
      </c>
      <c r="AY635" s="129">
        <v>0</v>
      </c>
      <c r="AZ635" s="129">
        <v>0</v>
      </c>
      <c r="BA635" s="86"/>
      <c r="BB635" s="86">
        <v>0</v>
      </c>
      <c r="BC635">
        <v>0</v>
      </c>
      <c r="BD635">
        <v>0</v>
      </c>
      <c r="BE635">
        <v>0</v>
      </c>
      <c r="BG635">
        <v>0</v>
      </c>
      <c r="BH635">
        <v>0</v>
      </c>
      <c r="BI635">
        <v>0</v>
      </c>
      <c r="BJ635">
        <v>0</v>
      </c>
      <c r="BM635">
        <f t="shared" si="230"/>
        <v>2.5582398288699999E-3</v>
      </c>
      <c r="BN635">
        <f t="shared" si="231"/>
        <v>5.6161694684148003E-4</v>
      </c>
      <c r="BO635">
        <f t="shared" si="232"/>
        <v>1.4942747715061999</v>
      </c>
      <c r="BP635">
        <f t="shared" si="233"/>
        <v>3</v>
      </c>
      <c r="BR635" s="132"/>
    </row>
    <row r="636" spans="1:85" x14ac:dyDescent="0.25">
      <c r="A636" t="str">
        <f t="shared" si="238"/>
        <v>12120383</v>
      </c>
      <c r="B636">
        <v>12</v>
      </c>
      <c r="C636">
        <v>120</v>
      </c>
      <c r="D636">
        <v>3</v>
      </c>
      <c r="E636">
        <v>38</v>
      </c>
      <c r="F636" s="138">
        <f t="shared" si="237"/>
        <v>19</v>
      </c>
      <c r="G636">
        <v>0</v>
      </c>
      <c r="H636">
        <v>0</v>
      </c>
      <c r="I636">
        <v>0</v>
      </c>
      <c r="J636" s="94">
        <v>0</v>
      </c>
      <c r="K636" s="87">
        <v>640.80000000000007</v>
      </c>
      <c r="L636" s="86">
        <v>0</v>
      </c>
      <c r="M636" s="86">
        <v>0</v>
      </c>
      <c r="N636" s="86">
        <v>0</v>
      </c>
      <c r="O636">
        <v>1.3620000000000001</v>
      </c>
      <c r="P636">
        <v>1.1000000000000001</v>
      </c>
      <c r="Q636">
        <v>1.1000000000000001</v>
      </c>
      <c r="R636">
        <v>1.1000000000000001</v>
      </c>
      <c r="S636">
        <f t="shared" si="236"/>
        <v>96</v>
      </c>
      <c r="T636">
        <f t="shared" si="236"/>
        <v>0</v>
      </c>
      <c r="U636">
        <f t="shared" si="236"/>
        <v>0</v>
      </c>
      <c r="V636">
        <f t="shared" si="236"/>
        <v>0</v>
      </c>
      <c r="W636">
        <f t="shared" si="235"/>
        <v>17</v>
      </c>
      <c r="X636">
        <f t="shared" si="235"/>
        <v>0</v>
      </c>
      <c r="Y636">
        <f t="shared" si="235"/>
        <v>0</v>
      </c>
      <c r="Z636">
        <f t="shared" si="235"/>
        <v>0</v>
      </c>
      <c r="AA636">
        <f t="shared" si="239"/>
        <v>1.0826406842995739</v>
      </c>
      <c r="AB636">
        <f t="shared" si="239"/>
        <v>0</v>
      </c>
      <c r="AC636">
        <f t="shared" si="240"/>
        <v>0</v>
      </c>
      <c r="AD636" s="96">
        <f t="shared" si="241"/>
        <v>0</v>
      </c>
      <c r="AE636" s="95">
        <v>0</v>
      </c>
      <c r="AF636" s="86">
        <v>0</v>
      </c>
      <c r="AG636" s="86">
        <v>0</v>
      </c>
      <c r="AH636">
        <v>0.98</v>
      </c>
      <c r="AI636">
        <v>0.98</v>
      </c>
      <c r="AJ636">
        <v>0.98</v>
      </c>
      <c r="AK636">
        <f t="shared" si="227"/>
        <v>0</v>
      </c>
      <c r="AL636">
        <f t="shared" si="227"/>
        <v>0</v>
      </c>
      <c r="AM636">
        <f t="shared" si="227"/>
        <v>0</v>
      </c>
      <c r="AN636">
        <f t="shared" si="242"/>
        <v>0</v>
      </c>
      <c r="AO636">
        <f t="shared" si="242"/>
        <v>0</v>
      </c>
      <c r="AP636">
        <f t="shared" si="242"/>
        <v>0</v>
      </c>
      <c r="AQ636" s="97">
        <f>(AK636/(IF((237.3*LN(('Mini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6" s="97">
        <f>(AL636/(IF((237.3*LN(('Mini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6" s="97">
        <f>(AM636/(IF((237.3*LN(('Mini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6">
        <f t="shared" si="229"/>
        <v>0</v>
      </c>
      <c r="AU636">
        <v>0</v>
      </c>
      <c r="AV636" s="96">
        <v>0</v>
      </c>
      <c r="AW636" s="139">
        <f t="shared" si="228"/>
        <v>0.8</v>
      </c>
      <c r="AX636" s="129">
        <v>0</v>
      </c>
      <c r="AY636" s="129">
        <v>0</v>
      </c>
      <c r="AZ636" s="129">
        <v>0</v>
      </c>
      <c r="BA636" s="86"/>
      <c r="BB636" s="86">
        <v>0</v>
      </c>
      <c r="BC636">
        <v>0</v>
      </c>
      <c r="BD636">
        <v>0</v>
      </c>
      <c r="BE636">
        <v>0</v>
      </c>
      <c r="BG636">
        <v>0</v>
      </c>
      <c r="BH636">
        <v>0</v>
      </c>
      <c r="BI636">
        <v>0</v>
      </c>
      <c r="BJ636">
        <v>0</v>
      </c>
      <c r="BM636">
        <f t="shared" si="230"/>
        <v>1.1616292894075E-2</v>
      </c>
      <c r="BN636">
        <f t="shared" si="231"/>
        <v>1.6553227470231999E-3</v>
      </c>
      <c r="BO636">
        <f t="shared" si="232"/>
        <v>1.5869346821790999</v>
      </c>
      <c r="BP636">
        <f t="shared" si="233"/>
        <v>1</v>
      </c>
      <c r="BR636" s="132"/>
    </row>
    <row r="637" spans="1:85" x14ac:dyDescent="0.25">
      <c r="A637" t="str">
        <f t="shared" si="238"/>
        <v>12130143</v>
      </c>
      <c r="B637">
        <v>12</v>
      </c>
      <c r="C637">
        <v>130</v>
      </c>
      <c r="D637">
        <v>3</v>
      </c>
      <c r="E637">
        <v>14</v>
      </c>
      <c r="F637" s="138">
        <f t="shared" si="237"/>
        <v>4</v>
      </c>
      <c r="G637">
        <v>0</v>
      </c>
      <c r="H637">
        <v>0</v>
      </c>
      <c r="I637">
        <v>0</v>
      </c>
      <c r="J637" s="94">
        <v>0</v>
      </c>
      <c r="K637" s="87">
        <v>228</v>
      </c>
      <c r="L637" s="86">
        <v>0</v>
      </c>
      <c r="M637" s="86">
        <v>0</v>
      </c>
      <c r="N637" s="86">
        <v>0</v>
      </c>
      <c r="O637">
        <v>1.3620000000000001</v>
      </c>
      <c r="P637">
        <v>1.1000000000000001</v>
      </c>
      <c r="Q637">
        <v>1.1000000000000001</v>
      </c>
      <c r="R637">
        <v>1.1000000000000001</v>
      </c>
      <c r="S637">
        <f t="shared" si="236"/>
        <v>34</v>
      </c>
      <c r="T637">
        <f t="shared" si="236"/>
        <v>0</v>
      </c>
      <c r="U637">
        <f t="shared" si="236"/>
        <v>0</v>
      </c>
      <c r="V637">
        <f t="shared" si="236"/>
        <v>0</v>
      </c>
      <c r="W637">
        <f t="shared" si="235"/>
        <v>6</v>
      </c>
      <c r="X637">
        <f t="shared" si="235"/>
        <v>0</v>
      </c>
      <c r="Y637">
        <f t="shared" si="235"/>
        <v>0</v>
      </c>
      <c r="Z637">
        <f t="shared" si="235"/>
        <v>0</v>
      </c>
      <c r="AA637">
        <f t="shared" si="239"/>
        <v>3.4448373554930689E-2</v>
      </c>
      <c r="AB637">
        <f t="shared" si="239"/>
        <v>0</v>
      </c>
      <c r="AC637">
        <f t="shared" si="240"/>
        <v>0</v>
      </c>
      <c r="AD637" s="96">
        <f t="shared" si="241"/>
        <v>0</v>
      </c>
      <c r="AE637" s="95">
        <v>0</v>
      </c>
      <c r="AF637" s="86">
        <v>0</v>
      </c>
      <c r="AG637" s="86">
        <v>0</v>
      </c>
      <c r="AH637">
        <v>0.98</v>
      </c>
      <c r="AI637">
        <v>0.98</v>
      </c>
      <c r="AJ637">
        <v>0.98</v>
      </c>
      <c r="AK637">
        <f t="shared" si="227"/>
        <v>0</v>
      </c>
      <c r="AL637">
        <f t="shared" si="227"/>
        <v>0</v>
      </c>
      <c r="AM637">
        <f t="shared" si="227"/>
        <v>0</v>
      </c>
      <c r="AN637">
        <f t="shared" si="242"/>
        <v>0</v>
      </c>
      <c r="AO637">
        <f t="shared" si="242"/>
        <v>0</v>
      </c>
      <c r="AP637">
        <f t="shared" si="242"/>
        <v>0</v>
      </c>
      <c r="AQ637" s="97">
        <f>(AK637/(IF((237.3*LN(('Mini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7" s="97">
        <f>(AL637/(IF((237.3*LN(('Mini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7" s="97">
        <f>(AM637/(IF((237.3*LN(('Mini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7">
        <f t="shared" si="229"/>
        <v>0</v>
      </c>
      <c r="AU637">
        <v>0</v>
      </c>
      <c r="AV637" s="96">
        <v>0</v>
      </c>
      <c r="AW637" s="139">
        <f t="shared" si="228"/>
        <v>0.21666666666666667</v>
      </c>
      <c r="AX637" s="129">
        <v>0</v>
      </c>
      <c r="AY637" s="129">
        <v>0</v>
      </c>
      <c r="AZ637" s="129">
        <v>0</v>
      </c>
      <c r="BA637" s="86"/>
      <c r="BB637" s="86">
        <v>0</v>
      </c>
      <c r="BC637">
        <v>0</v>
      </c>
      <c r="BD637">
        <v>0</v>
      </c>
      <c r="BE637">
        <v>0</v>
      </c>
      <c r="BG637">
        <v>0</v>
      </c>
      <c r="BH637">
        <v>0</v>
      </c>
      <c r="BI637">
        <v>0</v>
      </c>
      <c r="BJ637">
        <v>0</v>
      </c>
      <c r="BM637">
        <f t="shared" si="230"/>
        <v>1.3823338826853E-3</v>
      </c>
      <c r="BN637">
        <f t="shared" si="231"/>
        <v>3.3290816326530999E-4</v>
      </c>
      <c r="BO637">
        <f t="shared" si="232"/>
        <v>1.723172227894</v>
      </c>
      <c r="BP637">
        <f t="shared" si="233"/>
        <v>1</v>
      </c>
      <c r="BR637" s="132"/>
    </row>
    <row r="638" spans="1:85" x14ac:dyDescent="0.25">
      <c r="A638" t="str">
        <f t="shared" si="238"/>
        <v>12130183</v>
      </c>
      <c r="B638">
        <v>12</v>
      </c>
      <c r="C638">
        <v>130</v>
      </c>
      <c r="D638">
        <v>3</v>
      </c>
      <c r="E638">
        <v>18</v>
      </c>
      <c r="F638" s="138">
        <f t="shared" si="237"/>
        <v>9</v>
      </c>
      <c r="G638">
        <v>0</v>
      </c>
      <c r="H638">
        <v>0</v>
      </c>
      <c r="I638">
        <v>0</v>
      </c>
      <c r="J638" s="94">
        <v>0</v>
      </c>
      <c r="K638" s="87">
        <v>338</v>
      </c>
      <c r="L638" s="86">
        <v>0</v>
      </c>
      <c r="M638" s="86">
        <v>0</v>
      </c>
      <c r="N638" s="86">
        <v>0</v>
      </c>
      <c r="O638">
        <v>1.3620000000000001</v>
      </c>
      <c r="P638">
        <v>1.1000000000000001</v>
      </c>
      <c r="Q638">
        <v>1.1000000000000001</v>
      </c>
      <c r="R638">
        <v>1.1000000000000001</v>
      </c>
      <c r="S638">
        <f t="shared" si="236"/>
        <v>50</v>
      </c>
      <c r="T638">
        <f t="shared" si="236"/>
        <v>0</v>
      </c>
      <c r="U638">
        <f t="shared" si="236"/>
        <v>0</v>
      </c>
      <c r="V638">
        <f t="shared" si="236"/>
        <v>0</v>
      </c>
      <c r="W638">
        <f t="shared" si="235"/>
        <v>9</v>
      </c>
      <c r="X638">
        <f t="shared" si="235"/>
        <v>0</v>
      </c>
      <c r="Y638">
        <f t="shared" si="235"/>
        <v>0</v>
      </c>
      <c r="Z638">
        <f t="shared" si="235"/>
        <v>0</v>
      </c>
      <c r="AA638">
        <f t="shared" si="239"/>
        <v>9.8504824045750089E-2</v>
      </c>
      <c r="AB638">
        <f t="shared" si="239"/>
        <v>0</v>
      </c>
      <c r="AC638">
        <f t="shared" si="240"/>
        <v>0</v>
      </c>
      <c r="AD638" s="96">
        <f t="shared" si="241"/>
        <v>0</v>
      </c>
      <c r="AE638" s="95">
        <v>0</v>
      </c>
      <c r="AF638" s="86">
        <v>0</v>
      </c>
      <c r="AG638" s="86">
        <v>0</v>
      </c>
      <c r="AH638">
        <v>0.98</v>
      </c>
      <c r="AI638">
        <v>0.98</v>
      </c>
      <c r="AJ638">
        <v>0.98</v>
      </c>
      <c r="AK638">
        <f t="shared" si="227"/>
        <v>0</v>
      </c>
      <c r="AL638">
        <f t="shared" si="227"/>
        <v>0</v>
      </c>
      <c r="AM638">
        <f t="shared" si="227"/>
        <v>0</v>
      </c>
      <c r="AN638">
        <f t="shared" si="242"/>
        <v>0</v>
      </c>
      <c r="AO638">
        <f t="shared" si="242"/>
        <v>0</v>
      </c>
      <c r="AP638">
        <f t="shared" si="242"/>
        <v>0</v>
      </c>
      <c r="AQ638" s="97">
        <f>(AK638/(IF((237.3*LN(('Mini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8" s="97">
        <f>(AL638/(IF((237.3*LN(('Mini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8" s="97">
        <f>(AM638/(IF((237.3*LN(('Mini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8">
        <f t="shared" si="229"/>
        <v>0</v>
      </c>
      <c r="AU638">
        <v>0</v>
      </c>
      <c r="AV638" s="96">
        <v>0</v>
      </c>
      <c r="AW638" s="139">
        <f t="shared" si="228"/>
        <v>0.43333333333333335</v>
      </c>
      <c r="AX638" s="129">
        <v>0</v>
      </c>
      <c r="AY638" s="129">
        <v>0</v>
      </c>
      <c r="AZ638" s="129">
        <v>0</v>
      </c>
      <c r="BA638" s="86"/>
      <c r="BB638" s="86">
        <v>0</v>
      </c>
      <c r="BC638">
        <v>0</v>
      </c>
      <c r="BD638">
        <v>0</v>
      </c>
      <c r="BE638">
        <v>0</v>
      </c>
      <c r="BG638">
        <v>0</v>
      </c>
      <c r="BH638">
        <v>0</v>
      </c>
      <c r="BI638">
        <v>0</v>
      </c>
      <c r="BJ638">
        <v>0</v>
      </c>
      <c r="BM638">
        <f t="shared" si="230"/>
        <v>8.0534470601597002E-4</v>
      </c>
      <c r="BN638">
        <f t="shared" si="231"/>
        <v>3.9795050474943999E-4</v>
      </c>
      <c r="BO638">
        <f t="shared" si="232"/>
        <v>1.8138647155180001</v>
      </c>
      <c r="BP638">
        <f t="shared" si="233"/>
        <v>2</v>
      </c>
      <c r="BR638" s="132"/>
    </row>
    <row r="639" spans="1:85" x14ac:dyDescent="0.25">
      <c r="A639" t="str">
        <f t="shared" si="238"/>
        <v>12130233</v>
      </c>
      <c r="B639">
        <v>12</v>
      </c>
      <c r="C639">
        <v>130</v>
      </c>
      <c r="D639">
        <v>3</v>
      </c>
      <c r="E639">
        <v>23</v>
      </c>
      <c r="F639" s="138">
        <f t="shared" si="237"/>
        <v>9</v>
      </c>
      <c r="G639">
        <v>0</v>
      </c>
      <c r="H639">
        <v>0</v>
      </c>
      <c r="I639">
        <v>0</v>
      </c>
      <c r="J639" s="94">
        <v>0</v>
      </c>
      <c r="K639" s="87">
        <v>397</v>
      </c>
      <c r="L639" s="86">
        <v>0</v>
      </c>
      <c r="M639" s="86">
        <v>0</v>
      </c>
      <c r="N639" s="86">
        <v>0</v>
      </c>
      <c r="O639">
        <v>1.3620000000000001</v>
      </c>
      <c r="P639">
        <v>1.1000000000000001</v>
      </c>
      <c r="Q639">
        <v>1.1000000000000001</v>
      </c>
      <c r="R639">
        <v>1.1000000000000001</v>
      </c>
      <c r="S639">
        <f t="shared" si="236"/>
        <v>59</v>
      </c>
      <c r="T639">
        <f t="shared" si="236"/>
        <v>0</v>
      </c>
      <c r="U639">
        <f t="shared" si="236"/>
        <v>0</v>
      </c>
      <c r="V639">
        <f t="shared" si="236"/>
        <v>0</v>
      </c>
      <c r="W639">
        <f t="shared" si="235"/>
        <v>10</v>
      </c>
      <c r="X639">
        <f t="shared" si="235"/>
        <v>0</v>
      </c>
      <c r="Y639">
        <f t="shared" si="235"/>
        <v>0</v>
      </c>
      <c r="Z639">
        <f t="shared" si="235"/>
        <v>0</v>
      </c>
      <c r="AA639">
        <f t="shared" si="239"/>
        <v>0.11925675258958948</v>
      </c>
      <c r="AB639">
        <f t="shared" si="239"/>
        <v>0</v>
      </c>
      <c r="AC639">
        <f t="shared" si="240"/>
        <v>0</v>
      </c>
      <c r="AD639" s="96">
        <f t="shared" si="241"/>
        <v>0</v>
      </c>
      <c r="AE639" s="95">
        <v>0</v>
      </c>
      <c r="AF639" s="86">
        <v>0</v>
      </c>
      <c r="AG639" s="86">
        <v>0</v>
      </c>
      <c r="AH639">
        <v>0.98</v>
      </c>
      <c r="AI639">
        <v>0.98</v>
      </c>
      <c r="AJ639">
        <v>0.98</v>
      </c>
      <c r="AK639">
        <f t="shared" si="227"/>
        <v>0</v>
      </c>
      <c r="AL639">
        <f t="shared" si="227"/>
        <v>0</v>
      </c>
      <c r="AM639">
        <f t="shared" si="227"/>
        <v>0</v>
      </c>
      <c r="AN639">
        <f t="shared" si="242"/>
        <v>0</v>
      </c>
      <c r="AO639">
        <f t="shared" si="242"/>
        <v>0</v>
      </c>
      <c r="AP639">
        <f t="shared" si="242"/>
        <v>0</v>
      </c>
      <c r="AQ639" s="97">
        <f>(AK639/(IF((237.3*LN(('Mini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39" s="97">
        <f>(AL639/(IF((237.3*LN(('Mini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39" s="97">
        <f>(AM639/(IF((237.3*LN(('Mini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39">
        <f t="shared" si="229"/>
        <v>0</v>
      </c>
      <c r="AU639">
        <v>0</v>
      </c>
      <c r="AV639" s="96">
        <v>0</v>
      </c>
      <c r="AW639" s="139">
        <f t="shared" si="228"/>
        <v>0.43333333333333335</v>
      </c>
      <c r="AX639" s="129">
        <v>0</v>
      </c>
      <c r="AY639" s="129">
        <v>0</v>
      </c>
      <c r="AZ639" s="129">
        <v>0</v>
      </c>
      <c r="BA639" s="86"/>
      <c r="BB639" s="86">
        <v>0</v>
      </c>
      <c r="BC639">
        <v>0</v>
      </c>
      <c r="BD639">
        <v>0</v>
      </c>
      <c r="BE639">
        <v>0</v>
      </c>
      <c r="BG639">
        <v>0</v>
      </c>
      <c r="BH639">
        <v>0</v>
      </c>
      <c r="BI639">
        <v>0</v>
      </c>
      <c r="BJ639">
        <v>0</v>
      </c>
      <c r="BM639">
        <f t="shared" si="230"/>
        <v>8.0534470601597002E-4</v>
      </c>
      <c r="BN639">
        <f t="shared" si="231"/>
        <v>3.9795050474943999E-4</v>
      </c>
      <c r="BO639">
        <f t="shared" si="232"/>
        <v>1.8138647155180001</v>
      </c>
      <c r="BP639">
        <f t="shared" si="233"/>
        <v>2</v>
      </c>
      <c r="BR639" s="132"/>
    </row>
    <row r="640" spans="1:85" x14ac:dyDescent="0.25">
      <c r="A640" t="str">
        <f t="shared" si="238"/>
        <v>12130303</v>
      </c>
      <c r="B640">
        <v>12</v>
      </c>
      <c r="C640">
        <v>130</v>
      </c>
      <c r="D640">
        <v>3</v>
      </c>
      <c r="E640">
        <v>30</v>
      </c>
      <c r="F640" s="138">
        <f t="shared" si="237"/>
        <v>14</v>
      </c>
      <c r="G640">
        <v>0</v>
      </c>
      <c r="H640">
        <v>0</v>
      </c>
      <c r="I640">
        <v>0</v>
      </c>
      <c r="J640" s="94">
        <v>0</v>
      </c>
      <c r="K640" s="87">
        <v>552</v>
      </c>
      <c r="L640" s="86">
        <v>0</v>
      </c>
      <c r="M640" s="86">
        <v>0</v>
      </c>
      <c r="N640" s="86">
        <v>0</v>
      </c>
      <c r="O640">
        <v>1.3620000000000001</v>
      </c>
      <c r="P640">
        <v>1.1000000000000001</v>
      </c>
      <c r="Q640">
        <v>1.1000000000000001</v>
      </c>
      <c r="R640">
        <v>1.1000000000000001</v>
      </c>
      <c r="S640">
        <f t="shared" si="236"/>
        <v>82</v>
      </c>
      <c r="T640">
        <f t="shared" si="236"/>
        <v>0</v>
      </c>
      <c r="U640">
        <f t="shared" si="236"/>
        <v>0</v>
      </c>
      <c r="V640">
        <f t="shared" si="236"/>
        <v>0</v>
      </c>
      <c r="W640">
        <f t="shared" si="235"/>
        <v>14</v>
      </c>
      <c r="X640">
        <f t="shared" si="235"/>
        <v>0</v>
      </c>
      <c r="Y640">
        <f t="shared" si="235"/>
        <v>0</v>
      </c>
      <c r="Z640">
        <f t="shared" si="235"/>
        <v>0</v>
      </c>
      <c r="AA640">
        <f t="shared" si="239"/>
        <v>0.44969668602322938</v>
      </c>
      <c r="AB640">
        <f t="shared" si="239"/>
        <v>0</v>
      </c>
      <c r="AC640">
        <f t="shared" si="240"/>
        <v>0</v>
      </c>
      <c r="AD640" s="96">
        <f t="shared" si="241"/>
        <v>0</v>
      </c>
      <c r="AE640" s="95">
        <v>0</v>
      </c>
      <c r="AF640" s="86">
        <v>0</v>
      </c>
      <c r="AG640" s="86">
        <v>0</v>
      </c>
      <c r="AH640">
        <v>0.98</v>
      </c>
      <c r="AI640">
        <v>0.98</v>
      </c>
      <c r="AJ640">
        <v>0.98</v>
      </c>
      <c r="AK640">
        <f t="shared" si="227"/>
        <v>0</v>
      </c>
      <c r="AL640">
        <f t="shared" si="227"/>
        <v>0</v>
      </c>
      <c r="AM640">
        <f t="shared" si="227"/>
        <v>0</v>
      </c>
      <c r="AN640">
        <f t="shared" si="242"/>
        <v>0</v>
      </c>
      <c r="AO640">
        <f t="shared" si="242"/>
        <v>0</v>
      </c>
      <c r="AP640">
        <f t="shared" si="242"/>
        <v>0</v>
      </c>
      <c r="AQ640" s="97">
        <f>(AK640/(IF((237.3*LN(('Mini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0" s="97">
        <f>(AL640/(IF((237.3*LN(('Mini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0" s="97">
        <f>(AM640/(IF((237.3*LN(('Mini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0">
        <f t="shared" si="229"/>
        <v>0</v>
      </c>
      <c r="AU640">
        <v>0</v>
      </c>
      <c r="AV640" s="96">
        <v>0</v>
      </c>
      <c r="AW640" s="139">
        <f t="shared" si="228"/>
        <v>0.65</v>
      </c>
      <c r="AX640" s="129">
        <v>0</v>
      </c>
      <c r="AY640" s="129">
        <v>0</v>
      </c>
      <c r="AZ640" s="129">
        <v>0</v>
      </c>
      <c r="BA640" s="86"/>
      <c r="BB640" s="86">
        <v>0</v>
      </c>
      <c r="BC640">
        <v>0</v>
      </c>
      <c r="BD640">
        <v>0</v>
      </c>
      <c r="BE640">
        <v>0</v>
      </c>
      <c r="BG640">
        <v>0</v>
      </c>
      <c r="BH640">
        <v>0</v>
      </c>
      <c r="BI640">
        <v>0</v>
      </c>
      <c r="BJ640">
        <v>0</v>
      </c>
      <c r="BM640">
        <f t="shared" si="230"/>
        <v>2.5582398288699999E-3</v>
      </c>
      <c r="BN640">
        <f t="shared" si="231"/>
        <v>5.6161694684148003E-4</v>
      </c>
      <c r="BO640">
        <f t="shared" si="232"/>
        <v>1.4942747715061999</v>
      </c>
      <c r="BP640">
        <f t="shared" si="233"/>
        <v>3</v>
      </c>
      <c r="BR640" s="132"/>
    </row>
    <row r="641" spans="1:70" x14ac:dyDescent="0.25">
      <c r="A641" t="str">
        <f t="shared" si="238"/>
        <v>12130383</v>
      </c>
      <c r="B641">
        <v>12</v>
      </c>
      <c r="C641">
        <v>130</v>
      </c>
      <c r="D641">
        <v>3</v>
      </c>
      <c r="E641">
        <v>38</v>
      </c>
      <c r="F641" s="138">
        <f t="shared" si="237"/>
        <v>19</v>
      </c>
      <c r="G641">
        <v>0</v>
      </c>
      <c r="H641">
        <v>0</v>
      </c>
      <c r="I641">
        <v>0</v>
      </c>
      <c r="J641" s="94">
        <v>0</v>
      </c>
      <c r="K641" s="87">
        <v>712</v>
      </c>
      <c r="L641" s="86">
        <v>0</v>
      </c>
      <c r="M641" s="86">
        <v>0</v>
      </c>
      <c r="N641" s="86">
        <v>0</v>
      </c>
      <c r="O641">
        <v>1.3620000000000001</v>
      </c>
      <c r="P641">
        <v>1.1000000000000001</v>
      </c>
      <c r="Q641">
        <v>1.1000000000000001</v>
      </c>
      <c r="R641">
        <v>1.1000000000000001</v>
      </c>
      <c r="S641">
        <f t="shared" si="236"/>
        <v>106</v>
      </c>
      <c r="T641">
        <f t="shared" si="236"/>
        <v>0</v>
      </c>
      <c r="U641">
        <f t="shared" si="236"/>
        <v>0</v>
      </c>
      <c r="V641">
        <f t="shared" si="236"/>
        <v>0</v>
      </c>
      <c r="W641">
        <f t="shared" si="235"/>
        <v>18</v>
      </c>
      <c r="X641">
        <f t="shared" si="235"/>
        <v>0</v>
      </c>
      <c r="Y641">
        <f t="shared" si="235"/>
        <v>0</v>
      </c>
      <c r="Z641">
        <f t="shared" si="235"/>
        <v>0</v>
      </c>
      <c r="AA641">
        <f t="shared" si="239"/>
        <v>1.2973286424048103</v>
      </c>
      <c r="AB641">
        <f t="shared" si="239"/>
        <v>0</v>
      </c>
      <c r="AC641">
        <f t="shared" si="240"/>
        <v>0</v>
      </c>
      <c r="AD641" s="96">
        <f t="shared" si="241"/>
        <v>0</v>
      </c>
      <c r="AE641" s="95">
        <v>0</v>
      </c>
      <c r="AF641" s="86">
        <v>0</v>
      </c>
      <c r="AG641" s="86">
        <v>0</v>
      </c>
      <c r="AH641">
        <v>0.98</v>
      </c>
      <c r="AI641">
        <v>0.98</v>
      </c>
      <c r="AJ641">
        <v>0.98</v>
      </c>
      <c r="AK641">
        <f t="shared" si="227"/>
        <v>0</v>
      </c>
      <c r="AL641">
        <f t="shared" si="227"/>
        <v>0</v>
      </c>
      <c r="AM641">
        <f t="shared" si="227"/>
        <v>0</v>
      </c>
      <c r="AN641">
        <f t="shared" si="242"/>
        <v>0</v>
      </c>
      <c r="AO641">
        <f t="shared" si="242"/>
        <v>0</v>
      </c>
      <c r="AP641">
        <f t="shared" si="242"/>
        <v>0</v>
      </c>
      <c r="AQ641" s="97">
        <f>(AK641/(IF((237.3*LN(('Mini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1" s="97">
        <f>(AL641/(IF((237.3*LN(('Mini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1" s="97">
        <f>(AM641/(IF((237.3*LN(('Mini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1">
        <f t="shared" si="229"/>
        <v>0</v>
      </c>
      <c r="AU641">
        <v>0</v>
      </c>
      <c r="AV641" s="96">
        <v>0</v>
      </c>
      <c r="AW641" s="139">
        <f t="shared" si="228"/>
        <v>0.8666666666666667</v>
      </c>
      <c r="AX641" s="129">
        <v>0</v>
      </c>
      <c r="AY641" s="129">
        <v>0</v>
      </c>
      <c r="AZ641" s="129">
        <v>0</v>
      </c>
      <c r="BA641" s="86"/>
      <c r="BB641" s="86">
        <v>0</v>
      </c>
      <c r="BC641">
        <v>0</v>
      </c>
      <c r="BD641">
        <v>0</v>
      </c>
      <c r="BE641">
        <v>0</v>
      </c>
      <c r="BG641">
        <v>0</v>
      </c>
      <c r="BH641">
        <v>0</v>
      </c>
      <c r="BI641">
        <v>0</v>
      </c>
      <c r="BJ641">
        <v>0</v>
      </c>
      <c r="BM641">
        <f t="shared" si="230"/>
        <v>1.1616292894075E-2</v>
      </c>
      <c r="BN641">
        <f t="shared" si="231"/>
        <v>1.6553227470231999E-3</v>
      </c>
      <c r="BO641">
        <f t="shared" si="232"/>
        <v>1.5869346821790999</v>
      </c>
      <c r="BP641">
        <f t="shared" si="233"/>
        <v>1</v>
      </c>
      <c r="BR641" s="132"/>
    </row>
    <row r="642" spans="1:70" x14ac:dyDescent="0.25">
      <c r="A642" t="str">
        <f t="shared" si="238"/>
        <v>12150143</v>
      </c>
      <c r="B642">
        <v>12</v>
      </c>
      <c r="C642">
        <v>150</v>
      </c>
      <c r="D642">
        <v>3</v>
      </c>
      <c r="E642">
        <v>14</v>
      </c>
      <c r="F642" s="138">
        <f t="shared" si="237"/>
        <v>4</v>
      </c>
      <c r="G642">
        <v>0</v>
      </c>
      <c r="H642">
        <v>0</v>
      </c>
      <c r="I642">
        <v>0</v>
      </c>
      <c r="J642" s="94">
        <v>0</v>
      </c>
      <c r="K642" s="87">
        <v>273.59999999999997</v>
      </c>
      <c r="L642" s="86">
        <v>0</v>
      </c>
      <c r="M642" s="86">
        <v>0</v>
      </c>
      <c r="N642" s="86">
        <v>0</v>
      </c>
      <c r="O642">
        <v>1.3620000000000001</v>
      </c>
      <c r="P642">
        <v>1.1000000000000001</v>
      </c>
      <c r="Q642">
        <v>1.1000000000000001</v>
      </c>
      <c r="R642">
        <v>1.1000000000000001</v>
      </c>
      <c r="S642">
        <f t="shared" ref="S642:V705" si="243">ROUND(K642*POWER((($M$1-$M$2)/LN(($M$1-$M$3)/($M$2-$M$3)))/((75-65)/LN((75-20)/(65-20))),O642),0)</f>
        <v>41</v>
      </c>
      <c r="T642">
        <f t="shared" si="243"/>
        <v>0</v>
      </c>
      <c r="U642">
        <f t="shared" si="243"/>
        <v>0</v>
      </c>
      <c r="V642">
        <f t="shared" si="243"/>
        <v>0</v>
      </c>
      <c r="W642">
        <f t="shared" si="235"/>
        <v>7</v>
      </c>
      <c r="X642">
        <f t="shared" si="235"/>
        <v>0</v>
      </c>
      <c r="Y642">
        <f t="shared" si="235"/>
        <v>0</v>
      </c>
      <c r="Z642">
        <f t="shared" si="235"/>
        <v>0</v>
      </c>
      <c r="AA642">
        <f t="shared" si="239"/>
        <v>5.268270126173568E-2</v>
      </c>
      <c r="AB642">
        <f t="shared" si="239"/>
        <v>0</v>
      </c>
      <c r="AC642">
        <f t="shared" si="240"/>
        <v>0</v>
      </c>
      <c r="AD642" s="96">
        <f t="shared" si="241"/>
        <v>0</v>
      </c>
      <c r="AE642" s="95">
        <v>0</v>
      </c>
      <c r="AF642" s="86">
        <v>0</v>
      </c>
      <c r="AG642" s="86">
        <v>0</v>
      </c>
      <c r="AH642">
        <v>0.98</v>
      </c>
      <c r="AI642">
        <v>0.98</v>
      </c>
      <c r="AJ642">
        <v>0.98</v>
      </c>
      <c r="AK642">
        <f t="shared" si="227"/>
        <v>0</v>
      </c>
      <c r="AL642">
        <f t="shared" si="227"/>
        <v>0</v>
      </c>
      <c r="AM642">
        <f t="shared" si="227"/>
        <v>0</v>
      </c>
      <c r="AN642">
        <f t="shared" si="242"/>
        <v>0</v>
      </c>
      <c r="AO642">
        <f t="shared" si="242"/>
        <v>0</v>
      </c>
      <c r="AP642">
        <f t="shared" si="242"/>
        <v>0</v>
      </c>
      <c r="AQ642" s="97">
        <f>(AK642/(IF((237.3*LN(('Mini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2" s="97">
        <f>(AL642/(IF((237.3*LN(('Mini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2" s="97">
        <f>(AM642/(IF((237.3*LN(('Mini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2">
        <f t="shared" si="229"/>
        <v>0</v>
      </c>
      <c r="AU642">
        <v>0</v>
      </c>
      <c r="AV642" s="96">
        <v>0</v>
      </c>
      <c r="AW642" s="139">
        <f t="shared" si="228"/>
        <v>0.25</v>
      </c>
      <c r="AX642" s="129">
        <v>0</v>
      </c>
      <c r="AY642" s="129">
        <v>0</v>
      </c>
      <c r="AZ642" s="129">
        <v>0</v>
      </c>
      <c r="BA642" s="86"/>
      <c r="BB642" s="86">
        <v>0</v>
      </c>
      <c r="BC642">
        <v>0</v>
      </c>
      <c r="BD642">
        <v>0</v>
      </c>
      <c r="BE642">
        <v>0</v>
      </c>
      <c r="BG642">
        <v>0</v>
      </c>
      <c r="BH642">
        <v>0</v>
      </c>
      <c r="BI642">
        <v>0</v>
      </c>
      <c r="BJ642">
        <v>0</v>
      </c>
      <c r="BM642">
        <f t="shared" si="230"/>
        <v>1.3823338826853E-3</v>
      </c>
      <c r="BN642">
        <f t="shared" si="231"/>
        <v>3.3290816326530999E-4</v>
      </c>
      <c r="BO642">
        <f t="shared" si="232"/>
        <v>1.723172227894</v>
      </c>
      <c r="BP642">
        <f t="shared" si="233"/>
        <v>1</v>
      </c>
      <c r="BR642" s="132"/>
    </row>
    <row r="643" spans="1:70" x14ac:dyDescent="0.25">
      <c r="A643" t="str">
        <f t="shared" si="238"/>
        <v>12150183</v>
      </c>
      <c r="B643">
        <v>12</v>
      </c>
      <c r="C643">
        <v>150</v>
      </c>
      <c r="D643">
        <v>3</v>
      </c>
      <c r="E643">
        <v>18</v>
      </c>
      <c r="F643" s="138">
        <f t="shared" si="237"/>
        <v>9</v>
      </c>
      <c r="G643">
        <v>0</v>
      </c>
      <c r="H643">
        <v>0</v>
      </c>
      <c r="I643">
        <v>0</v>
      </c>
      <c r="J643" s="94">
        <v>0</v>
      </c>
      <c r="K643" s="87">
        <v>405.59999999999997</v>
      </c>
      <c r="L643" s="86">
        <v>0</v>
      </c>
      <c r="M643" s="86">
        <v>0</v>
      </c>
      <c r="N643" s="86">
        <v>0</v>
      </c>
      <c r="O643">
        <v>1.3620000000000001</v>
      </c>
      <c r="P643">
        <v>1.1000000000000001</v>
      </c>
      <c r="Q643">
        <v>1.1000000000000001</v>
      </c>
      <c r="R643">
        <v>1.1000000000000001</v>
      </c>
      <c r="S643">
        <f t="shared" si="243"/>
        <v>61</v>
      </c>
      <c r="T643">
        <f t="shared" si="243"/>
        <v>0</v>
      </c>
      <c r="U643">
        <f t="shared" si="243"/>
        <v>0</v>
      </c>
      <c r="V643">
        <f t="shared" si="243"/>
        <v>0</v>
      </c>
      <c r="W643">
        <f t="shared" si="235"/>
        <v>10</v>
      </c>
      <c r="X643">
        <f t="shared" si="235"/>
        <v>0</v>
      </c>
      <c r="Y643">
        <f t="shared" si="235"/>
        <v>0</v>
      </c>
      <c r="Z643">
        <f t="shared" si="235"/>
        <v>0</v>
      </c>
      <c r="AA643">
        <f t="shared" si="239"/>
        <v>0.13982193617002808</v>
      </c>
      <c r="AB643">
        <f t="shared" si="239"/>
        <v>0</v>
      </c>
      <c r="AC643">
        <f t="shared" si="240"/>
        <v>0</v>
      </c>
      <c r="AD643" s="96">
        <f t="shared" si="241"/>
        <v>0</v>
      </c>
      <c r="AE643" s="95">
        <v>0</v>
      </c>
      <c r="AF643" s="86">
        <v>0</v>
      </c>
      <c r="AG643" s="86">
        <v>0</v>
      </c>
      <c r="AH643">
        <v>0.98</v>
      </c>
      <c r="AI643">
        <v>0.98</v>
      </c>
      <c r="AJ643">
        <v>0.98</v>
      </c>
      <c r="AK643">
        <f t="shared" ref="AK643:AM706" si="244">ROUND(AE643*POWER((($AG$1-$AG$2)/LN(($AG$1-$AG$3)/($AG$2-$AG$3)))/((16-18)/LN((16-27)/(18-27))),AH643),0)</f>
        <v>0</v>
      </c>
      <c r="AL643">
        <f t="shared" si="244"/>
        <v>0</v>
      </c>
      <c r="AM643">
        <f t="shared" si="244"/>
        <v>0</v>
      </c>
      <c r="AN643">
        <f t="shared" si="242"/>
        <v>0</v>
      </c>
      <c r="AO643">
        <f t="shared" si="242"/>
        <v>0</v>
      </c>
      <c r="AP643">
        <f t="shared" si="242"/>
        <v>0</v>
      </c>
      <c r="AQ643" s="97">
        <f>(AK643/(IF((237.3*LN(('Mini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3" s="97">
        <f>(AL643/(IF((237.3*LN(('Mini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3" s="97">
        <f>(AM643/(IF((237.3*LN(('Mini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3">
        <f t="shared" si="229"/>
        <v>0</v>
      </c>
      <c r="AU643">
        <v>0</v>
      </c>
      <c r="AV643" s="96">
        <v>0</v>
      </c>
      <c r="AW643" s="139">
        <f t="shared" si="228"/>
        <v>0.5</v>
      </c>
      <c r="AX643" s="129">
        <v>0</v>
      </c>
      <c r="AY643" s="129">
        <v>0</v>
      </c>
      <c r="AZ643" s="129">
        <v>0</v>
      </c>
      <c r="BA643" s="86"/>
      <c r="BB643" s="86">
        <v>0</v>
      </c>
      <c r="BC643">
        <v>0</v>
      </c>
      <c r="BD643">
        <v>0</v>
      </c>
      <c r="BE643">
        <v>0</v>
      </c>
      <c r="BG643">
        <v>0</v>
      </c>
      <c r="BH643">
        <v>0</v>
      </c>
      <c r="BI643">
        <v>0</v>
      </c>
      <c r="BJ643">
        <v>0</v>
      </c>
      <c r="BM643">
        <f t="shared" si="230"/>
        <v>8.0534470601597002E-4</v>
      </c>
      <c r="BN643">
        <f t="shared" si="231"/>
        <v>3.9795050474943999E-4</v>
      </c>
      <c r="BO643">
        <f t="shared" si="232"/>
        <v>1.8138647155180001</v>
      </c>
      <c r="BP643">
        <f t="shared" si="233"/>
        <v>2</v>
      </c>
      <c r="BR643" s="132"/>
    </row>
    <row r="644" spans="1:70" x14ac:dyDescent="0.25">
      <c r="A644" t="str">
        <f t="shared" si="238"/>
        <v>12150233</v>
      </c>
      <c r="B644">
        <v>12</v>
      </c>
      <c r="C644">
        <v>150</v>
      </c>
      <c r="D644">
        <v>3</v>
      </c>
      <c r="E644">
        <v>23</v>
      </c>
      <c r="F644" s="138">
        <f t="shared" si="237"/>
        <v>9</v>
      </c>
      <c r="G644">
        <v>0</v>
      </c>
      <c r="H644">
        <v>0</v>
      </c>
      <c r="I644">
        <v>0</v>
      </c>
      <c r="J644" s="94">
        <v>0</v>
      </c>
      <c r="K644" s="87">
        <v>476.4</v>
      </c>
      <c r="L644" s="86">
        <v>0</v>
      </c>
      <c r="M644" s="86">
        <v>0</v>
      </c>
      <c r="N644" s="86">
        <v>0</v>
      </c>
      <c r="O644">
        <v>1.3620000000000001</v>
      </c>
      <c r="P644">
        <v>1.1000000000000001</v>
      </c>
      <c r="Q644">
        <v>1.1000000000000001</v>
      </c>
      <c r="R644">
        <v>1.1000000000000001</v>
      </c>
      <c r="S644">
        <f t="shared" si="243"/>
        <v>71</v>
      </c>
      <c r="T644">
        <f t="shared" si="243"/>
        <v>0</v>
      </c>
      <c r="U644">
        <f t="shared" si="243"/>
        <v>0</v>
      </c>
      <c r="V644">
        <f t="shared" si="243"/>
        <v>0</v>
      </c>
      <c r="W644">
        <f t="shared" si="235"/>
        <v>12</v>
      </c>
      <c r="X644">
        <f t="shared" si="235"/>
        <v>0</v>
      </c>
      <c r="Y644">
        <f t="shared" si="235"/>
        <v>0</v>
      </c>
      <c r="Z644">
        <f t="shared" si="235"/>
        <v>0</v>
      </c>
      <c r="AA644">
        <f t="shared" si="239"/>
        <v>0.19464407664721331</v>
      </c>
      <c r="AB644">
        <f t="shared" si="239"/>
        <v>0</v>
      </c>
      <c r="AC644">
        <f t="shared" si="240"/>
        <v>0</v>
      </c>
      <c r="AD644" s="96">
        <f t="shared" si="241"/>
        <v>0</v>
      </c>
      <c r="AE644" s="95">
        <v>0</v>
      </c>
      <c r="AF644" s="86">
        <v>0</v>
      </c>
      <c r="AG644" s="86">
        <v>0</v>
      </c>
      <c r="AH644">
        <v>0.98</v>
      </c>
      <c r="AI644">
        <v>0.98</v>
      </c>
      <c r="AJ644">
        <v>0.98</v>
      </c>
      <c r="AK644">
        <f t="shared" si="244"/>
        <v>0</v>
      </c>
      <c r="AL644">
        <f t="shared" si="244"/>
        <v>0</v>
      </c>
      <c r="AM644">
        <f t="shared" si="244"/>
        <v>0</v>
      </c>
      <c r="AN644">
        <f t="shared" si="242"/>
        <v>0</v>
      </c>
      <c r="AO644">
        <f t="shared" si="242"/>
        <v>0</v>
      </c>
      <c r="AP644">
        <f t="shared" si="242"/>
        <v>0</v>
      </c>
      <c r="AQ644" s="97">
        <f>(AK644/(IF((237.3*LN(('Mini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4" s="97">
        <f>(AL644/(IF((237.3*LN(('Mini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4" s="97">
        <f>(AM644/(IF((237.3*LN(('Mini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4">
        <f t="shared" si="229"/>
        <v>0</v>
      </c>
      <c r="AU644">
        <v>0</v>
      </c>
      <c r="AV644" s="96">
        <v>0</v>
      </c>
      <c r="AW644" s="139">
        <f t="shared" si="228"/>
        <v>0.5</v>
      </c>
      <c r="AX644" s="129">
        <v>0</v>
      </c>
      <c r="AY644" s="129">
        <v>0</v>
      </c>
      <c r="AZ644" s="129">
        <v>0</v>
      </c>
      <c r="BA644" s="86"/>
      <c r="BB644" s="86">
        <v>0</v>
      </c>
      <c r="BC644">
        <v>0</v>
      </c>
      <c r="BD644">
        <v>0</v>
      </c>
      <c r="BE644">
        <v>0</v>
      </c>
      <c r="BG644">
        <v>0</v>
      </c>
      <c r="BH644">
        <v>0</v>
      </c>
      <c r="BI644">
        <v>0</v>
      </c>
      <c r="BJ644">
        <v>0</v>
      </c>
      <c r="BM644">
        <f t="shared" si="230"/>
        <v>8.0534470601597002E-4</v>
      </c>
      <c r="BN644">
        <f t="shared" si="231"/>
        <v>3.9795050474943999E-4</v>
      </c>
      <c r="BO644">
        <f t="shared" si="232"/>
        <v>1.8138647155180001</v>
      </c>
      <c r="BP644">
        <f t="shared" si="233"/>
        <v>2</v>
      </c>
      <c r="BR644" s="132"/>
    </row>
    <row r="645" spans="1:70" x14ac:dyDescent="0.25">
      <c r="A645" t="str">
        <f t="shared" si="238"/>
        <v>12150303</v>
      </c>
      <c r="B645">
        <v>12</v>
      </c>
      <c r="C645">
        <v>150</v>
      </c>
      <c r="D645">
        <v>3</v>
      </c>
      <c r="E645">
        <v>30</v>
      </c>
      <c r="F645" s="138">
        <f t="shared" si="237"/>
        <v>14</v>
      </c>
      <c r="G645">
        <v>0</v>
      </c>
      <c r="H645">
        <v>0</v>
      </c>
      <c r="I645">
        <v>0</v>
      </c>
      <c r="J645" s="94">
        <v>0</v>
      </c>
      <c r="K645" s="87">
        <v>662.4</v>
      </c>
      <c r="L645" s="86">
        <v>0</v>
      </c>
      <c r="M645" s="86">
        <v>0</v>
      </c>
      <c r="N645" s="86">
        <v>0</v>
      </c>
      <c r="O645">
        <v>1.3620000000000001</v>
      </c>
      <c r="P645">
        <v>1.1000000000000001</v>
      </c>
      <c r="Q645">
        <v>1.1000000000000001</v>
      </c>
      <c r="R645">
        <v>1.1000000000000001</v>
      </c>
      <c r="S645">
        <f t="shared" si="243"/>
        <v>99</v>
      </c>
      <c r="T645">
        <f t="shared" si="243"/>
        <v>0</v>
      </c>
      <c r="U645">
        <f t="shared" si="243"/>
        <v>0</v>
      </c>
      <c r="V645">
        <f t="shared" si="243"/>
        <v>0</v>
      </c>
      <c r="W645">
        <f t="shared" si="235"/>
        <v>17</v>
      </c>
      <c r="X645">
        <f t="shared" si="235"/>
        <v>0</v>
      </c>
      <c r="Y645">
        <f t="shared" si="235"/>
        <v>0</v>
      </c>
      <c r="Z645">
        <f t="shared" si="235"/>
        <v>0</v>
      </c>
      <c r="AA645">
        <f t="shared" si="239"/>
        <v>0.70494962440300701</v>
      </c>
      <c r="AB645">
        <f t="shared" si="239"/>
        <v>0</v>
      </c>
      <c r="AC645">
        <f t="shared" si="240"/>
        <v>0</v>
      </c>
      <c r="AD645" s="96">
        <f t="shared" si="241"/>
        <v>0</v>
      </c>
      <c r="AE645" s="95">
        <v>0</v>
      </c>
      <c r="AF645" s="86">
        <v>0</v>
      </c>
      <c r="AG645" s="86">
        <v>0</v>
      </c>
      <c r="AH645">
        <v>0.98</v>
      </c>
      <c r="AI645">
        <v>0.98</v>
      </c>
      <c r="AJ645">
        <v>0.98</v>
      </c>
      <c r="AK645">
        <f t="shared" si="244"/>
        <v>0</v>
      </c>
      <c r="AL645">
        <f t="shared" si="244"/>
        <v>0</v>
      </c>
      <c r="AM645">
        <f t="shared" si="244"/>
        <v>0</v>
      </c>
      <c r="AN645">
        <f t="shared" si="242"/>
        <v>0</v>
      </c>
      <c r="AO645">
        <f t="shared" si="242"/>
        <v>0</v>
      </c>
      <c r="AP645">
        <f t="shared" si="242"/>
        <v>0</v>
      </c>
      <c r="AQ645" s="97">
        <f>(AK645/(IF((237.3*LN(('Mini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5" s="97">
        <f>(AL645/(IF((237.3*LN(('Mini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5" s="97">
        <f>(AM645/(IF((237.3*LN(('Mini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5">
        <f t="shared" si="229"/>
        <v>0</v>
      </c>
      <c r="AU645">
        <v>0</v>
      </c>
      <c r="AV645" s="96">
        <v>0</v>
      </c>
      <c r="AW645" s="139">
        <f t="shared" si="228"/>
        <v>0.75</v>
      </c>
      <c r="AX645" s="129">
        <v>0</v>
      </c>
      <c r="AY645" s="129">
        <v>0</v>
      </c>
      <c r="AZ645" s="129">
        <v>0</v>
      </c>
      <c r="BA645" s="86"/>
      <c r="BB645" s="86">
        <v>0</v>
      </c>
      <c r="BC645">
        <v>0</v>
      </c>
      <c r="BD645">
        <v>0</v>
      </c>
      <c r="BE645">
        <v>0</v>
      </c>
      <c r="BG645">
        <v>0</v>
      </c>
      <c r="BH645">
        <v>0</v>
      </c>
      <c r="BI645">
        <v>0</v>
      </c>
      <c r="BJ645">
        <v>0</v>
      </c>
      <c r="BM645">
        <f t="shared" si="230"/>
        <v>2.5582398288699999E-3</v>
      </c>
      <c r="BN645">
        <f t="shared" si="231"/>
        <v>5.6161694684148003E-4</v>
      </c>
      <c r="BO645">
        <f t="shared" si="232"/>
        <v>1.4942747715061999</v>
      </c>
      <c r="BP645">
        <f t="shared" si="233"/>
        <v>3</v>
      </c>
      <c r="BR645" s="132"/>
    </row>
    <row r="646" spans="1:70" x14ac:dyDescent="0.25">
      <c r="A646" t="str">
        <f t="shared" si="238"/>
        <v>12150383</v>
      </c>
      <c r="B646">
        <v>12</v>
      </c>
      <c r="C646">
        <v>150</v>
      </c>
      <c r="D646">
        <v>3</v>
      </c>
      <c r="E646">
        <v>38</v>
      </c>
      <c r="F646" s="138">
        <f t="shared" si="237"/>
        <v>19</v>
      </c>
      <c r="G646">
        <v>0</v>
      </c>
      <c r="H646">
        <v>0</v>
      </c>
      <c r="I646">
        <v>0</v>
      </c>
      <c r="J646" s="94">
        <v>0</v>
      </c>
      <c r="K646" s="87">
        <v>854.4</v>
      </c>
      <c r="L646" s="86">
        <v>0</v>
      </c>
      <c r="M646" s="86">
        <v>0</v>
      </c>
      <c r="N646" s="86">
        <v>0</v>
      </c>
      <c r="O646">
        <v>1.3620000000000001</v>
      </c>
      <c r="P646">
        <v>1.1000000000000001</v>
      </c>
      <c r="Q646">
        <v>1.1000000000000001</v>
      </c>
      <c r="R646">
        <v>1.1000000000000001</v>
      </c>
      <c r="S646">
        <f t="shared" si="243"/>
        <v>128</v>
      </c>
      <c r="T646">
        <f t="shared" si="243"/>
        <v>0</v>
      </c>
      <c r="U646">
        <f t="shared" si="243"/>
        <v>0</v>
      </c>
      <c r="V646">
        <f t="shared" si="243"/>
        <v>0</v>
      </c>
      <c r="W646">
        <f t="shared" si="235"/>
        <v>22</v>
      </c>
      <c r="X646">
        <f t="shared" si="235"/>
        <v>0</v>
      </c>
      <c r="Y646">
        <f t="shared" si="235"/>
        <v>0</v>
      </c>
      <c r="Z646">
        <f t="shared" si="235"/>
        <v>0</v>
      </c>
      <c r="AA646">
        <f t="shared" si="239"/>
        <v>2.0918165683065189</v>
      </c>
      <c r="AB646">
        <f t="shared" si="239"/>
        <v>0</v>
      </c>
      <c r="AC646">
        <f t="shared" si="240"/>
        <v>0</v>
      </c>
      <c r="AD646" s="96">
        <f t="shared" si="241"/>
        <v>0</v>
      </c>
      <c r="AE646" s="95">
        <v>0</v>
      </c>
      <c r="AF646" s="86">
        <v>0</v>
      </c>
      <c r="AG646" s="86">
        <v>0</v>
      </c>
      <c r="AH646">
        <v>0.98</v>
      </c>
      <c r="AI646">
        <v>0.98</v>
      </c>
      <c r="AJ646">
        <v>0.98</v>
      </c>
      <c r="AK646">
        <f t="shared" si="244"/>
        <v>0</v>
      </c>
      <c r="AL646">
        <f t="shared" si="244"/>
        <v>0</v>
      </c>
      <c r="AM646">
        <f t="shared" si="244"/>
        <v>0</v>
      </c>
      <c r="AN646">
        <f t="shared" si="242"/>
        <v>0</v>
      </c>
      <c r="AO646">
        <f t="shared" si="242"/>
        <v>0</v>
      </c>
      <c r="AP646">
        <f t="shared" si="242"/>
        <v>0</v>
      </c>
      <c r="AQ646" s="97">
        <f>(AK646/(IF((237.3*LN(('Mini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6" s="97">
        <f>(AL646/(IF((237.3*LN(('Mini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6" s="97">
        <f>(AM646/(IF((237.3*LN(('Mini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6">
        <f t="shared" si="229"/>
        <v>0</v>
      </c>
      <c r="AU646">
        <v>0</v>
      </c>
      <c r="AV646" s="96">
        <v>0</v>
      </c>
      <c r="AW646" s="139">
        <f t="shared" si="228"/>
        <v>1</v>
      </c>
      <c r="AX646" s="129">
        <v>0</v>
      </c>
      <c r="AY646" s="129">
        <v>0</v>
      </c>
      <c r="AZ646" s="129">
        <v>0</v>
      </c>
      <c r="BA646" s="86"/>
      <c r="BB646" s="86">
        <v>0</v>
      </c>
      <c r="BC646">
        <v>0</v>
      </c>
      <c r="BD646">
        <v>0</v>
      </c>
      <c r="BE646">
        <v>0</v>
      </c>
      <c r="BG646">
        <v>0</v>
      </c>
      <c r="BH646">
        <v>0</v>
      </c>
      <c r="BI646">
        <v>0</v>
      </c>
      <c r="BJ646">
        <v>0</v>
      </c>
      <c r="BM646">
        <f t="shared" si="230"/>
        <v>1.1616292894075E-2</v>
      </c>
      <c r="BN646">
        <f t="shared" si="231"/>
        <v>1.6553227470231999E-3</v>
      </c>
      <c r="BO646">
        <f t="shared" si="232"/>
        <v>1.5869346821790999</v>
      </c>
      <c r="BP646">
        <f t="shared" si="233"/>
        <v>1</v>
      </c>
      <c r="BR646" s="132"/>
    </row>
    <row r="647" spans="1:70" x14ac:dyDescent="0.25">
      <c r="A647" t="str">
        <f t="shared" si="238"/>
        <v>12170143</v>
      </c>
      <c r="B647">
        <v>12</v>
      </c>
      <c r="C647">
        <v>170</v>
      </c>
      <c r="D647">
        <v>3</v>
      </c>
      <c r="E647">
        <v>14</v>
      </c>
      <c r="F647" s="138">
        <f t="shared" si="237"/>
        <v>4</v>
      </c>
      <c r="G647">
        <v>0</v>
      </c>
      <c r="H647">
        <v>0</v>
      </c>
      <c r="I647">
        <v>0</v>
      </c>
      <c r="J647" s="94">
        <v>0</v>
      </c>
      <c r="K647" s="87">
        <v>319.2</v>
      </c>
      <c r="L647" s="86">
        <v>0</v>
      </c>
      <c r="M647" s="86">
        <v>0</v>
      </c>
      <c r="N647" s="86">
        <v>0</v>
      </c>
      <c r="O647">
        <v>1.3620000000000001</v>
      </c>
      <c r="P647">
        <v>1.1000000000000001</v>
      </c>
      <c r="Q647">
        <v>1.1000000000000001</v>
      </c>
      <c r="R647">
        <v>1.1000000000000001</v>
      </c>
      <c r="S647">
        <f t="shared" si="243"/>
        <v>48</v>
      </c>
      <c r="T647">
        <f t="shared" si="243"/>
        <v>0</v>
      </c>
      <c r="U647">
        <f t="shared" si="243"/>
        <v>0</v>
      </c>
      <c r="V647">
        <f t="shared" si="243"/>
        <v>0</v>
      </c>
      <c r="W647">
        <f t="shared" si="235"/>
        <v>8</v>
      </c>
      <c r="X647">
        <f t="shared" si="235"/>
        <v>0</v>
      </c>
      <c r="Y647">
        <f t="shared" si="235"/>
        <v>0</v>
      </c>
      <c r="Z647">
        <f t="shared" si="235"/>
        <v>0</v>
      </c>
      <c r="AA647">
        <f t="shared" si="239"/>
        <v>7.6071484454865321E-2</v>
      </c>
      <c r="AB647">
        <f t="shared" si="239"/>
        <v>0</v>
      </c>
      <c r="AC647">
        <f t="shared" si="240"/>
        <v>0</v>
      </c>
      <c r="AD647" s="96">
        <f t="shared" si="241"/>
        <v>0</v>
      </c>
      <c r="AE647" s="95">
        <v>0</v>
      </c>
      <c r="AF647" s="86">
        <v>0</v>
      </c>
      <c r="AG647" s="86">
        <v>0</v>
      </c>
      <c r="AH647">
        <v>0.98</v>
      </c>
      <c r="AI647">
        <v>0.98</v>
      </c>
      <c r="AJ647">
        <v>0.98</v>
      </c>
      <c r="AK647">
        <f t="shared" si="244"/>
        <v>0</v>
      </c>
      <c r="AL647">
        <f t="shared" si="244"/>
        <v>0</v>
      </c>
      <c r="AM647">
        <f t="shared" si="244"/>
        <v>0</v>
      </c>
      <c r="AN647">
        <f t="shared" si="242"/>
        <v>0</v>
      </c>
      <c r="AO647">
        <f t="shared" si="242"/>
        <v>0</v>
      </c>
      <c r="AP647">
        <f t="shared" si="242"/>
        <v>0</v>
      </c>
      <c r="AQ647" s="97">
        <f>(AK647/(IF((237.3*LN(('Mini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7" s="97">
        <f>(AL647/(IF((237.3*LN(('Mini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7" s="97">
        <f>(AM647/(IF((237.3*LN(('Mini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7">
        <f t="shared" si="229"/>
        <v>0</v>
      </c>
      <c r="AU647">
        <v>0</v>
      </c>
      <c r="AV647" s="96">
        <v>0</v>
      </c>
      <c r="AW647" s="139">
        <f t="shared" si="228"/>
        <v>0.28333333333333333</v>
      </c>
      <c r="AX647" s="129">
        <v>0</v>
      </c>
      <c r="AY647" s="129">
        <v>0</v>
      </c>
      <c r="AZ647" s="129">
        <v>0</v>
      </c>
      <c r="BA647" s="86"/>
      <c r="BB647" s="86">
        <v>0</v>
      </c>
      <c r="BC647">
        <v>0</v>
      </c>
      <c r="BD647">
        <v>0</v>
      </c>
      <c r="BE647">
        <v>0</v>
      </c>
      <c r="BG647">
        <v>0</v>
      </c>
      <c r="BH647">
        <v>0</v>
      </c>
      <c r="BI647">
        <v>0</v>
      </c>
      <c r="BJ647">
        <v>0</v>
      </c>
      <c r="BM647">
        <f t="shared" si="230"/>
        <v>1.3823338826853E-3</v>
      </c>
      <c r="BN647">
        <f t="shared" si="231"/>
        <v>3.3290816326530999E-4</v>
      </c>
      <c r="BO647">
        <f t="shared" si="232"/>
        <v>1.723172227894</v>
      </c>
      <c r="BP647">
        <f t="shared" si="233"/>
        <v>1</v>
      </c>
      <c r="BR647" s="132"/>
    </row>
    <row r="648" spans="1:70" x14ac:dyDescent="0.25">
      <c r="A648" t="str">
        <f t="shared" si="238"/>
        <v>12170183</v>
      </c>
      <c r="B648">
        <v>12</v>
      </c>
      <c r="C648">
        <v>170</v>
      </c>
      <c r="D648">
        <v>3</v>
      </c>
      <c r="E648">
        <v>18</v>
      </c>
      <c r="F648" s="138">
        <f t="shared" si="237"/>
        <v>9</v>
      </c>
      <c r="G648">
        <v>0</v>
      </c>
      <c r="H648">
        <v>0</v>
      </c>
      <c r="I648">
        <v>0</v>
      </c>
      <c r="J648" s="94">
        <v>0</v>
      </c>
      <c r="K648" s="87">
        <v>473.2</v>
      </c>
      <c r="L648" s="86">
        <v>0</v>
      </c>
      <c r="M648" s="86">
        <v>0</v>
      </c>
      <c r="N648" s="86">
        <v>0</v>
      </c>
      <c r="O648">
        <v>1.3620000000000001</v>
      </c>
      <c r="P648">
        <v>1.1000000000000001</v>
      </c>
      <c r="Q648">
        <v>1.1000000000000001</v>
      </c>
      <c r="R648">
        <v>1.1000000000000001</v>
      </c>
      <c r="S648">
        <f t="shared" si="243"/>
        <v>71</v>
      </c>
      <c r="T648">
        <f t="shared" si="243"/>
        <v>0</v>
      </c>
      <c r="U648">
        <f t="shared" si="243"/>
        <v>0</v>
      </c>
      <c r="V648">
        <f t="shared" si="243"/>
        <v>0</v>
      </c>
      <c r="W648">
        <f t="shared" si="235"/>
        <v>12</v>
      </c>
      <c r="X648">
        <f t="shared" si="235"/>
        <v>0</v>
      </c>
      <c r="Y648">
        <f t="shared" si="235"/>
        <v>0</v>
      </c>
      <c r="Z648">
        <f t="shared" si="235"/>
        <v>0</v>
      </c>
      <c r="AA648">
        <f t="shared" si="239"/>
        <v>0.22326981247242142</v>
      </c>
      <c r="AB648">
        <f t="shared" si="239"/>
        <v>0</v>
      </c>
      <c r="AC648">
        <f t="shared" si="240"/>
        <v>0</v>
      </c>
      <c r="AD648" s="96">
        <f t="shared" si="241"/>
        <v>0</v>
      </c>
      <c r="AE648" s="95">
        <v>0</v>
      </c>
      <c r="AF648" s="86">
        <v>0</v>
      </c>
      <c r="AG648" s="86">
        <v>0</v>
      </c>
      <c r="AH648">
        <v>0.98</v>
      </c>
      <c r="AI648">
        <v>0.98</v>
      </c>
      <c r="AJ648">
        <v>0.98</v>
      </c>
      <c r="AK648">
        <f t="shared" si="244"/>
        <v>0</v>
      </c>
      <c r="AL648">
        <f t="shared" si="244"/>
        <v>0</v>
      </c>
      <c r="AM648">
        <f t="shared" si="244"/>
        <v>0</v>
      </c>
      <c r="AN648">
        <f t="shared" si="242"/>
        <v>0</v>
      </c>
      <c r="AO648">
        <f t="shared" si="242"/>
        <v>0</v>
      </c>
      <c r="AP648">
        <f t="shared" si="242"/>
        <v>0</v>
      </c>
      <c r="AQ648" s="97">
        <f>(AK648/(IF((237.3*LN(('Mini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8" s="97">
        <f>(AL648/(IF((237.3*LN(('Mini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8" s="97">
        <f>(AM648/(IF((237.3*LN(('Mini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8">
        <f t="shared" si="229"/>
        <v>0</v>
      </c>
      <c r="AU648">
        <v>0</v>
      </c>
      <c r="AV648" s="96">
        <v>0</v>
      </c>
      <c r="AW648" s="139">
        <f t="shared" si="228"/>
        <v>0.56666666666666665</v>
      </c>
      <c r="AX648" s="129">
        <v>0</v>
      </c>
      <c r="AY648" s="129">
        <v>0</v>
      </c>
      <c r="AZ648" s="129">
        <v>0</v>
      </c>
      <c r="BA648" s="86"/>
      <c r="BB648" s="86">
        <v>0</v>
      </c>
      <c r="BC648">
        <v>0</v>
      </c>
      <c r="BD648">
        <v>0</v>
      </c>
      <c r="BE648">
        <v>0</v>
      </c>
      <c r="BG648">
        <v>0</v>
      </c>
      <c r="BH648">
        <v>0</v>
      </c>
      <c r="BI648">
        <v>0</v>
      </c>
      <c r="BJ648">
        <v>0</v>
      </c>
      <c r="BM648">
        <f t="shared" si="230"/>
        <v>8.0534470601597002E-4</v>
      </c>
      <c r="BN648">
        <f t="shared" si="231"/>
        <v>3.9795050474943999E-4</v>
      </c>
      <c r="BO648">
        <f t="shared" si="232"/>
        <v>1.8138647155180001</v>
      </c>
      <c r="BP648">
        <f t="shared" si="233"/>
        <v>2</v>
      </c>
      <c r="BR648" s="132"/>
    </row>
    <row r="649" spans="1:70" x14ac:dyDescent="0.25">
      <c r="A649" t="str">
        <f t="shared" si="238"/>
        <v>12170233</v>
      </c>
      <c r="B649">
        <v>12</v>
      </c>
      <c r="C649">
        <v>170</v>
      </c>
      <c r="D649">
        <v>3</v>
      </c>
      <c r="E649">
        <v>23</v>
      </c>
      <c r="F649" s="138">
        <f t="shared" si="237"/>
        <v>9</v>
      </c>
      <c r="G649">
        <v>0</v>
      </c>
      <c r="H649">
        <v>0</v>
      </c>
      <c r="I649">
        <v>0</v>
      </c>
      <c r="J649" s="94">
        <v>0</v>
      </c>
      <c r="K649" s="87">
        <v>555.79999999999995</v>
      </c>
      <c r="L649" s="86">
        <v>0</v>
      </c>
      <c r="M649" s="86">
        <v>0</v>
      </c>
      <c r="N649" s="86">
        <v>0</v>
      </c>
      <c r="O649">
        <v>1.3620000000000001</v>
      </c>
      <c r="P649">
        <v>1.1000000000000001</v>
      </c>
      <c r="Q649">
        <v>1.1000000000000001</v>
      </c>
      <c r="R649">
        <v>1.1000000000000001</v>
      </c>
      <c r="S649">
        <f t="shared" si="243"/>
        <v>83</v>
      </c>
      <c r="T649">
        <f t="shared" si="243"/>
        <v>0</v>
      </c>
      <c r="U649">
        <f t="shared" si="243"/>
        <v>0</v>
      </c>
      <c r="V649">
        <f t="shared" si="243"/>
        <v>0</v>
      </c>
      <c r="W649">
        <f t="shared" si="235"/>
        <v>14</v>
      </c>
      <c r="X649">
        <f t="shared" si="235"/>
        <v>0</v>
      </c>
      <c r="Y649">
        <f t="shared" si="235"/>
        <v>0</v>
      </c>
      <c r="Z649">
        <f t="shared" si="235"/>
        <v>0</v>
      </c>
      <c r="AA649">
        <f t="shared" si="239"/>
        <v>0.29532092726125031</v>
      </c>
      <c r="AB649">
        <f t="shared" si="239"/>
        <v>0</v>
      </c>
      <c r="AC649">
        <f t="shared" si="240"/>
        <v>0</v>
      </c>
      <c r="AD649" s="96">
        <f t="shared" si="241"/>
        <v>0</v>
      </c>
      <c r="AE649" s="95">
        <v>0</v>
      </c>
      <c r="AF649" s="86">
        <v>0</v>
      </c>
      <c r="AG649" s="86">
        <v>0</v>
      </c>
      <c r="AH649">
        <v>0.98</v>
      </c>
      <c r="AI649">
        <v>0.98</v>
      </c>
      <c r="AJ649">
        <v>0.98</v>
      </c>
      <c r="AK649">
        <f t="shared" si="244"/>
        <v>0</v>
      </c>
      <c r="AL649">
        <f t="shared" si="244"/>
        <v>0</v>
      </c>
      <c r="AM649">
        <f t="shared" si="244"/>
        <v>0</v>
      </c>
      <c r="AN649">
        <f t="shared" si="242"/>
        <v>0</v>
      </c>
      <c r="AO649">
        <f t="shared" si="242"/>
        <v>0</v>
      </c>
      <c r="AP649">
        <f t="shared" si="242"/>
        <v>0</v>
      </c>
      <c r="AQ649" s="97">
        <f>(AK649/(IF((237.3*LN(('Mini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49" s="97">
        <f>(AL649/(IF((237.3*LN(('Mini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49" s="97">
        <f>(AM649/(IF((237.3*LN(('Mini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49">
        <f t="shared" si="229"/>
        <v>0</v>
      </c>
      <c r="AU649">
        <v>0</v>
      </c>
      <c r="AV649" s="96">
        <v>0</v>
      </c>
      <c r="AW649" s="139">
        <f t="shared" ref="AW649:AW712" si="245">IF($F649=$BR$70,$C649*$BS$70,IF($F649=$BR$71,$C649*$BS$71,IF($F649=$BR$72,$C649*$BS$72,IF($F649=$BR$73,$C649*$BS$73,IF($F649=$BR$74,$C649*$BS$74,IF($F649=$BR$75,$C649*$BS$75,IF($F649=$BR$76,$C649*$BS$76,IF($F649=$BR$77,$C649*$BS$77,IF($F649=$BR$78,$C649*$BS$78,IF($F649=$BR$79,$C649*$BS$79,IF($F649=$BR$80,$C649*$BS$80,)))))))))))</f>
        <v>0.56666666666666665</v>
      </c>
      <c r="AX649" s="129">
        <v>0</v>
      </c>
      <c r="AY649" s="129">
        <v>0</v>
      </c>
      <c r="AZ649" s="129">
        <v>0</v>
      </c>
      <c r="BA649" s="86"/>
      <c r="BB649" s="86">
        <v>0</v>
      </c>
      <c r="BC649">
        <v>0</v>
      </c>
      <c r="BD649">
        <v>0</v>
      </c>
      <c r="BE649">
        <v>0</v>
      </c>
      <c r="BG649">
        <v>0</v>
      </c>
      <c r="BH649">
        <v>0</v>
      </c>
      <c r="BI649">
        <v>0</v>
      </c>
      <c r="BJ649">
        <v>0</v>
      </c>
      <c r="BM649">
        <f t="shared" si="230"/>
        <v>8.0534470601597002E-4</v>
      </c>
      <c r="BN649">
        <f t="shared" si="231"/>
        <v>3.9795050474943999E-4</v>
      </c>
      <c r="BO649">
        <f t="shared" si="232"/>
        <v>1.8138647155180001</v>
      </c>
      <c r="BP649">
        <f t="shared" si="233"/>
        <v>2</v>
      </c>
      <c r="BR649" s="132"/>
    </row>
    <row r="650" spans="1:70" x14ac:dyDescent="0.25">
      <c r="A650" t="str">
        <f t="shared" si="238"/>
        <v>12170303</v>
      </c>
      <c r="B650">
        <v>12</v>
      </c>
      <c r="C650">
        <v>170</v>
      </c>
      <c r="D650">
        <v>3</v>
      </c>
      <c r="E650">
        <v>30</v>
      </c>
      <c r="F650" s="138">
        <f t="shared" si="237"/>
        <v>14</v>
      </c>
      <c r="G650">
        <v>0</v>
      </c>
      <c r="H650">
        <v>0</v>
      </c>
      <c r="I650">
        <v>0</v>
      </c>
      <c r="J650" s="94">
        <v>0</v>
      </c>
      <c r="K650" s="87">
        <v>772.8</v>
      </c>
      <c r="L650" s="86">
        <v>0</v>
      </c>
      <c r="M650" s="86">
        <v>0</v>
      </c>
      <c r="N650" s="86">
        <v>0</v>
      </c>
      <c r="O650">
        <v>1.3620000000000001</v>
      </c>
      <c r="P650">
        <v>1.1000000000000001</v>
      </c>
      <c r="Q650">
        <v>1.1000000000000001</v>
      </c>
      <c r="R650">
        <v>1.1000000000000001</v>
      </c>
      <c r="S650">
        <f t="shared" si="243"/>
        <v>115</v>
      </c>
      <c r="T650">
        <f t="shared" si="243"/>
        <v>0</v>
      </c>
      <c r="U650">
        <f t="shared" si="243"/>
        <v>0</v>
      </c>
      <c r="V650">
        <f t="shared" si="243"/>
        <v>0</v>
      </c>
      <c r="W650">
        <f t="shared" si="235"/>
        <v>20</v>
      </c>
      <c r="X650">
        <f t="shared" si="235"/>
        <v>0</v>
      </c>
      <c r="Y650">
        <f t="shared" si="235"/>
        <v>0</v>
      </c>
      <c r="Z650">
        <f t="shared" si="235"/>
        <v>0</v>
      </c>
      <c r="AA650">
        <f t="shared" si="239"/>
        <v>1.0311520292801872</v>
      </c>
      <c r="AB650">
        <f t="shared" si="239"/>
        <v>0</v>
      </c>
      <c r="AC650">
        <f t="shared" si="240"/>
        <v>0</v>
      </c>
      <c r="AD650" s="96">
        <f t="shared" si="241"/>
        <v>0</v>
      </c>
      <c r="AE650" s="95">
        <v>0</v>
      </c>
      <c r="AF650" s="86">
        <v>0</v>
      </c>
      <c r="AG650" s="86">
        <v>0</v>
      </c>
      <c r="AH650">
        <v>0.98</v>
      </c>
      <c r="AI650">
        <v>0.98</v>
      </c>
      <c r="AJ650">
        <v>0.98</v>
      </c>
      <c r="AK650">
        <f t="shared" si="244"/>
        <v>0</v>
      </c>
      <c r="AL650">
        <f t="shared" si="244"/>
        <v>0</v>
      </c>
      <c r="AM650">
        <f t="shared" si="244"/>
        <v>0</v>
      </c>
      <c r="AN650">
        <f t="shared" si="242"/>
        <v>0</v>
      </c>
      <c r="AO650">
        <f t="shared" si="242"/>
        <v>0</v>
      </c>
      <c r="AP650">
        <f t="shared" si="242"/>
        <v>0</v>
      </c>
      <c r="AQ650" s="97">
        <f>(AK650/(IF((237.3*LN(('Mini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0" s="97">
        <f>(AL650/(IF((237.3*LN(('Mini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0" s="97">
        <f>(AM650/(IF((237.3*LN(('Mini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0">
        <f t="shared" ref="AT650:AT713" si="246">0.0098*(($BM650*(AN650^$BO650)*($C650-14.4)*$BP650)+($BN650*AN650*AN650))</f>
        <v>0</v>
      </c>
      <c r="AU650">
        <v>0</v>
      </c>
      <c r="AV650" s="96">
        <v>0</v>
      </c>
      <c r="AW650" s="139">
        <f t="shared" si="245"/>
        <v>0.85</v>
      </c>
      <c r="AX650" s="129">
        <v>0</v>
      </c>
      <c r="AY650" s="129">
        <v>0</v>
      </c>
      <c r="AZ650" s="129">
        <v>0</v>
      </c>
      <c r="BA650" s="86"/>
      <c r="BB650" s="86">
        <v>0</v>
      </c>
      <c r="BC650">
        <v>0</v>
      </c>
      <c r="BD650">
        <v>0</v>
      </c>
      <c r="BE650">
        <v>0</v>
      </c>
      <c r="BG650">
        <v>0</v>
      </c>
      <c r="BH650">
        <v>0</v>
      </c>
      <c r="BI650">
        <v>0</v>
      </c>
      <c r="BJ650">
        <v>0</v>
      </c>
      <c r="BM650">
        <f t="shared" ref="BM650:BM713" si="247">IF($F650=$BR$70,$BT$70,IF($F650=$BR$71,$BT$71,IF($F650=$BR$72,$BT$72,IF($F650=$BR$73,$BT$73,IF($F650=$BR$74,$BT$74,IF($F650=$BR$75,$BT$75,IF($F650=$BR$76,$BT$76,IF($F650=$BR$77,$BT$77,IF($F650=$BR$78,$BT$78,IF($F650=$BR$79,$BT$79,IF($F650=$BR$80,$BT$80,)))))))))))</f>
        <v>2.5582398288699999E-3</v>
      </c>
      <c r="BN650">
        <f t="shared" ref="BN650:BN713" si="248">IF($F650=$BR$70,$BU$70,IF($F650=$BR$71,$BU$71,IF($F650=$BR$72,$BU$72,IF($F650=$BR$73,$BU$73,IF($F650=$BR$74,$BU$74,IF($F650=$BR$75,$BU$75,IF($F650=$BR$76,$BU$76,IF($F650=$BR$77,$BU$77,IF($F650=$BR$78,$BU$78,IF($F650=$BR$79,$BU$79,IF($F650=$BR$80,$BU$80,)))))))))))</f>
        <v>5.6161694684148003E-4</v>
      </c>
      <c r="BO650">
        <f t="shared" ref="BO650:BO713" si="249">IF($F650=$BR$70,$BV$70,IF($F650=$BR$71,$BV$71,IF($F650=$BR$72,$BV$72,IF($F650=$BR$73,$BV$73,IF($F650=$BR$74,$BV$74,IF($F650=$BR$75,$BV$75,IF($F650=$BR$76,$BV$76,IF($F650=$BR$77,$BV$77,IF($F650=$BR$78,$BV$78,IF($F650=$BR$79,$BV$79,IF($F650=$BR$80,$BV$80,)))))))))))</f>
        <v>1.4942747715061999</v>
      </c>
      <c r="BP650">
        <f t="shared" ref="BP650:BP713" si="250">IF($F650=$BR$70,$BW$70,IF($F650=$BR$71,$BW$71,IF($F650=$BR$72,$BW$72,IF($F650=$BR$73,$BW$73,IF($F650=$BR$74,$BW$74,IF($F650=$BR$75,$BW$75,IF($F650=$BR$76,$BW$76,IF($F650=$BR$77,$BW$77,IF($F650=$BR$78,$BW$78,IF($F650=$BR$79,$BW$79,IF($F650=$BR$80,$BW$80,)))))))))))</f>
        <v>3</v>
      </c>
      <c r="BR650" s="132"/>
    </row>
    <row r="651" spans="1:70" x14ac:dyDescent="0.25">
      <c r="A651" t="str">
        <f t="shared" si="238"/>
        <v>12170383</v>
      </c>
      <c r="B651">
        <v>12</v>
      </c>
      <c r="C651">
        <v>170</v>
      </c>
      <c r="D651">
        <v>3</v>
      </c>
      <c r="E651">
        <v>38</v>
      </c>
      <c r="F651" s="138">
        <f t="shared" si="237"/>
        <v>19</v>
      </c>
      <c r="G651">
        <v>0</v>
      </c>
      <c r="H651">
        <v>0</v>
      </c>
      <c r="I651">
        <v>0</v>
      </c>
      <c r="J651" s="94">
        <v>0</v>
      </c>
      <c r="K651" s="87">
        <v>996.8</v>
      </c>
      <c r="L651" s="86">
        <v>0</v>
      </c>
      <c r="M651" s="86">
        <v>0</v>
      </c>
      <c r="N651" s="86">
        <v>0</v>
      </c>
      <c r="O651">
        <v>1.3620000000000001</v>
      </c>
      <c r="P651">
        <v>1.1000000000000001</v>
      </c>
      <c r="Q651">
        <v>1.1000000000000001</v>
      </c>
      <c r="R651">
        <v>1.1000000000000001</v>
      </c>
      <c r="S651">
        <f t="shared" si="243"/>
        <v>149</v>
      </c>
      <c r="T651">
        <f t="shared" si="243"/>
        <v>0</v>
      </c>
      <c r="U651">
        <f t="shared" si="243"/>
        <v>0</v>
      </c>
      <c r="V651">
        <f t="shared" si="243"/>
        <v>0</v>
      </c>
      <c r="W651">
        <f t="shared" si="235"/>
        <v>26</v>
      </c>
      <c r="X651">
        <f t="shared" si="235"/>
        <v>0</v>
      </c>
      <c r="Y651">
        <f t="shared" si="235"/>
        <v>0</v>
      </c>
      <c r="Z651">
        <f t="shared" si="235"/>
        <v>0</v>
      </c>
      <c r="AA651">
        <f t="shared" si="239"/>
        <v>3.1282295960354793</v>
      </c>
      <c r="AB651">
        <f t="shared" si="239"/>
        <v>0</v>
      </c>
      <c r="AC651">
        <f t="shared" si="240"/>
        <v>0</v>
      </c>
      <c r="AD651" s="96">
        <f t="shared" si="241"/>
        <v>0</v>
      </c>
      <c r="AE651" s="95">
        <v>0</v>
      </c>
      <c r="AF651" s="86">
        <v>0</v>
      </c>
      <c r="AG651" s="86">
        <v>0</v>
      </c>
      <c r="AH651">
        <v>0.98</v>
      </c>
      <c r="AI651">
        <v>0.98</v>
      </c>
      <c r="AJ651">
        <v>0.98</v>
      </c>
      <c r="AK651">
        <f t="shared" si="244"/>
        <v>0</v>
      </c>
      <c r="AL651">
        <f t="shared" si="244"/>
        <v>0</v>
      </c>
      <c r="AM651">
        <f t="shared" si="244"/>
        <v>0</v>
      </c>
      <c r="AN651">
        <f t="shared" ref="AN651:AP714" si="251">ROUND(AK651*3600/(4186*ABS($AG$1-$AG$2)),0)</f>
        <v>0</v>
      </c>
      <c r="AO651">
        <f t="shared" si="251"/>
        <v>0</v>
      </c>
      <c r="AP651">
        <f t="shared" si="251"/>
        <v>0</v>
      </c>
      <c r="AQ651" s="97">
        <f>(AK651/(IF((237.3*LN(('Mini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1" s="97">
        <f>(AL651/(IF((237.3*LN(('Mini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1" s="97">
        <f>(AM651/(IF((237.3*LN(('Mini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1">
        <f t="shared" si="246"/>
        <v>0</v>
      </c>
      <c r="AU651">
        <v>0</v>
      </c>
      <c r="AV651" s="96">
        <v>0</v>
      </c>
      <c r="AW651" s="139">
        <f t="shared" si="245"/>
        <v>1.1333333333333333</v>
      </c>
      <c r="AX651" s="129">
        <v>0</v>
      </c>
      <c r="AY651" s="129">
        <v>0</v>
      </c>
      <c r="AZ651" s="129">
        <v>0</v>
      </c>
      <c r="BA651" s="86"/>
      <c r="BB651" s="86">
        <v>0</v>
      </c>
      <c r="BC651">
        <v>0</v>
      </c>
      <c r="BD651">
        <v>0</v>
      </c>
      <c r="BE651">
        <v>0</v>
      </c>
      <c r="BG651">
        <v>0</v>
      </c>
      <c r="BH651">
        <v>0</v>
      </c>
      <c r="BI651">
        <v>0</v>
      </c>
      <c r="BJ651">
        <v>0</v>
      </c>
      <c r="BM651">
        <f t="shared" si="247"/>
        <v>1.1616292894075E-2</v>
      </c>
      <c r="BN651">
        <f t="shared" si="248"/>
        <v>1.6553227470231999E-3</v>
      </c>
      <c r="BO651">
        <f t="shared" si="249"/>
        <v>1.5869346821790999</v>
      </c>
      <c r="BP651">
        <f t="shared" si="250"/>
        <v>1</v>
      </c>
      <c r="BR651" s="132"/>
    </row>
    <row r="652" spans="1:70" x14ac:dyDescent="0.25">
      <c r="A652" t="str">
        <f t="shared" si="238"/>
        <v>12190143</v>
      </c>
      <c r="B652">
        <v>12</v>
      </c>
      <c r="C652">
        <v>190</v>
      </c>
      <c r="D652">
        <v>3</v>
      </c>
      <c r="E652">
        <v>14</v>
      </c>
      <c r="F652" s="138">
        <f t="shared" si="237"/>
        <v>4</v>
      </c>
      <c r="G652">
        <v>0</v>
      </c>
      <c r="H652">
        <v>0</v>
      </c>
      <c r="I652">
        <v>0</v>
      </c>
      <c r="J652" s="94">
        <v>0</v>
      </c>
      <c r="K652" s="87">
        <v>364.8</v>
      </c>
      <c r="L652" s="86">
        <v>0</v>
      </c>
      <c r="M652" s="86">
        <v>0</v>
      </c>
      <c r="N652" s="86">
        <v>0</v>
      </c>
      <c r="O652">
        <v>1.3620000000000001</v>
      </c>
      <c r="P652">
        <v>1.1000000000000001</v>
      </c>
      <c r="Q652">
        <v>1.1000000000000001</v>
      </c>
      <c r="R652">
        <v>1.1000000000000001</v>
      </c>
      <c r="S652">
        <f t="shared" si="243"/>
        <v>54</v>
      </c>
      <c r="T652">
        <f t="shared" si="243"/>
        <v>0</v>
      </c>
      <c r="U652">
        <f t="shared" si="243"/>
        <v>0</v>
      </c>
      <c r="V652">
        <f t="shared" si="243"/>
        <v>0</v>
      </c>
      <c r="W652">
        <f t="shared" si="235"/>
        <v>9</v>
      </c>
      <c r="X652">
        <f t="shared" si="235"/>
        <v>0</v>
      </c>
      <c r="Y652">
        <f t="shared" si="235"/>
        <v>0</v>
      </c>
      <c r="Z652">
        <f t="shared" si="235"/>
        <v>0</v>
      </c>
      <c r="AA652">
        <f t="shared" si="239"/>
        <v>0.10514306777227453</v>
      </c>
      <c r="AB652">
        <f t="shared" si="239"/>
        <v>0</v>
      </c>
      <c r="AC652">
        <f t="shared" si="240"/>
        <v>0</v>
      </c>
      <c r="AD652" s="96">
        <f t="shared" si="241"/>
        <v>0</v>
      </c>
      <c r="AE652" s="95">
        <v>0</v>
      </c>
      <c r="AF652" s="86">
        <v>0</v>
      </c>
      <c r="AG652" s="86">
        <v>0</v>
      </c>
      <c r="AH652">
        <v>0.98</v>
      </c>
      <c r="AI652">
        <v>0.98</v>
      </c>
      <c r="AJ652">
        <v>0.98</v>
      </c>
      <c r="AK652">
        <f t="shared" si="244"/>
        <v>0</v>
      </c>
      <c r="AL652">
        <f t="shared" si="244"/>
        <v>0</v>
      </c>
      <c r="AM652">
        <f t="shared" si="244"/>
        <v>0</v>
      </c>
      <c r="AN652">
        <f t="shared" si="251"/>
        <v>0</v>
      </c>
      <c r="AO652">
        <f t="shared" si="251"/>
        <v>0</v>
      </c>
      <c r="AP652">
        <f t="shared" si="251"/>
        <v>0</v>
      </c>
      <c r="AQ652" s="97">
        <f>(AK652/(IF((237.3*LN(('Mini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2" s="97">
        <f>(AL652/(IF((237.3*LN(('Mini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2" s="97">
        <f>(AM652/(IF((237.3*LN(('Mini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2">
        <f t="shared" si="246"/>
        <v>0</v>
      </c>
      <c r="AU652">
        <v>0</v>
      </c>
      <c r="AV652" s="96">
        <v>0</v>
      </c>
      <c r="AW652" s="139">
        <f t="shared" si="245"/>
        <v>0.31666666666666671</v>
      </c>
      <c r="AX652" s="129">
        <v>0</v>
      </c>
      <c r="AY652" s="129">
        <v>0</v>
      </c>
      <c r="AZ652" s="129">
        <v>0</v>
      </c>
      <c r="BA652" s="86"/>
      <c r="BB652" s="86">
        <v>0</v>
      </c>
      <c r="BC652">
        <v>0</v>
      </c>
      <c r="BD652">
        <v>0</v>
      </c>
      <c r="BE652">
        <v>0</v>
      </c>
      <c r="BG652">
        <v>0</v>
      </c>
      <c r="BH652">
        <v>0</v>
      </c>
      <c r="BI652">
        <v>0</v>
      </c>
      <c r="BJ652">
        <v>0</v>
      </c>
      <c r="BM652">
        <f t="shared" si="247"/>
        <v>1.3823338826853E-3</v>
      </c>
      <c r="BN652">
        <f t="shared" si="248"/>
        <v>3.3290816326530999E-4</v>
      </c>
      <c r="BO652">
        <f t="shared" si="249"/>
        <v>1.723172227894</v>
      </c>
      <c r="BP652">
        <f t="shared" si="250"/>
        <v>1</v>
      </c>
      <c r="BR652" s="132"/>
    </row>
    <row r="653" spans="1:70" x14ac:dyDescent="0.25">
      <c r="A653" t="str">
        <f t="shared" si="238"/>
        <v>12190183</v>
      </c>
      <c r="B653">
        <v>12</v>
      </c>
      <c r="C653">
        <v>190</v>
      </c>
      <c r="D653">
        <v>3</v>
      </c>
      <c r="E653">
        <v>18</v>
      </c>
      <c r="F653" s="138">
        <f t="shared" si="237"/>
        <v>9</v>
      </c>
      <c r="G653">
        <v>0</v>
      </c>
      <c r="H653">
        <v>0</v>
      </c>
      <c r="I653">
        <v>0</v>
      </c>
      <c r="J653" s="94">
        <v>0</v>
      </c>
      <c r="K653" s="87">
        <v>540.80000000000007</v>
      </c>
      <c r="L653" s="86">
        <v>0</v>
      </c>
      <c r="M653" s="86">
        <v>0</v>
      </c>
      <c r="N653" s="86">
        <v>0</v>
      </c>
      <c r="O653">
        <v>1.3620000000000001</v>
      </c>
      <c r="P653">
        <v>1.1000000000000001</v>
      </c>
      <c r="Q653">
        <v>1.1000000000000001</v>
      </c>
      <c r="R653">
        <v>1.1000000000000001</v>
      </c>
      <c r="S653">
        <f t="shared" si="243"/>
        <v>81</v>
      </c>
      <c r="T653">
        <f t="shared" si="243"/>
        <v>0</v>
      </c>
      <c r="U653">
        <f t="shared" si="243"/>
        <v>0</v>
      </c>
      <c r="V653">
        <f t="shared" si="243"/>
        <v>0</v>
      </c>
      <c r="W653">
        <f t="shared" si="235"/>
        <v>14</v>
      </c>
      <c r="X653">
        <f t="shared" si="235"/>
        <v>0</v>
      </c>
      <c r="Y653">
        <f t="shared" si="235"/>
        <v>0</v>
      </c>
      <c r="Z653">
        <f t="shared" si="235"/>
        <v>0</v>
      </c>
      <c r="AA653">
        <f t="shared" si="239"/>
        <v>0.33318166555581685</v>
      </c>
      <c r="AB653">
        <f t="shared" si="239"/>
        <v>0</v>
      </c>
      <c r="AC653">
        <f t="shared" si="240"/>
        <v>0</v>
      </c>
      <c r="AD653" s="96">
        <f t="shared" si="241"/>
        <v>0</v>
      </c>
      <c r="AE653" s="95">
        <v>0</v>
      </c>
      <c r="AF653" s="86">
        <v>0</v>
      </c>
      <c r="AG653" s="86">
        <v>0</v>
      </c>
      <c r="AH653">
        <v>0.98</v>
      </c>
      <c r="AI653">
        <v>0.98</v>
      </c>
      <c r="AJ653">
        <v>0.98</v>
      </c>
      <c r="AK653">
        <f t="shared" si="244"/>
        <v>0</v>
      </c>
      <c r="AL653">
        <f t="shared" si="244"/>
        <v>0</v>
      </c>
      <c r="AM653">
        <f t="shared" si="244"/>
        <v>0</v>
      </c>
      <c r="AN653">
        <f t="shared" si="251"/>
        <v>0</v>
      </c>
      <c r="AO653">
        <f t="shared" si="251"/>
        <v>0</v>
      </c>
      <c r="AP653">
        <f t="shared" si="251"/>
        <v>0</v>
      </c>
      <c r="AQ653" s="97">
        <f>(AK653/(IF((237.3*LN(('Mini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3" s="97">
        <f>(AL653/(IF((237.3*LN(('Mini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3" s="97">
        <f>(AM653/(IF((237.3*LN(('Mini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3">
        <f t="shared" si="246"/>
        <v>0</v>
      </c>
      <c r="AU653">
        <v>0</v>
      </c>
      <c r="AV653" s="96">
        <v>0</v>
      </c>
      <c r="AW653" s="139">
        <f t="shared" si="245"/>
        <v>0.63333333333333341</v>
      </c>
      <c r="AX653" s="129">
        <v>0</v>
      </c>
      <c r="AY653" s="129">
        <v>0</v>
      </c>
      <c r="AZ653" s="129">
        <v>0</v>
      </c>
      <c r="BA653" s="86"/>
      <c r="BB653" s="86">
        <v>0</v>
      </c>
      <c r="BC653">
        <v>0</v>
      </c>
      <c r="BD653">
        <v>0</v>
      </c>
      <c r="BE653">
        <v>0</v>
      </c>
      <c r="BG653">
        <v>0</v>
      </c>
      <c r="BH653">
        <v>0</v>
      </c>
      <c r="BI653">
        <v>0</v>
      </c>
      <c r="BJ653">
        <v>0</v>
      </c>
      <c r="BM653">
        <f t="shared" si="247"/>
        <v>8.0534470601597002E-4</v>
      </c>
      <c r="BN653">
        <f t="shared" si="248"/>
        <v>3.9795050474943999E-4</v>
      </c>
      <c r="BO653">
        <f t="shared" si="249"/>
        <v>1.8138647155180001</v>
      </c>
      <c r="BP653">
        <f t="shared" si="250"/>
        <v>2</v>
      </c>
      <c r="BR653" s="132"/>
    </row>
    <row r="654" spans="1:70" x14ac:dyDescent="0.25">
      <c r="A654" t="str">
        <f t="shared" si="238"/>
        <v>12190233</v>
      </c>
      <c r="B654">
        <v>12</v>
      </c>
      <c r="C654">
        <v>190</v>
      </c>
      <c r="D654">
        <v>3</v>
      </c>
      <c r="E654">
        <v>23</v>
      </c>
      <c r="F654" s="138">
        <f t="shared" si="237"/>
        <v>9</v>
      </c>
      <c r="G654">
        <v>0</v>
      </c>
      <c r="H654">
        <v>0</v>
      </c>
      <c r="I654">
        <v>0</v>
      </c>
      <c r="J654" s="94">
        <v>0</v>
      </c>
      <c r="K654" s="87">
        <v>635.20000000000005</v>
      </c>
      <c r="L654" s="86">
        <v>0</v>
      </c>
      <c r="M654" s="86">
        <v>0</v>
      </c>
      <c r="N654" s="86">
        <v>0</v>
      </c>
      <c r="O654">
        <v>1.3620000000000001</v>
      </c>
      <c r="P654">
        <v>1.1000000000000001</v>
      </c>
      <c r="Q654">
        <v>1.1000000000000001</v>
      </c>
      <c r="R654">
        <v>1.1000000000000001</v>
      </c>
      <c r="S654">
        <f t="shared" si="243"/>
        <v>95</v>
      </c>
      <c r="T654">
        <f t="shared" si="243"/>
        <v>0</v>
      </c>
      <c r="U654">
        <f t="shared" si="243"/>
        <v>0</v>
      </c>
      <c r="V654">
        <f t="shared" si="243"/>
        <v>0</v>
      </c>
      <c r="W654">
        <f t="shared" si="235"/>
        <v>16</v>
      </c>
      <c r="X654">
        <f t="shared" si="235"/>
        <v>0</v>
      </c>
      <c r="Y654">
        <f t="shared" si="235"/>
        <v>0</v>
      </c>
      <c r="Z654">
        <f t="shared" si="235"/>
        <v>0</v>
      </c>
      <c r="AA654">
        <f t="shared" si="239"/>
        <v>0.42451761457968273</v>
      </c>
      <c r="AB654">
        <f t="shared" si="239"/>
        <v>0</v>
      </c>
      <c r="AC654">
        <f t="shared" si="240"/>
        <v>0</v>
      </c>
      <c r="AD654" s="96">
        <f t="shared" si="241"/>
        <v>0</v>
      </c>
      <c r="AE654" s="95">
        <v>0</v>
      </c>
      <c r="AF654" s="86">
        <v>0</v>
      </c>
      <c r="AG654" s="86">
        <v>0</v>
      </c>
      <c r="AH654">
        <v>0.98</v>
      </c>
      <c r="AI654">
        <v>0.98</v>
      </c>
      <c r="AJ654">
        <v>0.98</v>
      </c>
      <c r="AK654">
        <f t="shared" si="244"/>
        <v>0</v>
      </c>
      <c r="AL654">
        <f t="shared" si="244"/>
        <v>0</v>
      </c>
      <c r="AM654">
        <f t="shared" si="244"/>
        <v>0</v>
      </c>
      <c r="AN654">
        <f t="shared" si="251"/>
        <v>0</v>
      </c>
      <c r="AO654">
        <f t="shared" si="251"/>
        <v>0</v>
      </c>
      <c r="AP654">
        <f t="shared" si="251"/>
        <v>0</v>
      </c>
      <c r="AQ654" s="97">
        <f>(AK654/(IF((237.3*LN(('Mini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4" s="97">
        <f>(AL654/(IF((237.3*LN(('Mini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4" s="97">
        <f>(AM654/(IF((237.3*LN(('Mini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4">
        <f t="shared" si="246"/>
        <v>0</v>
      </c>
      <c r="AU654">
        <v>0</v>
      </c>
      <c r="AV654" s="96">
        <v>0</v>
      </c>
      <c r="AW654" s="139">
        <f t="shared" si="245"/>
        <v>0.63333333333333341</v>
      </c>
      <c r="AX654" s="129">
        <v>0</v>
      </c>
      <c r="AY654" s="129">
        <v>0</v>
      </c>
      <c r="AZ654" s="129">
        <v>0</v>
      </c>
      <c r="BA654" s="86"/>
      <c r="BB654" s="86">
        <v>0</v>
      </c>
      <c r="BC654">
        <v>0</v>
      </c>
      <c r="BD654">
        <v>0</v>
      </c>
      <c r="BE654">
        <v>0</v>
      </c>
      <c r="BG654">
        <v>0</v>
      </c>
      <c r="BH654">
        <v>0</v>
      </c>
      <c r="BI654">
        <v>0</v>
      </c>
      <c r="BJ654">
        <v>0</v>
      </c>
      <c r="BM654">
        <f t="shared" si="247"/>
        <v>8.0534470601597002E-4</v>
      </c>
      <c r="BN654">
        <f t="shared" si="248"/>
        <v>3.9795050474943999E-4</v>
      </c>
      <c r="BO654">
        <f t="shared" si="249"/>
        <v>1.8138647155180001</v>
      </c>
      <c r="BP654">
        <f t="shared" si="250"/>
        <v>2</v>
      </c>
      <c r="BR654" s="132"/>
    </row>
    <row r="655" spans="1:70" x14ac:dyDescent="0.25">
      <c r="A655" t="str">
        <f t="shared" si="238"/>
        <v>12190303</v>
      </c>
      <c r="B655">
        <v>12</v>
      </c>
      <c r="C655">
        <v>190</v>
      </c>
      <c r="D655">
        <v>3</v>
      </c>
      <c r="E655">
        <v>30</v>
      </c>
      <c r="F655" s="138">
        <f t="shared" si="237"/>
        <v>14</v>
      </c>
      <c r="G655">
        <v>0</v>
      </c>
      <c r="H655">
        <v>0</v>
      </c>
      <c r="I655">
        <v>0</v>
      </c>
      <c r="J655" s="94">
        <v>0</v>
      </c>
      <c r="K655" s="87">
        <v>883.2</v>
      </c>
      <c r="L655" s="86">
        <v>0</v>
      </c>
      <c r="M655" s="86">
        <v>0</v>
      </c>
      <c r="N655" s="86">
        <v>0</v>
      </c>
      <c r="O655">
        <v>1.3620000000000001</v>
      </c>
      <c r="P655">
        <v>1.1000000000000001</v>
      </c>
      <c r="Q655">
        <v>1.1000000000000001</v>
      </c>
      <c r="R655">
        <v>1.1000000000000001</v>
      </c>
      <c r="S655">
        <f t="shared" si="243"/>
        <v>132</v>
      </c>
      <c r="T655">
        <f t="shared" si="243"/>
        <v>0</v>
      </c>
      <c r="U655">
        <f t="shared" si="243"/>
        <v>0</v>
      </c>
      <c r="V655">
        <f t="shared" si="243"/>
        <v>0</v>
      </c>
      <c r="W655">
        <f t="shared" si="235"/>
        <v>23</v>
      </c>
      <c r="X655">
        <f t="shared" si="235"/>
        <v>0</v>
      </c>
      <c r="Y655">
        <f t="shared" si="235"/>
        <v>0</v>
      </c>
      <c r="Z655">
        <f t="shared" si="235"/>
        <v>0</v>
      </c>
      <c r="AA655">
        <f t="shared" si="239"/>
        <v>1.4338094438588642</v>
      </c>
      <c r="AB655">
        <f t="shared" si="239"/>
        <v>0</v>
      </c>
      <c r="AC655">
        <f t="shared" si="240"/>
        <v>0</v>
      </c>
      <c r="AD655" s="96">
        <f t="shared" si="241"/>
        <v>0</v>
      </c>
      <c r="AE655" s="95">
        <v>0</v>
      </c>
      <c r="AF655" s="86">
        <v>0</v>
      </c>
      <c r="AG655" s="86">
        <v>0</v>
      </c>
      <c r="AH655">
        <v>0.98</v>
      </c>
      <c r="AI655">
        <v>0.98</v>
      </c>
      <c r="AJ655">
        <v>0.98</v>
      </c>
      <c r="AK655">
        <f t="shared" si="244"/>
        <v>0</v>
      </c>
      <c r="AL655">
        <f t="shared" si="244"/>
        <v>0</v>
      </c>
      <c r="AM655">
        <f t="shared" si="244"/>
        <v>0</v>
      </c>
      <c r="AN655">
        <f t="shared" si="251"/>
        <v>0</v>
      </c>
      <c r="AO655">
        <f t="shared" si="251"/>
        <v>0</v>
      </c>
      <c r="AP655">
        <f t="shared" si="251"/>
        <v>0</v>
      </c>
      <c r="AQ655" s="97">
        <f>(AK655/(IF((237.3*LN(('Mini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5" s="97">
        <f>(AL655/(IF((237.3*LN(('Mini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5" s="97">
        <f>(AM655/(IF((237.3*LN(('Mini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5">
        <f t="shared" si="246"/>
        <v>0</v>
      </c>
      <c r="AU655">
        <v>0</v>
      </c>
      <c r="AV655" s="96">
        <v>0</v>
      </c>
      <c r="AW655" s="139">
        <f t="shared" si="245"/>
        <v>0.95000000000000007</v>
      </c>
      <c r="AX655" s="129">
        <v>0</v>
      </c>
      <c r="AY655" s="129">
        <v>0</v>
      </c>
      <c r="AZ655" s="129">
        <v>0</v>
      </c>
      <c r="BA655" s="86"/>
      <c r="BB655" s="86">
        <v>0</v>
      </c>
      <c r="BC655">
        <v>0</v>
      </c>
      <c r="BD655">
        <v>0</v>
      </c>
      <c r="BE655">
        <v>0</v>
      </c>
      <c r="BG655">
        <v>0</v>
      </c>
      <c r="BH655">
        <v>0</v>
      </c>
      <c r="BI655">
        <v>0</v>
      </c>
      <c r="BJ655">
        <v>0</v>
      </c>
      <c r="BM655">
        <f t="shared" si="247"/>
        <v>2.5582398288699999E-3</v>
      </c>
      <c r="BN655">
        <f t="shared" si="248"/>
        <v>5.6161694684148003E-4</v>
      </c>
      <c r="BO655">
        <f t="shared" si="249"/>
        <v>1.4942747715061999</v>
      </c>
      <c r="BP655">
        <f t="shared" si="250"/>
        <v>3</v>
      </c>
      <c r="BR655" s="132"/>
    </row>
    <row r="656" spans="1:70" x14ac:dyDescent="0.25">
      <c r="A656" t="str">
        <f t="shared" si="238"/>
        <v>12190383</v>
      </c>
      <c r="B656">
        <v>12</v>
      </c>
      <c r="C656">
        <v>190</v>
      </c>
      <c r="D656">
        <v>3</v>
      </c>
      <c r="E656">
        <v>38</v>
      </c>
      <c r="F656" s="138">
        <f t="shared" si="237"/>
        <v>19</v>
      </c>
      <c r="G656">
        <v>0</v>
      </c>
      <c r="H656">
        <v>0</v>
      </c>
      <c r="I656">
        <v>0</v>
      </c>
      <c r="J656" s="94">
        <v>0</v>
      </c>
      <c r="K656" s="87">
        <v>1139.2</v>
      </c>
      <c r="L656" s="86">
        <v>0</v>
      </c>
      <c r="M656" s="86">
        <v>0</v>
      </c>
      <c r="N656" s="86">
        <v>0</v>
      </c>
      <c r="O656">
        <v>1.3620000000000001</v>
      </c>
      <c r="P656">
        <v>1.1000000000000001</v>
      </c>
      <c r="Q656">
        <v>1.1000000000000001</v>
      </c>
      <c r="R656">
        <v>1.1000000000000001</v>
      </c>
      <c r="S656">
        <f t="shared" si="243"/>
        <v>170</v>
      </c>
      <c r="T656">
        <f t="shared" si="243"/>
        <v>0</v>
      </c>
      <c r="U656">
        <f t="shared" si="243"/>
        <v>0</v>
      </c>
      <c r="V656">
        <f t="shared" si="243"/>
        <v>0</v>
      </c>
      <c r="W656">
        <f t="shared" si="235"/>
        <v>29</v>
      </c>
      <c r="X656">
        <f t="shared" si="235"/>
        <v>0</v>
      </c>
      <c r="Y656">
        <f t="shared" si="235"/>
        <v>0</v>
      </c>
      <c r="Z656">
        <f t="shared" si="235"/>
        <v>0</v>
      </c>
      <c r="AA656">
        <f t="shared" si="239"/>
        <v>4.1972244280907516</v>
      </c>
      <c r="AB656">
        <f t="shared" si="239"/>
        <v>0</v>
      </c>
      <c r="AC656">
        <f t="shared" si="240"/>
        <v>0</v>
      </c>
      <c r="AD656" s="96">
        <f t="shared" si="241"/>
        <v>0</v>
      </c>
      <c r="AE656" s="95">
        <v>0</v>
      </c>
      <c r="AF656" s="86">
        <v>0</v>
      </c>
      <c r="AG656" s="86">
        <v>0</v>
      </c>
      <c r="AH656">
        <v>0.98</v>
      </c>
      <c r="AI656">
        <v>0.98</v>
      </c>
      <c r="AJ656">
        <v>0.98</v>
      </c>
      <c r="AK656">
        <f t="shared" si="244"/>
        <v>0</v>
      </c>
      <c r="AL656">
        <f t="shared" si="244"/>
        <v>0</v>
      </c>
      <c r="AM656">
        <f t="shared" si="244"/>
        <v>0</v>
      </c>
      <c r="AN656">
        <f t="shared" si="251"/>
        <v>0</v>
      </c>
      <c r="AO656">
        <f t="shared" si="251"/>
        <v>0</v>
      </c>
      <c r="AP656">
        <f t="shared" si="251"/>
        <v>0</v>
      </c>
      <c r="AQ656" s="97">
        <f>(AK656/(IF((237.3*LN(('Mini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6" s="97">
        <f>(AL656/(IF((237.3*LN(('Mini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6" s="97">
        <f>(AM656/(IF((237.3*LN(('Mini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6">
        <f t="shared" si="246"/>
        <v>0</v>
      </c>
      <c r="AU656">
        <v>0</v>
      </c>
      <c r="AV656" s="96">
        <v>0</v>
      </c>
      <c r="AW656" s="139">
        <f t="shared" si="245"/>
        <v>1.2666666666666668</v>
      </c>
      <c r="AX656" s="129">
        <v>0</v>
      </c>
      <c r="AY656" s="129">
        <v>0</v>
      </c>
      <c r="AZ656" s="129">
        <v>0</v>
      </c>
      <c r="BA656" s="86"/>
      <c r="BB656" s="86">
        <v>0</v>
      </c>
      <c r="BC656">
        <v>0</v>
      </c>
      <c r="BD656">
        <v>0</v>
      </c>
      <c r="BE656">
        <v>0</v>
      </c>
      <c r="BG656">
        <v>0</v>
      </c>
      <c r="BH656">
        <v>0</v>
      </c>
      <c r="BI656">
        <v>0</v>
      </c>
      <c r="BJ656">
        <v>0</v>
      </c>
      <c r="BM656">
        <f t="shared" si="247"/>
        <v>1.1616292894075E-2</v>
      </c>
      <c r="BN656">
        <f t="shared" si="248"/>
        <v>1.6553227470231999E-3</v>
      </c>
      <c r="BO656">
        <f t="shared" si="249"/>
        <v>1.5869346821790999</v>
      </c>
      <c r="BP656">
        <f t="shared" si="250"/>
        <v>1</v>
      </c>
      <c r="BR656" s="132"/>
    </row>
    <row r="657" spans="1:70" x14ac:dyDescent="0.25">
      <c r="A657" t="str">
        <f t="shared" si="238"/>
        <v>12210143</v>
      </c>
      <c r="B657">
        <v>12</v>
      </c>
      <c r="C657">
        <v>210</v>
      </c>
      <c r="D657">
        <v>3</v>
      </c>
      <c r="E657">
        <v>14</v>
      </c>
      <c r="F657" s="138">
        <f t="shared" si="237"/>
        <v>4</v>
      </c>
      <c r="G657">
        <v>0</v>
      </c>
      <c r="H657">
        <v>0</v>
      </c>
      <c r="I657">
        <v>0</v>
      </c>
      <c r="J657" s="94">
        <v>0</v>
      </c>
      <c r="K657" s="87">
        <v>410.40000000000003</v>
      </c>
      <c r="L657" s="86">
        <v>0</v>
      </c>
      <c r="M657" s="86">
        <v>0</v>
      </c>
      <c r="N657" s="86">
        <v>0</v>
      </c>
      <c r="O657">
        <v>1.3620000000000001</v>
      </c>
      <c r="P657">
        <v>1.1000000000000001</v>
      </c>
      <c r="Q657">
        <v>1.1000000000000001</v>
      </c>
      <c r="R657">
        <v>1.1000000000000001</v>
      </c>
      <c r="S657">
        <f t="shared" si="243"/>
        <v>61</v>
      </c>
      <c r="T657">
        <f t="shared" si="243"/>
        <v>0</v>
      </c>
      <c r="U657">
        <f t="shared" si="243"/>
        <v>0</v>
      </c>
      <c r="V657">
        <f t="shared" si="243"/>
        <v>0</v>
      </c>
      <c r="W657">
        <f t="shared" si="235"/>
        <v>10</v>
      </c>
      <c r="X657">
        <f t="shared" si="235"/>
        <v>0</v>
      </c>
      <c r="Y657">
        <f t="shared" si="235"/>
        <v>0</v>
      </c>
      <c r="Z657">
        <f t="shared" si="235"/>
        <v>0</v>
      </c>
      <c r="AA657">
        <f t="shared" si="239"/>
        <v>0.14040753186853402</v>
      </c>
      <c r="AB657">
        <f t="shared" si="239"/>
        <v>0</v>
      </c>
      <c r="AC657">
        <f t="shared" si="240"/>
        <v>0</v>
      </c>
      <c r="AD657" s="96">
        <f t="shared" si="241"/>
        <v>0</v>
      </c>
      <c r="AE657" s="95">
        <v>0</v>
      </c>
      <c r="AF657" s="86">
        <v>0</v>
      </c>
      <c r="AG657" s="86">
        <v>0</v>
      </c>
      <c r="AH657">
        <v>0.98</v>
      </c>
      <c r="AI657">
        <v>0.98</v>
      </c>
      <c r="AJ657">
        <v>0.98</v>
      </c>
      <c r="AK657">
        <f t="shared" si="244"/>
        <v>0</v>
      </c>
      <c r="AL657">
        <f t="shared" si="244"/>
        <v>0</v>
      </c>
      <c r="AM657">
        <f t="shared" si="244"/>
        <v>0</v>
      </c>
      <c r="AN657">
        <f t="shared" si="251"/>
        <v>0</v>
      </c>
      <c r="AO657">
        <f t="shared" si="251"/>
        <v>0</v>
      </c>
      <c r="AP657">
        <f t="shared" si="251"/>
        <v>0</v>
      </c>
      <c r="AQ657" s="97">
        <f>(AK657/(IF((237.3*LN(('Mini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7" s="97">
        <f>(AL657/(IF((237.3*LN(('Mini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7" s="97">
        <f>(AM657/(IF((237.3*LN(('Mini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7">
        <f t="shared" si="246"/>
        <v>0</v>
      </c>
      <c r="AU657">
        <v>0</v>
      </c>
      <c r="AV657" s="96">
        <v>0</v>
      </c>
      <c r="AW657" s="139">
        <f t="shared" si="245"/>
        <v>0.35000000000000003</v>
      </c>
      <c r="AX657" s="129">
        <v>0</v>
      </c>
      <c r="AY657" s="129">
        <v>0</v>
      </c>
      <c r="AZ657" s="129">
        <v>0</v>
      </c>
      <c r="BA657" s="86"/>
      <c r="BB657" s="86">
        <v>0</v>
      </c>
      <c r="BC657">
        <v>0</v>
      </c>
      <c r="BD657">
        <v>0</v>
      </c>
      <c r="BE657">
        <v>0</v>
      </c>
      <c r="BG657">
        <v>0</v>
      </c>
      <c r="BH657">
        <v>0</v>
      </c>
      <c r="BI657">
        <v>0</v>
      </c>
      <c r="BJ657">
        <v>0</v>
      </c>
      <c r="BM657">
        <f t="shared" si="247"/>
        <v>1.3823338826853E-3</v>
      </c>
      <c r="BN657">
        <f t="shared" si="248"/>
        <v>3.3290816326530999E-4</v>
      </c>
      <c r="BO657">
        <f t="shared" si="249"/>
        <v>1.723172227894</v>
      </c>
      <c r="BP657">
        <f t="shared" si="250"/>
        <v>1</v>
      </c>
      <c r="BR657" s="132"/>
    </row>
    <row r="658" spans="1:70" x14ac:dyDescent="0.25">
      <c r="A658" t="str">
        <f t="shared" si="238"/>
        <v>12210183</v>
      </c>
      <c r="B658">
        <v>12</v>
      </c>
      <c r="C658">
        <v>210</v>
      </c>
      <c r="D658">
        <v>3</v>
      </c>
      <c r="E658">
        <v>18</v>
      </c>
      <c r="F658" s="138">
        <f t="shared" si="237"/>
        <v>9</v>
      </c>
      <c r="G658">
        <v>0</v>
      </c>
      <c r="H658">
        <v>0</v>
      </c>
      <c r="I658">
        <v>0</v>
      </c>
      <c r="J658" s="94">
        <v>0</v>
      </c>
      <c r="K658" s="87">
        <v>608.4</v>
      </c>
      <c r="L658" s="86">
        <v>0</v>
      </c>
      <c r="M658" s="86">
        <v>0</v>
      </c>
      <c r="N658" s="86">
        <v>0</v>
      </c>
      <c r="O658">
        <v>1.3620000000000001</v>
      </c>
      <c r="P658">
        <v>1.1000000000000001</v>
      </c>
      <c r="Q658">
        <v>1.1000000000000001</v>
      </c>
      <c r="R658">
        <v>1.1000000000000001</v>
      </c>
      <c r="S658">
        <f t="shared" si="243"/>
        <v>91</v>
      </c>
      <c r="T658">
        <f t="shared" si="243"/>
        <v>0</v>
      </c>
      <c r="U658">
        <f t="shared" si="243"/>
        <v>0</v>
      </c>
      <c r="V658">
        <f t="shared" si="243"/>
        <v>0</v>
      </c>
      <c r="W658">
        <f t="shared" si="235"/>
        <v>16</v>
      </c>
      <c r="X658">
        <f t="shared" si="235"/>
        <v>0</v>
      </c>
      <c r="Y658">
        <f t="shared" si="235"/>
        <v>0</v>
      </c>
      <c r="Z658">
        <f t="shared" si="235"/>
        <v>0</v>
      </c>
      <c r="AA658">
        <f t="shared" si="239"/>
        <v>0.47275442965409814</v>
      </c>
      <c r="AB658">
        <f t="shared" si="239"/>
        <v>0</v>
      </c>
      <c r="AC658">
        <f t="shared" si="240"/>
        <v>0</v>
      </c>
      <c r="AD658" s="96">
        <f t="shared" si="241"/>
        <v>0</v>
      </c>
      <c r="AE658" s="95">
        <v>0</v>
      </c>
      <c r="AF658" s="86">
        <v>0</v>
      </c>
      <c r="AG658" s="86">
        <v>0</v>
      </c>
      <c r="AH658">
        <v>0.98</v>
      </c>
      <c r="AI658">
        <v>0.98</v>
      </c>
      <c r="AJ658">
        <v>0.98</v>
      </c>
      <c r="AK658">
        <f t="shared" si="244"/>
        <v>0</v>
      </c>
      <c r="AL658">
        <f t="shared" si="244"/>
        <v>0</v>
      </c>
      <c r="AM658">
        <f t="shared" si="244"/>
        <v>0</v>
      </c>
      <c r="AN658">
        <f t="shared" si="251"/>
        <v>0</v>
      </c>
      <c r="AO658">
        <f t="shared" si="251"/>
        <v>0</v>
      </c>
      <c r="AP658">
        <f t="shared" si="251"/>
        <v>0</v>
      </c>
      <c r="AQ658" s="97">
        <f>(AK658/(IF((237.3*LN(('Mini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8" s="97">
        <f>(AL658/(IF((237.3*LN(('Mini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8" s="97">
        <f>(AM658/(IF((237.3*LN(('Mini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8">
        <f t="shared" si="246"/>
        <v>0</v>
      </c>
      <c r="AU658">
        <v>0</v>
      </c>
      <c r="AV658" s="96">
        <v>0</v>
      </c>
      <c r="AW658" s="139">
        <f t="shared" si="245"/>
        <v>0.70000000000000007</v>
      </c>
      <c r="AX658" s="129">
        <v>0</v>
      </c>
      <c r="AY658" s="129">
        <v>0</v>
      </c>
      <c r="AZ658" s="129">
        <v>0</v>
      </c>
      <c r="BA658" s="86"/>
      <c r="BB658" s="86">
        <v>0</v>
      </c>
      <c r="BC658">
        <v>0</v>
      </c>
      <c r="BD658">
        <v>0</v>
      </c>
      <c r="BE658">
        <v>0</v>
      </c>
      <c r="BG658">
        <v>0</v>
      </c>
      <c r="BH658">
        <v>0</v>
      </c>
      <c r="BI658">
        <v>0</v>
      </c>
      <c r="BJ658">
        <v>0</v>
      </c>
      <c r="BM658">
        <f t="shared" si="247"/>
        <v>8.0534470601597002E-4</v>
      </c>
      <c r="BN658">
        <f t="shared" si="248"/>
        <v>3.9795050474943999E-4</v>
      </c>
      <c r="BO658">
        <f t="shared" si="249"/>
        <v>1.8138647155180001</v>
      </c>
      <c r="BP658">
        <f t="shared" si="250"/>
        <v>2</v>
      </c>
    </row>
    <row r="659" spans="1:70" x14ac:dyDescent="0.25">
      <c r="A659" t="str">
        <f t="shared" si="238"/>
        <v>12210233</v>
      </c>
      <c r="B659">
        <v>12</v>
      </c>
      <c r="C659">
        <v>210</v>
      </c>
      <c r="D659">
        <v>3</v>
      </c>
      <c r="E659">
        <v>23</v>
      </c>
      <c r="F659" s="138">
        <f t="shared" si="237"/>
        <v>9</v>
      </c>
      <c r="G659">
        <v>0</v>
      </c>
      <c r="H659">
        <v>0</v>
      </c>
      <c r="I659">
        <v>0</v>
      </c>
      <c r="J659" s="94">
        <v>0</v>
      </c>
      <c r="K659" s="87">
        <v>714.6</v>
      </c>
      <c r="L659" s="86">
        <v>0</v>
      </c>
      <c r="M659" s="86">
        <v>0</v>
      </c>
      <c r="N659" s="86">
        <v>0</v>
      </c>
      <c r="O659">
        <v>1.3620000000000001</v>
      </c>
      <c r="P659">
        <v>1.1000000000000001</v>
      </c>
      <c r="Q659">
        <v>1.1000000000000001</v>
      </c>
      <c r="R659">
        <v>1.1000000000000001</v>
      </c>
      <c r="S659">
        <f t="shared" si="243"/>
        <v>107</v>
      </c>
      <c r="T659">
        <f t="shared" si="243"/>
        <v>0</v>
      </c>
      <c r="U659">
        <f t="shared" si="243"/>
        <v>0</v>
      </c>
      <c r="V659">
        <f t="shared" si="243"/>
        <v>0</v>
      </c>
      <c r="W659">
        <f t="shared" si="235"/>
        <v>18</v>
      </c>
      <c r="X659">
        <f t="shared" si="235"/>
        <v>0</v>
      </c>
      <c r="Y659">
        <f t="shared" si="235"/>
        <v>0</v>
      </c>
      <c r="Z659">
        <f t="shared" si="235"/>
        <v>0</v>
      </c>
      <c r="AA659">
        <f t="shared" si="239"/>
        <v>0.58538244104637982</v>
      </c>
      <c r="AB659">
        <f t="shared" si="239"/>
        <v>0</v>
      </c>
      <c r="AC659">
        <f t="shared" si="240"/>
        <v>0</v>
      </c>
      <c r="AD659" s="96">
        <f t="shared" si="241"/>
        <v>0</v>
      </c>
      <c r="AE659" s="95">
        <v>0</v>
      </c>
      <c r="AF659" s="86">
        <v>0</v>
      </c>
      <c r="AG659" s="86">
        <v>0</v>
      </c>
      <c r="AH659">
        <v>0.98</v>
      </c>
      <c r="AI659">
        <v>0.98</v>
      </c>
      <c r="AJ659">
        <v>0.98</v>
      </c>
      <c r="AK659">
        <f t="shared" si="244"/>
        <v>0</v>
      </c>
      <c r="AL659">
        <f t="shared" si="244"/>
        <v>0</v>
      </c>
      <c r="AM659">
        <f t="shared" si="244"/>
        <v>0</v>
      </c>
      <c r="AN659">
        <f t="shared" si="251"/>
        <v>0</v>
      </c>
      <c r="AO659">
        <f t="shared" si="251"/>
        <v>0</v>
      </c>
      <c r="AP659">
        <f t="shared" si="251"/>
        <v>0</v>
      </c>
      <c r="AQ659" s="97">
        <f>(AK659/(IF((237.3*LN(('Mini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59" s="97">
        <f>(AL659/(IF((237.3*LN(('Mini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59" s="97">
        <f>(AM659/(IF((237.3*LN(('Mini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59">
        <f t="shared" si="246"/>
        <v>0</v>
      </c>
      <c r="AU659">
        <v>0</v>
      </c>
      <c r="AV659" s="96">
        <v>0</v>
      </c>
      <c r="AW659" s="139">
        <f t="shared" si="245"/>
        <v>0.70000000000000007</v>
      </c>
      <c r="AX659" s="129">
        <v>0</v>
      </c>
      <c r="AY659" s="129">
        <v>0</v>
      </c>
      <c r="AZ659" s="129">
        <v>0</v>
      </c>
      <c r="BA659" s="86"/>
      <c r="BB659" s="86">
        <v>0</v>
      </c>
      <c r="BC659">
        <v>0</v>
      </c>
      <c r="BD659">
        <v>0</v>
      </c>
      <c r="BE659">
        <v>0</v>
      </c>
      <c r="BG659">
        <v>0</v>
      </c>
      <c r="BH659">
        <v>0</v>
      </c>
      <c r="BI659">
        <v>0</v>
      </c>
      <c r="BJ659">
        <v>0</v>
      </c>
      <c r="BM659">
        <f t="shared" si="247"/>
        <v>8.0534470601597002E-4</v>
      </c>
      <c r="BN659">
        <f t="shared" si="248"/>
        <v>3.9795050474943999E-4</v>
      </c>
      <c r="BO659">
        <f t="shared" si="249"/>
        <v>1.8138647155180001</v>
      </c>
      <c r="BP659">
        <f t="shared" si="250"/>
        <v>2</v>
      </c>
    </row>
    <row r="660" spans="1:70" x14ac:dyDescent="0.25">
      <c r="A660" t="str">
        <f t="shared" si="238"/>
        <v>12210303</v>
      </c>
      <c r="B660">
        <v>12</v>
      </c>
      <c r="C660">
        <v>210</v>
      </c>
      <c r="D660">
        <v>3</v>
      </c>
      <c r="E660">
        <v>30</v>
      </c>
      <c r="F660" s="138">
        <f t="shared" si="237"/>
        <v>14</v>
      </c>
      <c r="G660">
        <v>0</v>
      </c>
      <c r="H660">
        <v>0</v>
      </c>
      <c r="I660">
        <v>0</v>
      </c>
      <c r="J660" s="94">
        <v>0</v>
      </c>
      <c r="K660" s="87">
        <v>993.6</v>
      </c>
      <c r="L660" s="86">
        <v>0</v>
      </c>
      <c r="M660" s="86">
        <v>0</v>
      </c>
      <c r="N660" s="86">
        <v>0</v>
      </c>
      <c r="O660">
        <v>1.3620000000000001</v>
      </c>
      <c r="P660">
        <v>1.1000000000000001</v>
      </c>
      <c r="Q660">
        <v>1.1000000000000001</v>
      </c>
      <c r="R660">
        <v>1.1000000000000001</v>
      </c>
      <c r="S660">
        <f t="shared" si="243"/>
        <v>148</v>
      </c>
      <c r="T660">
        <f t="shared" si="243"/>
        <v>0</v>
      </c>
      <c r="U660">
        <f t="shared" si="243"/>
        <v>0</v>
      </c>
      <c r="V660">
        <f t="shared" si="243"/>
        <v>0</v>
      </c>
      <c r="W660">
        <f t="shared" si="235"/>
        <v>25</v>
      </c>
      <c r="X660">
        <f t="shared" si="235"/>
        <v>0</v>
      </c>
      <c r="Y660">
        <f t="shared" si="235"/>
        <v>0</v>
      </c>
      <c r="Z660">
        <f t="shared" si="235"/>
        <v>0</v>
      </c>
      <c r="AA660">
        <f t="shared" si="239"/>
        <v>1.8088003532847183</v>
      </c>
      <c r="AB660">
        <f t="shared" si="239"/>
        <v>0</v>
      </c>
      <c r="AC660">
        <f t="shared" si="240"/>
        <v>0</v>
      </c>
      <c r="AD660" s="96">
        <f t="shared" si="241"/>
        <v>0</v>
      </c>
      <c r="AE660" s="95">
        <v>0</v>
      </c>
      <c r="AF660" s="86">
        <v>0</v>
      </c>
      <c r="AG660" s="86">
        <v>0</v>
      </c>
      <c r="AH660">
        <v>0.98</v>
      </c>
      <c r="AI660">
        <v>0.98</v>
      </c>
      <c r="AJ660">
        <v>0.98</v>
      </c>
      <c r="AK660">
        <f t="shared" si="244"/>
        <v>0</v>
      </c>
      <c r="AL660">
        <f t="shared" si="244"/>
        <v>0</v>
      </c>
      <c r="AM660">
        <f t="shared" si="244"/>
        <v>0</v>
      </c>
      <c r="AN660">
        <f t="shared" si="251"/>
        <v>0</v>
      </c>
      <c r="AO660">
        <f t="shared" si="251"/>
        <v>0</v>
      </c>
      <c r="AP660">
        <f t="shared" si="251"/>
        <v>0</v>
      </c>
      <c r="AQ660" s="97">
        <f>(AK660/(IF((237.3*LN(('Mini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0" s="97">
        <f>(AL660/(IF((237.3*LN(('Mini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0" s="97">
        <f>(AM660/(IF((237.3*LN(('Mini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0">
        <f t="shared" si="246"/>
        <v>0</v>
      </c>
      <c r="AU660">
        <v>0</v>
      </c>
      <c r="AV660" s="96">
        <v>0</v>
      </c>
      <c r="AW660" s="139">
        <f t="shared" si="245"/>
        <v>1.05</v>
      </c>
      <c r="AX660" s="129">
        <v>0</v>
      </c>
      <c r="AY660" s="129">
        <v>0</v>
      </c>
      <c r="AZ660" s="129">
        <v>0</v>
      </c>
      <c r="BA660" s="86"/>
      <c r="BB660" s="86">
        <v>0</v>
      </c>
      <c r="BC660">
        <v>0</v>
      </c>
      <c r="BD660">
        <v>0</v>
      </c>
      <c r="BE660">
        <v>0</v>
      </c>
      <c r="BG660">
        <v>0</v>
      </c>
      <c r="BH660">
        <v>0</v>
      </c>
      <c r="BI660">
        <v>0</v>
      </c>
      <c r="BJ660">
        <v>0</v>
      </c>
      <c r="BM660">
        <f t="shared" si="247"/>
        <v>2.5582398288699999E-3</v>
      </c>
      <c r="BN660">
        <f t="shared" si="248"/>
        <v>5.6161694684148003E-4</v>
      </c>
      <c r="BO660">
        <f t="shared" si="249"/>
        <v>1.4942747715061999</v>
      </c>
      <c r="BP660">
        <f t="shared" si="250"/>
        <v>3</v>
      </c>
    </row>
    <row r="661" spans="1:70" x14ac:dyDescent="0.25">
      <c r="A661" t="str">
        <f t="shared" si="238"/>
        <v>12210383</v>
      </c>
      <c r="B661">
        <v>12</v>
      </c>
      <c r="C661">
        <v>210</v>
      </c>
      <c r="D661">
        <v>3</v>
      </c>
      <c r="E661">
        <v>38</v>
      </c>
      <c r="F661" s="138">
        <f t="shared" si="237"/>
        <v>19</v>
      </c>
      <c r="G661">
        <v>0</v>
      </c>
      <c r="H661">
        <v>0</v>
      </c>
      <c r="I661">
        <v>0</v>
      </c>
      <c r="J661" s="94">
        <v>0</v>
      </c>
      <c r="K661" s="87">
        <v>1281.6000000000001</v>
      </c>
      <c r="L661" s="86">
        <v>0</v>
      </c>
      <c r="M661" s="86">
        <v>0</v>
      </c>
      <c r="N661" s="86">
        <v>0</v>
      </c>
      <c r="O661">
        <v>1.3620000000000001</v>
      </c>
      <c r="P661">
        <v>1.1000000000000001</v>
      </c>
      <c r="Q661">
        <v>1.1000000000000001</v>
      </c>
      <c r="R661">
        <v>1.1000000000000001</v>
      </c>
      <c r="S661">
        <f t="shared" si="243"/>
        <v>191</v>
      </c>
      <c r="T661">
        <f t="shared" si="243"/>
        <v>0</v>
      </c>
      <c r="U661">
        <f t="shared" si="243"/>
        <v>0</v>
      </c>
      <c r="V661">
        <f t="shared" si="243"/>
        <v>0</v>
      </c>
      <c r="W661">
        <f t="shared" si="235"/>
        <v>33</v>
      </c>
      <c r="X661">
        <f t="shared" si="235"/>
        <v>0</v>
      </c>
      <c r="Y661">
        <f t="shared" si="235"/>
        <v>0</v>
      </c>
      <c r="Z661">
        <f t="shared" si="235"/>
        <v>0</v>
      </c>
      <c r="AA661">
        <f t="shared" si="239"/>
        <v>5.7383098617026116</v>
      </c>
      <c r="AB661">
        <f t="shared" si="239"/>
        <v>0</v>
      </c>
      <c r="AC661">
        <f t="shared" si="240"/>
        <v>0</v>
      </c>
      <c r="AD661" s="96">
        <f t="shared" si="241"/>
        <v>0</v>
      </c>
      <c r="AE661" s="95">
        <v>0</v>
      </c>
      <c r="AF661" s="86">
        <v>0</v>
      </c>
      <c r="AG661" s="86">
        <v>0</v>
      </c>
      <c r="AH661">
        <v>0.98</v>
      </c>
      <c r="AI661">
        <v>0.98</v>
      </c>
      <c r="AJ661">
        <v>0.98</v>
      </c>
      <c r="AK661">
        <f t="shared" si="244"/>
        <v>0</v>
      </c>
      <c r="AL661">
        <f t="shared" si="244"/>
        <v>0</v>
      </c>
      <c r="AM661">
        <f t="shared" si="244"/>
        <v>0</v>
      </c>
      <c r="AN661">
        <f t="shared" si="251"/>
        <v>0</v>
      </c>
      <c r="AO661">
        <f t="shared" si="251"/>
        <v>0</v>
      </c>
      <c r="AP661">
        <f t="shared" si="251"/>
        <v>0</v>
      </c>
      <c r="AQ661" s="97">
        <f>(AK661/(IF((237.3*LN(('Mini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1" s="97">
        <f>(AL661/(IF((237.3*LN(('Mini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1" s="97">
        <f>(AM661/(IF((237.3*LN(('Mini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1">
        <f t="shared" si="246"/>
        <v>0</v>
      </c>
      <c r="AU661">
        <v>0</v>
      </c>
      <c r="AV661" s="96">
        <v>0</v>
      </c>
      <c r="AW661" s="139">
        <f t="shared" si="245"/>
        <v>1.4000000000000001</v>
      </c>
      <c r="AX661" s="129">
        <v>0</v>
      </c>
      <c r="AY661" s="129">
        <v>0</v>
      </c>
      <c r="AZ661" s="129">
        <v>0</v>
      </c>
      <c r="BA661" s="86"/>
      <c r="BB661" s="86">
        <v>0</v>
      </c>
      <c r="BC661">
        <v>0</v>
      </c>
      <c r="BD661">
        <v>0</v>
      </c>
      <c r="BE661">
        <v>0</v>
      </c>
      <c r="BG661">
        <v>0</v>
      </c>
      <c r="BH661">
        <v>0</v>
      </c>
      <c r="BI661">
        <v>0</v>
      </c>
      <c r="BJ661">
        <v>0</v>
      </c>
      <c r="BM661">
        <f t="shared" si="247"/>
        <v>1.1616292894075E-2</v>
      </c>
      <c r="BN661">
        <f t="shared" si="248"/>
        <v>1.6553227470231999E-3</v>
      </c>
      <c r="BO661">
        <f t="shared" si="249"/>
        <v>1.5869346821790999</v>
      </c>
      <c r="BP661">
        <f t="shared" si="250"/>
        <v>1</v>
      </c>
    </row>
    <row r="662" spans="1:70" x14ac:dyDescent="0.25">
      <c r="A662" t="str">
        <f t="shared" si="238"/>
        <v>12230143</v>
      </c>
      <c r="B662">
        <v>12</v>
      </c>
      <c r="C662">
        <v>230</v>
      </c>
      <c r="D662">
        <v>3</v>
      </c>
      <c r="E662">
        <v>14</v>
      </c>
      <c r="F662" s="138">
        <f t="shared" si="237"/>
        <v>4</v>
      </c>
      <c r="G662">
        <v>0</v>
      </c>
      <c r="H662">
        <v>0</v>
      </c>
      <c r="I662">
        <v>0</v>
      </c>
      <c r="J662" s="94">
        <v>0</v>
      </c>
      <c r="K662" s="87">
        <v>456</v>
      </c>
      <c r="L662" s="86">
        <v>0</v>
      </c>
      <c r="M662" s="86">
        <v>0</v>
      </c>
      <c r="N662" s="86">
        <v>0</v>
      </c>
      <c r="O662">
        <v>1.3620000000000001</v>
      </c>
      <c r="P662">
        <v>1.1000000000000001</v>
      </c>
      <c r="Q662">
        <v>1.1000000000000001</v>
      </c>
      <c r="R662">
        <v>1.1000000000000001</v>
      </c>
      <c r="S662">
        <f t="shared" si="243"/>
        <v>68</v>
      </c>
      <c r="T662">
        <f t="shared" si="243"/>
        <v>0</v>
      </c>
      <c r="U662">
        <f t="shared" si="243"/>
        <v>0</v>
      </c>
      <c r="V662">
        <f t="shared" si="243"/>
        <v>0</v>
      </c>
      <c r="W662">
        <f t="shared" si="235"/>
        <v>12</v>
      </c>
      <c r="X662">
        <f t="shared" si="235"/>
        <v>0</v>
      </c>
      <c r="Y662">
        <f t="shared" si="235"/>
        <v>0</v>
      </c>
      <c r="Z662">
        <f t="shared" si="235"/>
        <v>0</v>
      </c>
      <c r="AA662">
        <f t="shared" si="239"/>
        <v>0.21186880433416547</v>
      </c>
      <c r="AB662">
        <f t="shared" si="239"/>
        <v>0</v>
      </c>
      <c r="AC662">
        <f t="shared" si="240"/>
        <v>0</v>
      </c>
      <c r="AD662" s="96">
        <f t="shared" si="241"/>
        <v>0</v>
      </c>
      <c r="AE662" s="95">
        <v>0</v>
      </c>
      <c r="AF662" s="86">
        <v>0</v>
      </c>
      <c r="AG662" s="86">
        <v>0</v>
      </c>
      <c r="AH662">
        <v>0.98</v>
      </c>
      <c r="AI662">
        <v>0.98</v>
      </c>
      <c r="AJ662">
        <v>0.98</v>
      </c>
      <c r="AK662">
        <f t="shared" si="244"/>
        <v>0</v>
      </c>
      <c r="AL662">
        <f t="shared" si="244"/>
        <v>0</v>
      </c>
      <c r="AM662">
        <f t="shared" si="244"/>
        <v>0</v>
      </c>
      <c r="AN662">
        <f t="shared" si="251"/>
        <v>0</v>
      </c>
      <c r="AO662">
        <f t="shared" si="251"/>
        <v>0</v>
      </c>
      <c r="AP662">
        <f t="shared" si="251"/>
        <v>0</v>
      </c>
      <c r="AQ662" s="97">
        <f>(AK662/(IF((237.3*LN(('Mini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2" s="97">
        <f>(AL662/(IF((237.3*LN(('Mini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2" s="97">
        <f>(AM662/(IF((237.3*LN(('Mini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2">
        <f t="shared" si="246"/>
        <v>0</v>
      </c>
      <c r="AU662">
        <v>0</v>
      </c>
      <c r="AV662" s="96">
        <v>0</v>
      </c>
      <c r="AW662" s="139">
        <f t="shared" si="245"/>
        <v>0.38333333333333336</v>
      </c>
      <c r="AX662" s="129">
        <v>0</v>
      </c>
      <c r="AY662" s="129">
        <v>0</v>
      </c>
      <c r="AZ662" s="129">
        <v>0</v>
      </c>
      <c r="BA662" s="86"/>
      <c r="BB662" s="86">
        <v>0</v>
      </c>
      <c r="BC662">
        <v>0</v>
      </c>
      <c r="BD662">
        <v>0</v>
      </c>
      <c r="BE662">
        <v>0</v>
      </c>
      <c r="BG662">
        <v>0</v>
      </c>
      <c r="BH662">
        <v>0</v>
      </c>
      <c r="BI662">
        <v>0</v>
      </c>
      <c r="BJ662">
        <v>0</v>
      </c>
      <c r="BM662">
        <f t="shared" si="247"/>
        <v>1.3823338826853E-3</v>
      </c>
      <c r="BN662">
        <f t="shared" si="248"/>
        <v>3.3290816326530999E-4</v>
      </c>
      <c r="BO662">
        <f t="shared" si="249"/>
        <v>1.723172227894</v>
      </c>
      <c r="BP662">
        <f t="shared" si="250"/>
        <v>1</v>
      </c>
    </row>
    <row r="663" spans="1:70" x14ac:dyDescent="0.25">
      <c r="A663" t="str">
        <f t="shared" si="238"/>
        <v>12230183</v>
      </c>
      <c r="B663">
        <v>12</v>
      </c>
      <c r="C663">
        <v>230</v>
      </c>
      <c r="D663">
        <v>3</v>
      </c>
      <c r="E663">
        <v>18</v>
      </c>
      <c r="F663" s="138">
        <f t="shared" si="237"/>
        <v>9</v>
      </c>
      <c r="G663">
        <v>0</v>
      </c>
      <c r="H663">
        <v>0</v>
      </c>
      <c r="I663">
        <v>0</v>
      </c>
      <c r="J663" s="94">
        <v>0</v>
      </c>
      <c r="K663" s="87">
        <v>676</v>
      </c>
      <c r="L663" s="86">
        <v>0</v>
      </c>
      <c r="M663" s="86">
        <v>0</v>
      </c>
      <c r="N663" s="86">
        <v>0</v>
      </c>
      <c r="O663">
        <v>1.3620000000000001</v>
      </c>
      <c r="P663">
        <v>1.1000000000000001</v>
      </c>
      <c r="Q663">
        <v>1.1000000000000001</v>
      </c>
      <c r="R663">
        <v>1.1000000000000001</v>
      </c>
      <c r="S663">
        <f t="shared" si="243"/>
        <v>101</v>
      </c>
      <c r="T663">
        <f t="shared" si="243"/>
        <v>0</v>
      </c>
      <c r="U663">
        <f t="shared" si="243"/>
        <v>0</v>
      </c>
      <c r="V663">
        <f t="shared" si="243"/>
        <v>0</v>
      </c>
      <c r="W663">
        <f t="shared" si="235"/>
        <v>17</v>
      </c>
      <c r="X663">
        <f t="shared" si="235"/>
        <v>0</v>
      </c>
      <c r="Y663">
        <f t="shared" si="235"/>
        <v>0</v>
      </c>
      <c r="Z663">
        <f t="shared" si="235"/>
        <v>0</v>
      </c>
      <c r="AA663">
        <f t="shared" si="239"/>
        <v>0.58156331359890301</v>
      </c>
      <c r="AB663">
        <f t="shared" si="239"/>
        <v>0</v>
      </c>
      <c r="AC663">
        <f t="shared" si="240"/>
        <v>0</v>
      </c>
      <c r="AD663" s="96">
        <f t="shared" si="241"/>
        <v>0</v>
      </c>
      <c r="AE663" s="95">
        <v>0</v>
      </c>
      <c r="AF663" s="86">
        <v>0</v>
      </c>
      <c r="AG663" s="86">
        <v>0</v>
      </c>
      <c r="AH663">
        <v>0.98</v>
      </c>
      <c r="AI663">
        <v>0.98</v>
      </c>
      <c r="AJ663">
        <v>0.98</v>
      </c>
      <c r="AK663">
        <f t="shared" si="244"/>
        <v>0</v>
      </c>
      <c r="AL663">
        <f t="shared" si="244"/>
        <v>0</v>
      </c>
      <c r="AM663">
        <f t="shared" si="244"/>
        <v>0</v>
      </c>
      <c r="AN663">
        <f t="shared" si="251"/>
        <v>0</v>
      </c>
      <c r="AO663">
        <f t="shared" si="251"/>
        <v>0</v>
      </c>
      <c r="AP663">
        <f t="shared" si="251"/>
        <v>0</v>
      </c>
      <c r="AQ663" s="97">
        <f>(AK663/(IF((237.3*LN(('Mini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3" s="97">
        <f>(AL663/(IF((237.3*LN(('Mini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3" s="97">
        <f>(AM663/(IF((237.3*LN(('Mini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3">
        <f t="shared" si="246"/>
        <v>0</v>
      </c>
      <c r="AU663">
        <v>0</v>
      </c>
      <c r="AV663" s="96">
        <v>0</v>
      </c>
      <c r="AW663" s="139">
        <f t="shared" si="245"/>
        <v>0.76666666666666672</v>
      </c>
      <c r="AX663" s="129">
        <v>0</v>
      </c>
      <c r="AY663" s="129">
        <v>0</v>
      </c>
      <c r="AZ663" s="129">
        <v>0</v>
      </c>
      <c r="BA663" s="86"/>
      <c r="BB663" s="86">
        <v>0</v>
      </c>
      <c r="BC663">
        <v>0</v>
      </c>
      <c r="BD663">
        <v>0</v>
      </c>
      <c r="BE663">
        <v>0</v>
      </c>
      <c r="BG663">
        <v>0</v>
      </c>
      <c r="BH663">
        <v>0</v>
      </c>
      <c r="BI663">
        <v>0</v>
      </c>
      <c r="BJ663">
        <v>0</v>
      </c>
      <c r="BM663">
        <f t="shared" si="247"/>
        <v>8.0534470601597002E-4</v>
      </c>
      <c r="BN663">
        <f t="shared" si="248"/>
        <v>3.9795050474943999E-4</v>
      </c>
      <c r="BO663">
        <f t="shared" si="249"/>
        <v>1.8138647155180001</v>
      </c>
      <c r="BP663">
        <f t="shared" si="250"/>
        <v>2</v>
      </c>
    </row>
    <row r="664" spans="1:70" x14ac:dyDescent="0.25">
      <c r="A664" t="str">
        <f t="shared" si="238"/>
        <v>12230233</v>
      </c>
      <c r="B664">
        <v>12</v>
      </c>
      <c r="C664">
        <v>230</v>
      </c>
      <c r="D664">
        <v>3</v>
      </c>
      <c r="E664">
        <v>23</v>
      </c>
      <c r="F664" s="138">
        <f t="shared" si="237"/>
        <v>9</v>
      </c>
      <c r="G664">
        <v>0</v>
      </c>
      <c r="H664">
        <v>0</v>
      </c>
      <c r="I664">
        <v>0</v>
      </c>
      <c r="J664" s="94">
        <v>0</v>
      </c>
      <c r="K664" s="87">
        <v>794</v>
      </c>
      <c r="L664" s="86">
        <v>0</v>
      </c>
      <c r="M664" s="86">
        <v>0</v>
      </c>
      <c r="N664" s="86">
        <v>0</v>
      </c>
      <c r="O664">
        <v>1.3620000000000001</v>
      </c>
      <c r="P664">
        <v>1.1000000000000001</v>
      </c>
      <c r="Q664">
        <v>1.1000000000000001</v>
      </c>
      <c r="R664">
        <v>1.1000000000000001</v>
      </c>
      <c r="S664">
        <f t="shared" si="243"/>
        <v>119</v>
      </c>
      <c r="T664">
        <f t="shared" si="243"/>
        <v>0</v>
      </c>
      <c r="U664">
        <f t="shared" si="243"/>
        <v>0</v>
      </c>
      <c r="V664">
        <f t="shared" si="243"/>
        <v>0</v>
      </c>
      <c r="W664">
        <f t="shared" si="235"/>
        <v>20</v>
      </c>
      <c r="X664">
        <f t="shared" si="235"/>
        <v>0</v>
      </c>
      <c r="Y664">
        <f t="shared" si="235"/>
        <v>0</v>
      </c>
      <c r="Z664">
        <f t="shared" si="235"/>
        <v>0</v>
      </c>
      <c r="AA664">
        <f t="shared" si="239"/>
        <v>0.78099341428567226</v>
      </c>
      <c r="AB664">
        <f t="shared" si="239"/>
        <v>0</v>
      </c>
      <c r="AC664">
        <f t="shared" si="240"/>
        <v>0</v>
      </c>
      <c r="AD664" s="96">
        <f t="shared" si="241"/>
        <v>0</v>
      </c>
      <c r="AE664" s="95">
        <v>0</v>
      </c>
      <c r="AF664" s="86">
        <v>0</v>
      </c>
      <c r="AG664" s="86">
        <v>0</v>
      </c>
      <c r="AH664">
        <v>0.98</v>
      </c>
      <c r="AI664">
        <v>0.98</v>
      </c>
      <c r="AJ664">
        <v>0.98</v>
      </c>
      <c r="AK664">
        <f t="shared" si="244"/>
        <v>0</v>
      </c>
      <c r="AL664">
        <f t="shared" si="244"/>
        <v>0</v>
      </c>
      <c r="AM664">
        <f t="shared" si="244"/>
        <v>0</v>
      </c>
      <c r="AN664">
        <f t="shared" si="251"/>
        <v>0</v>
      </c>
      <c r="AO664">
        <f t="shared" si="251"/>
        <v>0</v>
      </c>
      <c r="AP664">
        <f t="shared" si="251"/>
        <v>0</v>
      </c>
      <c r="AQ664" s="97">
        <f>(AK664/(IF((237.3*LN(('Mini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4" s="97">
        <f>(AL664/(IF((237.3*LN(('Mini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4" s="97">
        <f>(AM664/(IF((237.3*LN(('Mini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4">
        <f t="shared" si="246"/>
        <v>0</v>
      </c>
      <c r="AU664">
        <v>0</v>
      </c>
      <c r="AV664" s="96">
        <v>0</v>
      </c>
      <c r="AW664" s="139">
        <f t="shared" si="245"/>
        <v>0.76666666666666672</v>
      </c>
      <c r="AX664" s="129">
        <v>0</v>
      </c>
      <c r="AY664" s="129">
        <v>0</v>
      </c>
      <c r="AZ664" s="129">
        <v>0</v>
      </c>
      <c r="BA664" s="86"/>
      <c r="BB664" s="86">
        <v>0</v>
      </c>
      <c r="BC664">
        <v>0</v>
      </c>
      <c r="BD664">
        <v>0</v>
      </c>
      <c r="BE664">
        <v>0</v>
      </c>
      <c r="BG664">
        <v>0</v>
      </c>
      <c r="BH664">
        <v>0</v>
      </c>
      <c r="BI664">
        <v>0</v>
      </c>
      <c r="BJ664">
        <v>0</v>
      </c>
      <c r="BM664">
        <f t="shared" si="247"/>
        <v>8.0534470601597002E-4</v>
      </c>
      <c r="BN664">
        <f t="shared" si="248"/>
        <v>3.9795050474943999E-4</v>
      </c>
      <c r="BO664">
        <f t="shared" si="249"/>
        <v>1.8138647155180001</v>
      </c>
      <c r="BP664">
        <f t="shared" si="250"/>
        <v>2</v>
      </c>
    </row>
    <row r="665" spans="1:70" x14ac:dyDescent="0.25">
      <c r="A665" t="str">
        <f t="shared" si="238"/>
        <v>12230303</v>
      </c>
      <c r="B665">
        <v>12</v>
      </c>
      <c r="C665">
        <v>230</v>
      </c>
      <c r="D665">
        <v>3</v>
      </c>
      <c r="E665">
        <v>30</v>
      </c>
      <c r="F665" s="138">
        <f t="shared" si="237"/>
        <v>14</v>
      </c>
      <c r="G665">
        <v>0</v>
      </c>
      <c r="H665">
        <v>0</v>
      </c>
      <c r="I665">
        <v>0</v>
      </c>
      <c r="J665" s="94">
        <v>0</v>
      </c>
      <c r="K665" s="87">
        <v>1104</v>
      </c>
      <c r="L665" s="86">
        <v>0</v>
      </c>
      <c r="M665" s="86">
        <v>0</v>
      </c>
      <c r="N665" s="86">
        <v>0</v>
      </c>
      <c r="O665">
        <v>1.3620000000000001</v>
      </c>
      <c r="P665">
        <v>1.1000000000000001</v>
      </c>
      <c r="Q665">
        <v>1.1000000000000001</v>
      </c>
      <c r="R665">
        <v>1.1000000000000001</v>
      </c>
      <c r="S665">
        <f t="shared" si="243"/>
        <v>165</v>
      </c>
      <c r="T665">
        <f t="shared" si="243"/>
        <v>0</v>
      </c>
      <c r="U665">
        <f t="shared" si="243"/>
        <v>0</v>
      </c>
      <c r="V665">
        <f t="shared" si="243"/>
        <v>0</v>
      </c>
      <c r="W665">
        <f t="shared" si="235"/>
        <v>28</v>
      </c>
      <c r="X665">
        <f t="shared" si="235"/>
        <v>0</v>
      </c>
      <c r="Y665">
        <f t="shared" si="235"/>
        <v>0</v>
      </c>
      <c r="Z665">
        <f t="shared" ref="Z665:Z728" si="252">ROUND(V665*3600/(4186*ABS($M$1-$M$2)),0)</f>
        <v>0</v>
      </c>
      <c r="AA665">
        <f t="shared" si="239"/>
        <v>2.3614751074401621</v>
      </c>
      <c r="AB665">
        <f t="shared" si="239"/>
        <v>0</v>
      </c>
      <c r="AC665">
        <f t="shared" si="240"/>
        <v>0</v>
      </c>
      <c r="AD665" s="96">
        <f t="shared" si="241"/>
        <v>0</v>
      </c>
      <c r="AE665" s="95">
        <v>0</v>
      </c>
      <c r="AF665" s="86">
        <v>0</v>
      </c>
      <c r="AG665" s="86">
        <v>0</v>
      </c>
      <c r="AH665">
        <v>0.98</v>
      </c>
      <c r="AI665">
        <v>0.98</v>
      </c>
      <c r="AJ665">
        <v>0.98</v>
      </c>
      <c r="AK665">
        <f t="shared" si="244"/>
        <v>0</v>
      </c>
      <c r="AL665">
        <f t="shared" si="244"/>
        <v>0</v>
      </c>
      <c r="AM665">
        <f t="shared" si="244"/>
        <v>0</v>
      </c>
      <c r="AN665">
        <f t="shared" si="251"/>
        <v>0</v>
      </c>
      <c r="AO665">
        <f t="shared" si="251"/>
        <v>0</v>
      </c>
      <c r="AP665">
        <f t="shared" si="251"/>
        <v>0</v>
      </c>
      <c r="AQ665" s="97">
        <f>(AK665/(IF((237.3*LN(('Mini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5" s="97">
        <f>(AL665/(IF((237.3*LN(('Mini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5" s="97">
        <f>(AM665/(IF((237.3*LN(('Mini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5">
        <f t="shared" si="246"/>
        <v>0</v>
      </c>
      <c r="AU665">
        <v>0</v>
      </c>
      <c r="AV665" s="96">
        <v>0</v>
      </c>
      <c r="AW665" s="139">
        <f t="shared" si="245"/>
        <v>1.1500000000000001</v>
      </c>
      <c r="AX665" s="129">
        <v>0</v>
      </c>
      <c r="AY665" s="129">
        <v>0</v>
      </c>
      <c r="AZ665" s="129">
        <v>0</v>
      </c>
      <c r="BA665" s="86"/>
      <c r="BB665" s="86">
        <v>0</v>
      </c>
      <c r="BC665">
        <v>0</v>
      </c>
      <c r="BD665">
        <v>0</v>
      </c>
      <c r="BE665">
        <v>0</v>
      </c>
      <c r="BG665">
        <v>0</v>
      </c>
      <c r="BH665">
        <v>0</v>
      </c>
      <c r="BI665">
        <v>0</v>
      </c>
      <c r="BJ665">
        <v>0</v>
      </c>
      <c r="BM665">
        <f t="shared" si="247"/>
        <v>2.5582398288699999E-3</v>
      </c>
      <c r="BN665">
        <f t="shared" si="248"/>
        <v>5.6161694684148003E-4</v>
      </c>
      <c r="BO665">
        <f t="shared" si="249"/>
        <v>1.4942747715061999</v>
      </c>
      <c r="BP665">
        <f t="shared" si="250"/>
        <v>3</v>
      </c>
    </row>
    <row r="666" spans="1:70" x14ac:dyDescent="0.25">
      <c r="A666" t="str">
        <f t="shared" si="238"/>
        <v>12230383</v>
      </c>
      <c r="B666">
        <v>12</v>
      </c>
      <c r="C666">
        <v>230</v>
      </c>
      <c r="D666">
        <v>3</v>
      </c>
      <c r="E666">
        <v>38</v>
      </c>
      <c r="F666" s="138">
        <f t="shared" si="237"/>
        <v>19</v>
      </c>
      <c r="G666">
        <v>0</v>
      </c>
      <c r="H666">
        <v>0</v>
      </c>
      <c r="I666">
        <v>0</v>
      </c>
      <c r="J666" s="94">
        <v>0</v>
      </c>
      <c r="K666" s="87">
        <v>1424</v>
      </c>
      <c r="L666" s="86">
        <v>0</v>
      </c>
      <c r="M666" s="86">
        <v>0</v>
      </c>
      <c r="N666" s="86">
        <v>0</v>
      </c>
      <c r="O666">
        <v>1.3620000000000001</v>
      </c>
      <c r="P666">
        <v>1.1000000000000001</v>
      </c>
      <c r="Q666">
        <v>1.1000000000000001</v>
      </c>
      <c r="R666">
        <v>1.1000000000000001</v>
      </c>
      <c r="S666">
        <f t="shared" si="243"/>
        <v>213</v>
      </c>
      <c r="T666">
        <f t="shared" si="243"/>
        <v>0</v>
      </c>
      <c r="U666">
        <f t="shared" si="243"/>
        <v>0</v>
      </c>
      <c r="V666">
        <f t="shared" si="243"/>
        <v>0</v>
      </c>
      <c r="W666">
        <f t="shared" ref="W666:Z729" si="253">ROUND(S666*3600/(4186*ABS($M$1-$M$2)),0)</f>
        <v>37</v>
      </c>
      <c r="X666">
        <f t="shared" si="253"/>
        <v>0</v>
      </c>
      <c r="Y666">
        <f t="shared" si="253"/>
        <v>0</v>
      </c>
      <c r="Z666">
        <f t="shared" si="252"/>
        <v>0</v>
      </c>
      <c r="AA666">
        <f t="shared" si="239"/>
        <v>7.5831533445735877</v>
      </c>
      <c r="AB666">
        <f t="shared" si="239"/>
        <v>0</v>
      </c>
      <c r="AC666">
        <f t="shared" si="240"/>
        <v>0</v>
      </c>
      <c r="AD666" s="96">
        <f t="shared" si="241"/>
        <v>0</v>
      </c>
      <c r="AE666" s="95">
        <v>0</v>
      </c>
      <c r="AF666" s="86">
        <v>0</v>
      </c>
      <c r="AG666" s="86">
        <v>0</v>
      </c>
      <c r="AH666">
        <v>0.98</v>
      </c>
      <c r="AI666">
        <v>0.98</v>
      </c>
      <c r="AJ666">
        <v>0.98</v>
      </c>
      <c r="AK666">
        <f t="shared" si="244"/>
        <v>0</v>
      </c>
      <c r="AL666">
        <f t="shared" si="244"/>
        <v>0</v>
      </c>
      <c r="AM666">
        <f t="shared" si="244"/>
        <v>0</v>
      </c>
      <c r="AN666">
        <f t="shared" si="251"/>
        <v>0</v>
      </c>
      <c r="AO666">
        <f t="shared" si="251"/>
        <v>0</v>
      </c>
      <c r="AP666">
        <f t="shared" si="251"/>
        <v>0</v>
      </c>
      <c r="AQ666" s="97">
        <f>(AK666/(IF((237.3*LN(('Mini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6" s="97">
        <f>(AL666/(IF((237.3*LN(('Mini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6" s="97">
        <f>(AM666/(IF((237.3*LN(('Mini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6">
        <f t="shared" si="246"/>
        <v>0</v>
      </c>
      <c r="AU666">
        <v>0</v>
      </c>
      <c r="AV666" s="96">
        <v>0</v>
      </c>
      <c r="AW666" s="139">
        <f t="shared" si="245"/>
        <v>1.5333333333333334</v>
      </c>
      <c r="AX666" s="129">
        <v>0</v>
      </c>
      <c r="AY666" s="129">
        <v>0</v>
      </c>
      <c r="AZ666" s="129">
        <v>0</v>
      </c>
      <c r="BA666" s="86"/>
      <c r="BB666" s="86">
        <v>0</v>
      </c>
      <c r="BC666">
        <v>0</v>
      </c>
      <c r="BD666">
        <v>0</v>
      </c>
      <c r="BE666">
        <v>0</v>
      </c>
      <c r="BG666">
        <v>0</v>
      </c>
      <c r="BH666">
        <v>0</v>
      </c>
      <c r="BI666">
        <v>0</v>
      </c>
      <c r="BJ666">
        <v>0</v>
      </c>
      <c r="BM666">
        <f t="shared" si="247"/>
        <v>1.1616292894075E-2</v>
      </c>
      <c r="BN666">
        <f t="shared" si="248"/>
        <v>1.6553227470231999E-3</v>
      </c>
      <c r="BO666">
        <f t="shared" si="249"/>
        <v>1.5869346821790999</v>
      </c>
      <c r="BP666">
        <f t="shared" si="250"/>
        <v>1</v>
      </c>
    </row>
    <row r="667" spans="1:70" x14ac:dyDescent="0.25">
      <c r="A667" t="str">
        <f t="shared" si="238"/>
        <v>12250143</v>
      </c>
      <c r="B667">
        <v>12</v>
      </c>
      <c r="C667">
        <v>250</v>
      </c>
      <c r="D667">
        <v>3</v>
      </c>
      <c r="E667">
        <v>14</v>
      </c>
      <c r="F667" s="138">
        <f t="shared" si="237"/>
        <v>4</v>
      </c>
      <c r="G667">
        <v>0</v>
      </c>
      <c r="H667">
        <v>0</v>
      </c>
      <c r="I667">
        <v>0</v>
      </c>
      <c r="J667" s="94">
        <v>0</v>
      </c>
      <c r="K667" s="87">
        <v>501.6</v>
      </c>
      <c r="L667" s="86">
        <v>0</v>
      </c>
      <c r="M667" s="86">
        <v>0</v>
      </c>
      <c r="N667" s="86">
        <v>0</v>
      </c>
      <c r="O667">
        <v>1.3620000000000001</v>
      </c>
      <c r="P667">
        <v>1.1000000000000001</v>
      </c>
      <c r="Q667">
        <v>1.1000000000000001</v>
      </c>
      <c r="R667">
        <v>1.1000000000000001</v>
      </c>
      <c r="S667">
        <f t="shared" si="243"/>
        <v>75</v>
      </c>
      <c r="T667">
        <f t="shared" si="243"/>
        <v>0</v>
      </c>
      <c r="U667">
        <f t="shared" si="243"/>
        <v>0</v>
      </c>
      <c r="V667">
        <f t="shared" si="243"/>
        <v>0</v>
      </c>
      <c r="W667">
        <f t="shared" si="253"/>
        <v>13</v>
      </c>
      <c r="X667">
        <f t="shared" si="253"/>
        <v>0</v>
      </c>
      <c r="Y667">
        <f t="shared" si="253"/>
        <v>0</v>
      </c>
      <c r="Z667">
        <f t="shared" si="252"/>
        <v>0</v>
      </c>
      <c r="AA667">
        <f t="shared" si="239"/>
        <v>0.26572513257289015</v>
      </c>
      <c r="AB667">
        <f t="shared" si="239"/>
        <v>0</v>
      </c>
      <c r="AC667">
        <f t="shared" si="240"/>
        <v>0</v>
      </c>
      <c r="AD667" s="96">
        <f t="shared" si="241"/>
        <v>0</v>
      </c>
      <c r="AE667" s="95">
        <v>0</v>
      </c>
      <c r="AF667" s="86">
        <v>0</v>
      </c>
      <c r="AG667" s="86">
        <v>0</v>
      </c>
      <c r="AH667">
        <v>0.98</v>
      </c>
      <c r="AI667">
        <v>0.98</v>
      </c>
      <c r="AJ667">
        <v>0.98</v>
      </c>
      <c r="AK667">
        <f t="shared" si="244"/>
        <v>0</v>
      </c>
      <c r="AL667">
        <f t="shared" si="244"/>
        <v>0</v>
      </c>
      <c r="AM667">
        <f t="shared" si="244"/>
        <v>0</v>
      </c>
      <c r="AN667">
        <f t="shared" si="251"/>
        <v>0</v>
      </c>
      <c r="AO667">
        <f t="shared" si="251"/>
        <v>0</v>
      </c>
      <c r="AP667">
        <f t="shared" si="251"/>
        <v>0</v>
      </c>
      <c r="AQ667" s="97">
        <f>(AK667/(IF((237.3*LN(('Mini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7" s="97">
        <f>(AL667/(IF((237.3*LN(('Mini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7" s="97">
        <f>(AM667/(IF((237.3*LN(('Mini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7">
        <f t="shared" si="246"/>
        <v>0</v>
      </c>
      <c r="AU667">
        <v>0</v>
      </c>
      <c r="AV667" s="96">
        <v>0</v>
      </c>
      <c r="AW667" s="139">
        <f t="shared" si="245"/>
        <v>0.41666666666666669</v>
      </c>
      <c r="AX667" s="129">
        <v>0</v>
      </c>
      <c r="AY667" s="129">
        <v>0</v>
      </c>
      <c r="AZ667" s="129">
        <v>0</v>
      </c>
      <c r="BA667" s="86"/>
      <c r="BB667" s="86">
        <v>0</v>
      </c>
      <c r="BC667">
        <v>0</v>
      </c>
      <c r="BD667">
        <v>0</v>
      </c>
      <c r="BE667">
        <v>0</v>
      </c>
      <c r="BG667">
        <v>0</v>
      </c>
      <c r="BH667">
        <v>0</v>
      </c>
      <c r="BI667">
        <v>0</v>
      </c>
      <c r="BJ667">
        <v>0</v>
      </c>
      <c r="BM667">
        <f t="shared" si="247"/>
        <v>1.3823338826853E-3</v>
      </c>
      <c r="BN667">
        <f t="shared" si="248"/>
        <v>3.3290816326530999E-4</v>
      </c>
      <c r="BO667">
        <f t="shared" si="249"/>
        <v>1.723172227894</v>
      </c>
      <c r="BP667">
        <f t="shared" si="250"/>
        <v>1</v>
      </c>
    </row>
    <row r="668" spans="1:70" x14ac:dyDescent="0.25">
      <c r="A668" t="str">
        <f t="shared" si="238"/>
        <v>12250183</v>
      </c>
      <c r="B668">
        <v>12</v>
      </c>
      <c r="C668">
        <v>250</v>
      </c>
      <c r="D668">
        <v>3</v>
      </c>
      <c r="E668">
        <v>18</v>
      </c>
      <c r="F668" s="138">
        <f t="shared" si="237"/>
        <v>9</v>
      </c>
      <c r="G668">
        <v>0</v>
      </c>
      <c r="H668">
        <v>0</v>
      </c>
      <c r="I668">
        <v>0</v>
      </c>
      <c r="J668" s="94">
        <v>0</v>
      </c>
      <c r="K668" s="87">
        <v>743.6</v>
      </c>
      <c r="L668" s="86">
        <v>0</v>
      </c>
      <c r="M668" s="86">
        <v>0</v>
      </c>
      <c r="N668" s="86">
        <v>0</v>
      </c>
      <c r="O668">
        <v>1.3620000000000001</v>
      </c>
      <c r="P668">
        <v>1.1000000000000001</v>
      </c>
      <c r="Q668">
        <v>1.1000000000000001</v>
      </c>
      <c r="R668">
        <v>1.1000000000000001</v>
      </c>
      <c r="S668">
        <f t="shared" si="243"/>
        <v>111</v>
      </c>
      <c r="T668">
        <f t="shared" si="243"/>
        <v>0</v>
      </c>
      <c r="U668">
        <f t="shared" si="243"/>
        <v>0</v>
      </c>
      <c r="V668">
        <f t="shared" si="243"/>
        <v>0</v>
      </c>
      <c r="W668">
        <f t="shared" si="253"/>
        <v>19</v>
      </c>
      <c r="X668">
        <f t="shared" si="253"/>
        <v>0</v>
      </c>
      <c r="Y668">
        <f t="shared" si="253"/>
        <v>0</v>
      </c>
      <c r="Z668">
        <f t="shared" si="252"/>
        <v>0</v>
      </c>
      <c r="AA668">
        <f t="shared" si="239"/>
        <v>0.77747484344384754</v>
      </c>
      <c r="AB668">
        <f t="shared" si="239"/>
        <v>0</v>
      </c>
      <c r="AC668">
        <f t="shared" si="240"/>
        <v>0</v>
      </c>
      <c r="AD668" s="96">
        <f t="shared" si="241"/>
        <v>0</v>
      </c>
      <c r="AE668" s="95">
        <v>0</v>
      </c>
      <c r="AF668" s="86">
        <v>0</v>
      </c>
      <c r="AG668" s="86">
        <v>0</v>
      </c>
      <c r="AH668">
        <v>0.98</v>
      </c>
      <c r="AI668">
        <v>0.98</v>
      </c>
      <c r="AJ668">
        <v>0.98</v>
      </c>
      <c r="AK668">
        <f t="shared" si="244"/>
        <v>0</v>
      </c>
      <c r="AL668">
        <f t="shared" si="244"/>
        <v>0</v>
      </c>
      <c r="AM668">
        <f t="shared" si="244"/>
        <v>0</v>
      </c>
      <c r="AN668">
        <f t="shared" si="251"/>
        <v>0</v>
      </c>
      <c r="AO668">
        <f t="shared" si="251"/>
        <v>0</v>
      </c>
      <c r="AP668">
        <f t="shared" si="251"/>
        <v>0</v>
      </c>
      <c r="AQ668" s="97">
        <f>(AK668/(IF((237.3*LN(('Mini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8" s="97">
        <f>(AL668/(IF((237.3*LN(('Mini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8" s="97">
        <f>(AM668/(IF((237.3*LN(('Mini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8">
        <f t="shared" si="246"/>
        <v>0</v>
      </c>
      <c r="AU668">
        <v>0</v>
      </c>
      <c r="AV668" s="96">
        <v>0</v>
      </c>
      <c r="AW668" s="139">
        <f t="shared" si="245"/>
        <v>0.83333333333333337</v>
      </c>
      <c r="AX668" s="129">
        <v>0</v>
      </c>
      <c r="AY668" s="129">
        <v>0</v>
      </c>
      <c r="AZ668" s="129">
        <v>0</v>
      </c>
      <c r="BA668" s="86"/>
      <c r="BB668" s="86">
        <v>0</v>
      </c>
      <c r="BC668">
        <v>0</v>
      </c>
      <c r="BD668">
        <v>0</v>
      </c>
      <c r="BE668">
        <v>0</v>
      </c>
      <c r="BG668">
        <v>0</v>
      </c>
      <c r="BH668">
        <v>0</v>
      </c>
      <c r="BI668">
        <v>0</v>
      </c>
      <c r="BJ668">
        <v>0</v>
      </c>
      <c r="BM668">
        <f t="shared" si="247"/>
        <v>8.0534470601597002E-4</v>
      </c>
      <c r="BN668">
        <f t="shared" si="248"/>
        <v>3.9795050474943999E-4</v>
      </c>
      <c r="BO668">
        <f t="shared" si="249"/>
        <v>1.8138647155180001</v>
      </c>
      <c r="BP668">
        <f t="shared" si="250"/>
        <v>2</v>
      </c>
    </row>
    <row r="669" spans="1:70" x14ac:dyDescent="0.25">
      <c r="A669" t="str">
        <f t="shared" si="238"/>
        <v>12250233</v>
      </c>
      <c r="B669">
        <v>12</v>
      </c>
      <c r="C669">
        <v>250</v>
      </c>
      <c r="D669">
        <v>3</v>
      </c>
      <c r="E669">
        <v>23</v>
      </c>
      <c r="F669" s="138">
        <f t="shared" si="237"/>
        <v>9</v>
      </c>
      <c r="G669">
        <v>0</v>
      </c>
      <c r="H669">
        <v>0</v>
      </c>
      <c r="I669">
        <v>0</v>
      </c>
      <c r="J669" s="94">
        <v>0</v>
      </c>
      <c r="K669" s="87">
        <v>873.40000000000009</v>
      </c>
      <c r="L669" s="86">
        <v>0</v>
      </c>
      <c r="M669" s="86">
        <v>0</v>
      </c>
      <c r="N669" s="86">
        <v>0</v>
      </c>
      <c r="O669">
        <v>1.3620000000000001</v>
      </c>
      <c r="P669">
        <v>1.1000000000000001</v>
      </c>
      <c r="Q669">
        <v>1.1000000000000001</v>
      </c>
      <c r="R669">
        <v>1.1000000000000001</v>
      </c>
      <c r="S669">
        <f t="shared" si="243"/>
        <v>130</v>
      </c>
      <c r="T669">
        <f t="shared" si="243"/>
        <v>0</v>
      </c>
      <c r="U669">
        <f t="shared" si="243"/>
        <v>0</v>
      </c>
      <c r="V669">
        <f t="shared" si="243"/>
        <v>0</v>
      </c>
      <c r="W669">
        <f t="shared" si="253"/>
        <v>22</v>
      </c>
      <c r="X669">
        <f t="shared" si="253"/>
        <v>0</v>
      </c>
      <c r="Y669">
        <f t="shared" si="253"/>
        <v>0</v>
      </c>
      <c r="Z669">
        <f t="shared" si="252"/>
        <v>0</v>
      </c>
      <c r="AA669">
        <f t="shared" si="239"/>
        <v>1.0143672010852665</v>
      </c>
      <c r="AB669">
        <f t="shared" si="239"/>
        <v>0</v>
      </c>
      <c r="AC669">
        <f t="shared" si="240"/>
        <v>0</v>
      </c>
      <c r="AD669" s="96">
        <f t="shared" si="241"/>
        <v>0</v>
      </c>
      <c r="AE669" s="95">
        <v>0</v>
      </c>
      <c r="AF669" s="86">
        <v>0</v>
      </c>
      <c r="AG669" s="86">
        <v>0</v>
      </c>
      <c r="AH669">
        <v>0.98</v>
      </c>
      <c r="AI669">
        <v>0.98</v>
      </c>
      <c r="AJ669">
        <v>0.98</v>
      </c>
      <c r="AK669">
        <f t="shared" si="244"/>
        <v>0</v>
      </c>
      <c r="AL669">
        <f t="shared" si="244"/>
        <v>0</v>
      </c>
      <c r="AM669">
        <f t="shared" si="244"/>
        <v>0</v>
      </c>
      <c r="AN669">
        <f t="shared" si="251"/>
        <v>0</v>
      </c>
      <c r="AO669">
        <f t="shared" si="251"/>
        <v>0</v>
      </c>
      <c r="AP669">
        <f t="shared" si="251"/>
        <v>0</v>
      </c>
      <c r="AQ669" s="97">
        <f>(AK669/(IF((237.3*LN(('Mini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69" s="97">
        <f>(AL669/(IF((237.3*LN(('Mini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69" s="97">
        <f>(AM669/(IF((237.3*LN(('Mini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69">
        <f t="shared" si="246"/>
        <v>0</v>
      </c>
      <c r="AU669">
        <v>0</v>
      </c>
      <c r="AV669" s="96">
        <v>0</v>
      </c>
      <c r="AW669" s="139">
        <f t="shared" si="245"/>
        <v>0.83333333333333337</v>
      </c>
      <c r="AX669" s="129">
        <v>0</v>
      </c>
      <c r="AY669" s="129">
        <v>0</v>
      </c>
      <c r="AZ669" s="129">
        <v>0</v>
      </c>
      <c r="BA669" s="86"/>
      <c r="BB669" s="86">
        <v>0</v>
      </c>
      <c r="BC669">
        <v>0</v>
      </c>
      <c r="BD669">
        <v>0</v>
      </c>
      <c r="BE669">
        <v>0</v>
      </c>
      <c r="BG669">
        <v>0</v>
      </c>
      <c r="BH669">
        <v>0</v>
      </c>
      <c r="BI669">
        <v>0</v>
      </c>
      <c r="BJ669">
        <v>0</v>
      </c>
      <c r="BM669">
        <f t="shared" si="247"/>
        <v>8.0534470601597002E-4</v>
      </c>
      <c r="BN669">
        <f t="shared" si="248"/>
        <v>3.9795050474943999E-4</v>
      </c>
      <c r="BO669">
        <f t="shared" si="249"/>
        <v>1.8138647155180001</v>
      </c>
      <c r="BP669">
        <f t="shared" si="250"/>
        <v>2</v>
      </c>
    </row>
    <row r="670" spans="1:70" x14ac:dyDescent="0.25">
      <c r="A670" t="str">
        <f t="shared" si="238"/>
        <v>12250303</v>
      </c>
      <c r="B670">
        <v>12</v>
      </c>
      <c r="C670">
        <v>250</v>
      </c>
      <c r="D670">
        <v>3</v>
      </c>
      <c r="E670">
        <v>30</v>
      </c>
      <c r="F670" s="138">
        <f t="shared" si="237"/>
        <v>14</v>
      </c>
      <c r="G670">
        <v>0</v>
      </c>
      <c r="H670">
        <v>0</v>
      </c>
      <c r="I670">
        <v>0</v>
      </c>
      <c r="J670" s="94">
        <v>0</v>
      </c>
      <c r="K670" s="87">
        <v>1214.4000000000001</v>
      </c>
      <c r="L670" s="86">
        <v>0</v>
      </c>
      <c r="M670" s="86">
        <v>0</v>
      </c>
      <c r="N670" s="86">
        <v>0</v>
      </c>
      <c r="O670">
        <v>1.3620000000000001</v>
      </c>
      <c r="P670">
        <v>1.1000000000000001</v>
      </c>
      <c r="Q670">
        <v>1.1000000000000001</v>
      </c>
      <c r="R670">
        <v>1.1000000000000001</v>
      </c>
      <c r="S670">
        <f t="shared" si="243"/>
        <v>181</v>
      </c>
      <c r="T670">
        <f t="shared" si="243"/>
        <v>0</v>
      </c>
      <c r="U670">
        <f t="shared" si="243"/>
        <v>0</v>
      </c>
      <c r="V670">
        <f t="shared" si="243"/>
        <v>0</v>
      </c>
      <c r="W670">
        <f t="shared" si="253"/>
        <v>31</v>
      </c>
      <c r="X670">
        <f t="shared" si="253"/>
        <v>0</v>
      </c>
      <c r="Y670">
        <f t="shared" si="253"/>
        <v>0</v>
      </c>
      <c r="Z670">
        <f t="shared" si="252"/>
        <v>0</v>
      </c>
      <c r="AA670">
        <f t="shared" si="239"/>
        <v>3.0042309227477433</v>
      </c>
      <c r="AB670">
        <f t="shared" si="239"/>
        <v>0</v>
      </c>
      <c r="AC670">
        <f t="shared" si="240"/>
        <v>0</v>
      </c>
      <c r="AD670" s="96">
        <f t="shared" si="241"/>
        <v>0</v>
      </c>
      <c r="AE670" s="95">
        <v>0</v>
      </c>
      <c r="AF670" s="86">
        <v>0</v>
      </c>
      <c r="AG670" s="86">
        <v>0</v>
      </c>
      <c r="AH670">
        <v>0.98</v>
      </c>
      <c r="AI670">
        <v>0.98</v>
      </c>
      <c r="AJ670">
        <v>0.98</v>
      </c>
      <c r="AK670">
        <f t="shared" si="244"/>
        <v>0</v>
      </c>
      <c r="AL670">
        <f t="shared" si="244"/>
        <v>0</v>
      </c>
      <c r="AM670">
        <f t="shared" si="244"/>
        <v>0</v>
      </c>
      <c r="AN670">
        <f t="shared" si="251"/>
        <v>0</v>
      </c>
      <c r="AO670">
        <f t="shared" si="251"/>
        <v>0</v>
      </c>
      <c r="AP670">
        <f t="shared" si="251"/>
        <v>0</v>
      </c>
      <c r="AQ670" s="97">
        <f>(AK670/(IF((237.3*LN(('Mini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0" s="97">
        <f>(AL670/(IF((237.3*LN(('Mini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0" s="97">
        <f>(AM670/(IF((237.3*LN(('Mini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0">
        <f t="shared" si="246"/>
        <v>0</v>
      </c>
      <c r="AU670">
        <v>0</v>
      </c>
      <c r="AV670" s="96">
        <v>0</v>
      </c>
      <c r="AW670" s="139">
        <f t="shared" si="245"/>
        <v>1.25</v>
      </c>
      <c r="AX670" s="129">
        <v>0</v>
      </c>
      <c r="AY670" s="129">
        <v>0</v>
      </c>
      <c r="AZ670" s="129">
        <v>0</v>
      </c>
      <c r="BA670" s="86"/>
      <c r="BB670" s="86">
        <v>0</v>
      </c>
      <c r="BC670">
        <v>0</v>
      </c>
      <c r="BD670">
        <v>0</v>
      </c>
      <c r="BE670">
        <v>0</v>
      </c>
      <c r="BG670">
        <v>0</v>
      </c>
      <c r="BH670">
        <v>0</v>
      </c>
      <c r="BI670">
        <v>0</v>
      </c>
      <c r="BJ670">
        <v>0</v>
      </c>
      <c r="BM670">
        <f t="shared" si="247"/>
        <v>2.5582398288699999E-3</v>
      </c>
      <c r="BN670">
        <f t="shared" si="248"/>
        <v>5.6161694684148003E-4</v>
      </c>
      <c r="BO670">
        <f t="shared" si="249"/>
        <v>1.4942747715061999</v>
      </c>
      <c r="BP670">
        <f t="shared" si="250"/>
        <v>3</v>
      </c>
    </row>
    <row r="671" spans="1:70" x14ac:dyDescent="0.25">
      <c r="A671" t="str">
        <f t="shared" si="238"/>
        <v>12250383</v>
      </c>
      <c r="B671">
        <v>12</v>
      </c>
      <c r="C671">
        <v>250</v>
      </c>
      <c r="D671">
        <v>3</v>
      </c>
      <c r="E671">
        <v>38</v>
      </c>
      <c r="F671" s="138">
        <f t="shared" si="237"/>
        <v>19</v>
      </c>
      <c r="G671">
        <v>0</v>
      </c>
      <c r="H671">
        <v>0</v>
      </c>
      <c r="I671">
        <v>0</v>
      </c>
      <c r="J671" s="94">
        <v>0</v>
      </c>
      <c r="K671" s="87">
        <v>1566.4</v>
      </c>
      <c r="L671" s="86">
        <v>0</v>
      </c>
      <c r="M671" s="86">
        <v>0</v>
      </c>
      <c r="N671" s="86">
        <v>0</v>
      </c>
      <c r="O671">
        <v>1.3620000000000001</v>
      </c>
      <c r="P671">
        <v>1.1000000000000001</v>
      </c>
      <c r="Q671">
        <v>1.1000000000000001</v>
      </c>
      <c r="R671">
        <v>1.1000000000000001</v>
      </c>
      <c r="S671">
        <f t="shared" si="243"/>
        <v>234</v>
      </c>
      <c r="T671">
        <f t="shared" si="243"/>
        <v>0</v>
      </c>
      <c r="U671">
        <f t="shared" si="243"/>
        <v>0</v>
      </c>
      <c r="V671">
        <f t="shared" si="243"/>
        <v>0</v>
      </c>
      <c r="W671">
        <f t="shared" si="253"/>
        <v>40</v>
      </c>
      <c r="X671">
        <f t="shared" si="253"/>
        <v>0</v>
      </c>
      <c r="Y671">
        <f t="shared" si="253"/>
        <v>0</v>
      </c>
      <c r="Z671">
        <f t="shared" si="252"/>
        <v>0</v>
      </c>
      <c r="AA671">
        <f t="shared" si="239"/>
        <v>9.3764262709752746</v>
      </c>
      <c r="AB671">
        <f t="shared" si="239"/>
        <v>0</v>
      </c>
      <c r="AC671">
        <f t="shared" si="240"/>
        <v>0</v>
      </c>
      <c r="AD671" s="96">
        <f t="shared" si="241"/>
        <v>0</v>
      </c>
      <c r="AE671" s="95">
        <v>0</v>
      </c>
      <c r="AF671" s="86">
        <v>0</v>
      </c>
      <c r="AG671" s="86">
        <v>0</v>
      </c>
      <c r="AH671">
        <v>0.98</v>
      </c>
      <c r="AI671">
        <v>0.98</v>
      </c>
      <c r="AJ671">
        <v>0.98</v>
      </c>
      <c r="AK671">
        <f t="shared" si="244"/>
        <v>0</v>
      </c>
      <c r="AL671">
        <f t="shared" si="244"/>
        <v>0</v>
      </c>
      <c r="AM671">
        <f t="shared" si="244"/>
        <v>0</v>
      </c>
      <c r="AN671">
        <f t="shared" si="251"/>
        <v>0</v>
      </c>
      <c r="AO671">
        <f t="shared" si="251"/>
        <v>0</v>
      </c>
      <c r="AP671">
        <f t="shared" si="251"/>
        <v>0</v>
      </c>
      <c r="AQ671" s="97">
        <f>(AK671/(IF((237.3*LN(('Mini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1" s="97">
        <f>(AL671/(IF((237.3*LN(('Mini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1" s="97">
        <f>(AM671/(IF((237.3*LN(('Mini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1">
        <f t="shared" si="246"/>
        <v>0</v>
      </c>
      <c r="AU671">
        <v>0</v>
      </c>
      <c r="AV671" s="96">
        <v>0</v>
      </c>
      <c r="AW671" s="139">
        <f t="shared" si="245"/>
        <v>1.6666666666666667</v>
      </c>
      <c r="AX671" s="129">
        <v>0</v>
      </c>
      <c r="AY671" s="129">
        <v>0</v>
      </c>
      <c r="AZ671" s="129">
        <v>0</v>
      </c>
      <c r="BA671" s="86"/>
      <c r="BB671" s="86">
        <v>0</v>
      </c>
      <c r="BC671">
        <v>0</v>
      </c>
      <c r="BD671">
        <v>0</v>
      </c>
      <c r="BE671">
        <v>0</v>
      </c>
      <c r="BG671">
        <v>0</v>
      </c>
      <c r="BH671">
        <v>0</v>
      </c>
      <c r="BI671">
        <v>0</v>
      </c>
      <c r="BJ671">
        <v>0</v>
      </c>
      <c r="BM671">
        <f t="shared" si="247"/>
        <v>1.1616292894075E-2</v>
      </c>
      <c r="BN671">
        <f t="shared" si="248"/>
        <v>1.6553227470231999E-3</v>
      </c>
      <c r="BO671">
        <f t="shared" si="249"/>
        <v>1.5869346821790999</v>
      </c>
      <c r="BP671">
        <f t="shared" si="250"/>
        <v>1</v>
      </c>
    </row>
    <row r="672" spans="1:70" x14ac:dyDescent="0.25">
      <c r="A672" t="str">
        <f t="shared" si="238"/>
        <v>12270143</v>
      </c>
      <c r="B672">
        <v>12</v>
      </c>
      <c r="C672">
        <v>270</v>
      </c>
      <c r="D672">
        <v>3</v>
      </c>
      <c r="E672">
        <v>14</v>
      </c>
      <c r="F672" s="138">
        <f t="shared" si="237"/>
        <v>4</v>
      </c>
      <c r="G672">
        <v>0</v>
      </c>
      <c r="H672">
        <v>0</v>
      </c>
      <c r="I672">
        <v>0</v>
      </c>
      <c r="J672" s="94">
        <v>0</v>
      </c>
      <c r="K672" s="87">
        <v>547.19999999999993</v>
      </c>
      <c r="L672" s="86">
        <v>0</v>
      </c>
      <c r="M672" s="86">
        <v>0</v>
      </c>
      <c r="N672" s="86">
        <v>0</v>
      </c>
      <c r="O672">
        <v>1.3620000000000001</v>
      </c>
      <c r="P672">
        <v>1.1000000000000001</v>
      </c>
      <c r="Q672">
        <v>1.1000000000000001</v>
      </c>
      <c r="R672">
        <v>1.1000000000000001</v>
      </c>
      <c r="S672">
        <f t="shared" si="243"/>
        <v>82</v>
      </c>
      <c r="T672">
        <f t="shared" si="243"/>
        <v>0</v>
      </c>
      <c r="U672">
        <f t="shared" si="243"/>
        <v>0</v>
      </c>
      <c r="V672">
        <f t="shared" si="243"/>
        <v>0</v>
      </c>
      <c r="W672">
        <f t="shared" si="253"/>
        <v>14</v>
      </c>
      <c r="X672">
        <f t="shared" si="253"/>
        <v>0</v>
      </c>
      <c r="Y672">
        <f t="shared" si="253"/>
        <v>0</v>
      </c>
      <c r="Z672">
        <f t="shared" si="252"/>
        <v>0</v>
      </c>
      <c r="AA672">
        <f t="shared" si="239"/>
        <v>0.32751006421579748</v>
      </c>
      <c r="AB672">
        <f t="shared" si="239"/>
        <v>0</v>
      </c>
      <c r="AC672">
        <f t="shared" si="240"/>
        <v>0</v>
      </c>
      <c r="AD672" s="96">
        <f t="shared" si="241"/>
        <v>0</v>
      </c>
      <c r="AE672" s="95">
        <v>0</v>
      </c>
      <c r="AF672" s="86">
        <v>0</v>
      </c>
      <c r="AG672" s="86">
        <v>0</v>
      </c>
      <c r="AH672">
        <v>0.98</v>
      </c>
      <c r="AI672">
        <v>0.98</v>
      </c>
      <c r="AJ672">
        <v>0.98</v>
      </c>
      <c r="AK672">
        <f t="shared" si="244"/>
        <v>0</v>
      </c>
      <c r="AL672">
        <f t="shared" si="244"/>
        <v>0</v>
      </c>
      <c r="AM672">
        <f t="shared" si="244"/>
        <v>0</v>
      </c>
      <c r="AN672">
        <f t="shared" si="251"/>
        <v>0</v>
      </c>
      <c r="AO672">
        <f t="shared" si="251"/>
        <v>0</v>
      </c>
      <c r="AP672">
        <f t="shared" si="251"/>
        <v>0</v>
      </c>
      <c r="AQ672" s="97">
        <f>(AK672/(IF((237.3*LN(('Mini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2" s="97">
        <f>(AL672/(IF((237.3*LN(('Mini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2" s="97">
        <f>(AM672/(IF((237.3*LN(('Mini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2">
        <f t="shared" si="246"/>
        <v>0</v>
      </c>
      <c r="AU672">
        <v>0</v>
      </c>
      <c r="AV672" s="96">
        <v>0</v>
      </c>
      <c r="AW672" s="139">
        <f t="shared" si="245"/>
        <v>0.45</v>
      </c>
      <c r="AX672" s="129">
        <v>0</v>
      </c>
      <c r="AY672" s="129">
        <v>0</v>
      </c>
      <c r="AZ672" s="129">
        <v>0</v>
      </c>
      <c r="BA672" s="86"/>
      <c r="BB672" s="86">
        <v>0</v>
      </c>
      <c r="BC672">
        <v>0</v>
      </c>
      <c r="BD672">
        <v>0</v>
      </c>
      <c r="BE672">
        <v>0</v>
      </c>
      <c r="BG672">
        <v>0</v>
      </c>
      <c r="BH672">
        <v>0</v>
      </c>
      <c r="BI672">
        <v>0</v>
      </c>
      <c r="BJ672">
        <v>0</v>
      </c>
      <c r="BM672">
        <f t="shared" si="247"/>
        <v>1.3823338826853E-3</v>
      </c>
      <c r="BN672">
        <f t="shared" si="248"/>
        <v>3.3290816326530999E-4</v>
      </c>
      <c r="BO672">
        <f t="shared" si="249"/>
        <v>1.723172227894</v>
      </c>
      <c r="BP672">
        <f t="shared" si="250"/>
        <v>1</v>
      </c>
    </row>
    <row r="673" spans="1:68" x14ac:dyDescent="0.25">
      <c r="A673" t="str">
        <f t="shared" si="238"/>
        <v>12270183</v>
      </c>
      <c r="B673">
        <v>12</v>
      </c>
      <c r="C673">
        <v>270</v>
      </c>
      <c r="D673">
        <v>3</v>
      </c>
      <c r="E673">
        <v>18</v>
      </c>
      <c r="F673" s="138">
        <f t="shared" si="237"/>
        <v>9</v>
      </c>
      <c r="G673">
        <v>0</v>
      </c>
      <c r="H673">
        <v>0</v>
      </c>
      <c r="I673">
        <v>0</v>
      </c>
      <c r="J673" s="94">
        <v>0</v>
      </c>
      <c r="K673" s="87">
        <v>811.19999999999993</v>
      </c>
      <c r="L673" s="86">
        <v>0</v>
      </c>
      <c r="M673" s="86">
        <v>0</v>
      </c>
      <c r="N673" s="86">
        <v>0</v>
      </c>
      <c r="O673">
        <v>1.3620000000000001</v>
      </c>
      <c r="P673">
        <v>1.1000000000000001</v>
      </c>
      <c r="Q673">
        <v>1.1000000000000001</v>
      </c>
      <c r="R673">
        <v>1.1000000000000001</v>
      </c>
      <c r="S673">
        <f t="shared" si="243"/>
        <v>121</v>
      </c>
      <c r="T673">
        <f t="shared" si="243"/>
        <v>0</v>
      </c>
      <c r="U673">
        <f t="shared" si="243"/>
        <v>0</v>
      </c>
      <c r="V673">
        <f t="shared" si="243"/>
        <v>0</v>
      </c>
      <c r="W673">
        <f t="shared" si="253"/>
        <v>21</v>
      </c>
      <c r="X673">
        <f t="shared" si="253"/>
        <v>0</v>
      </c>
      <c r="Y673">
        <f t="shared" si="253"/>
        <v>0</v>
      </c>
      <c r="Z673">
        <f t="shared" si="252"/>
        <v>0</v>
      </c>
      <c r="AA673">
        <f t="shared" si="239"/>
        <v>1.011264796747819</v>
      </c>
      <c r="AB673">
        <f t="shared" si="239"/>
        <v>0</v>
      </c>
      <c r="AC673">
        <f t="shared" si="240"/>
        <v>0</v>
      </c>
      <c r="AD673" s="96">
        <f t="shared" si="241"/>
        <v>0</v>
      </c>
      <c r="AE673" s="95">
        <v>0</v>
      </c>
      <c r="AF673" s="86">
        <v>0</v>
      </c>
      <c r="AG673" s="86">
        <v>0</v>
      </c>
      <c r="AH673">
        <v>0.98</v>
      </c>
      <c r="AI673">
        <v>0.98</v>
      </c>
      <c r="AJ673">
        <v>0.98</v>
      </c>
      <c r="AK673">
        <f t="shared" si="244"/>
        <v>0</v>
      </c>
      <c r="AL673">
        <f t="shared" si="244"/>
        <v>0</v>
      </c>
      <c r="AM673">
        <f t="shared" si="244"/>
        <v>0</v>
      </c>
      <c r="AN673">
        <f t="shared" si="251"/>
        <v>0</v>
      </c>
      <c r="AO673">
        <f t="shared" si="251"/>
        <v>0</v>
      </c>
      <c r="AP673">
        <f t="shared" si="251"/>
        <v>0</v>
      </c>
      <c r="AQ673" s="97">
        <f>(AK673/(IF((237.3*LN(('Mini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3" s="97">
        <f>(AL673/(IF((237.3*LN(('Mini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3" s="97">
        <f>(AM673/(IF((237.3*LN(('Mini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3">
        <f t="shared" si="246"/>
        <v>0</v>
      </c>
      <c r="AU673">
        <v>0</v>
      </c>
      <c r="AV673" s="96">
        <v>0</v>
      </c>
      <c r="AW673" s="139">
        <f t="shared" si="245"/>
        <v>0.9</v>
      </c>
      <c r="AX673" s="129">
        <v>0</v>
      </c>
      <c r="AY673" s="129">
        <v>0</v>
      </c>
      <c r="AZ673" s="129">
        <v>0</v>
      </c>
      <c r="BA673" s="86"/>
      <c r="BB673" s="86">
        <v>0</v>
      </c>
      <c r="BC673">
        <v>0</v>
      </c>
      <c r="BD673">
        <v>0</v>
      </c>
      <c r="BE673">
        <v>0</v>
      </c>
      <c r="BG673">
        <v>0</v>
      </c>
      <c r="BH673">
        <v>0</v>
      </c>
      <c r="BI673">
        <v>0</v>
      </c>
      <c r="BJ673">
        <v>0</v>
      </c>
      <c r="BM673">
        <f t="shared" si="247"/>
        <v>8.0534470601597002E-4</v>
      </c>
      <c r="BN673">
        <f t="shared" si="248"/>
        <v>3.9795050474943999E-4</v>
      </c>
      <c r="BO673">
        <f t="shared" si="249"/>
        <v>1.8138647155180001</v>
      </c>
      <c r="BP673">
        <f t="shared" si="250"/>
        <v>2</v>
      </c>
    </row>
    <row r="674" spans="1:68" x14ac:dyDescent="0.25">
      <c r="A674" t="str">
        <f t="shared" si="238"/>
        <v>12270233</v>
      </c>
      <c r="B674">
        <v>12</v>
      </c>
      <c r="C674">
        <v>270</v>
      </c>
      <c r="D674">
        <v>3</v>
      </c>
      <c r="E674">
        <v>23</v>
      </c>
      <c r="F674" s="138">
        <f t="shared" si="237"/>
        <v>9</v>
      </c>
      <c r="G674">
        <v>0</v>
      </c>
      <c r="H674">
        <v>0</v>
      </c>
      <c r="I674">
        <v>0</v>
      </c>
      <c r="J674" s="94">
        <v>0</v>
      </c>
      <c r="K674" s="87">
        <v>952.8</v>
      </c>
      <c r="L674" s="86">
        <v>0</v>
      </c>
      <c r="M674" s="86">
        <v>0</v>
      </c>
      <c r="N674" s="86">
        <v>0</v>
      </c>
      <c r="O674">
        <v>1.3620000000000001</v>
      </c>
      <c r="P674">
        <v>1.1000000000000001</v>
      </c>
      <c r="Q674">
        <v>1.1000000000000001</v>
      </c>
      <c r="R674">
        <v>1.1000000000000001</v>
      </c>
      <c r="S674">
        <f t="shared" si="243"/>
        <v>142</v>
      </c>
      <c r="T674">
        <f t="shared" si="243"/>
        <v>0</v>
      </c>
      <c r="U674">
        <f t="shared" si="243"/>
        <v>0</v>
      </c>
      <c r="V674">
        <f t="shared" si="243"/>
        <v>0</v>
      </c>
      <c r="W674">
        <f t="shared" si="253"/>
        <v>24</v>
      </c>
      <c r="X674">
        <f t="shared" si="253"/>
        <v>0</v>
      </c>
      <c r="Y674">
        <f t="shared" si="253"/>
        <v>0</v>
      </c>
      <c r="Z674">
        <f t="shared" si="252"/>
        <v>0</v>
      </c>
      <c r="AA674">
        <f t="shared" si="239"/>
        <v>1.2884661791636722</v>
      </c>
      <c r="AB674">
        <f t="shared" si="239"/>
        <v>0</v>
      </c>
      <c r="AC674">
        <f t="shared" si="240"/>
        <v>0</v>
      </c>
      <c r="AD674" s="96">
        <f t="shared" si="241"/>
        <v>0</v>
      </c>
      <c r="AE674" s="95">
        <v>0</v>
      </c>
      <c r="AF674" s="86">
        <v>0</v>
      </c>
      <c r="AG674" s="86">
        <v>0</v>
      </c>
      <c r="AH674">
        <v>0.98</v>
      </c>
      <c r="AI674">
        <v>0.98</v>
      </c>
      <c r="AJ674">
        <v>0.98</v>
      </c>
      <c r="AK674">
        <f t="shared" si="244"/>
        <v>0</v>
      </c>
      <c r="AL674">
        <f t="shared" si="244"/>
        <v>0</v>
      </c>
      <c r="AM674">
        <f t="shared" si="244"/>
        <v>0</v>
      </c>
      <c r="AN674">
        <f t="shared" si="251"/>
        <v>0</v>
      </c>
      <c r="AO674">
        <f t="shared" si="251"/>
        <v>0</v>
      </c>
      <c r="AP674">
        <f t="shared" si="251"/>
        <v>0</v>
      </c>
      <c r="AQ674" s="97">
        <f>(AK674/(IF((237.3*LN(('Mini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4" s="97">
        <f>(AL674/(IF((237.3*LN(('Mini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4" s="97">
        <f>(AM674/(IF((237.3*LN(('Mini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4">
        <f t="shared" si="246"/>
        <v>0</v>
      </c>
      <c r="AU674">
        <v>0</v>
      </c>
      <c r="AV674" s="96">
        <v>0</v>
      </c>
      <c r="AW674" s="139">
        <f t="shared" si="245"/>
        <v>0.9</v>
      </c>
      <c r="AX674" s="129">
        <v>0</v>
      </c>
      <c r="AY674" s="129">
        <v>0</v>
      </c>
      <c r="AZ674" s="129">
        <v>0</v>
      </c>
      <c r="BA674" s="86"/>
      <c r="BB674" s="86">
        <v>0</v>
      </c>
      <c r="BC674">
        <v>0</v>
      </c>
      <c r="BD674">
        <v>0</v>
      </c>
      <c r="BE674">
        <v>0</v>
      </c>
      <c r="BG674">
        <v>0</v>
      </c>
      <c r="BH674">
        <v>0</v>
      </c>
      <c r="BI674">
        <v>0</v>
      </c>
      <c r="BJ674">
        <v>0</v>
      </c>
      <c r="BM674">
        <f t="shared" si="247"/>
        <v>8.0534470601597002E-4</v>
      </c>
      <c r="BN674">
        <f t="shared" si="248"/>
        <v>3.9795050474943999E-4</v>
      </c>
      <c r="BO674">
        <f t="shared" si="249"/>
        <v>1.8138647155180001</v>
      </c>
      <c r="BP674">
        <f t="shared" si="250"/>
        <v>2</v>
      </c>
    </row>
    <row r="675" spans="1:68" x14ac:dyDescent="0.25">
      <c r="A675" t="str">
        <f t="shared" si="238"/>
        <v>12270303</v>
      </c>
      <c r="B675">
        <v>12</v>
      </c>
      <c r="C675">
        <v>270</v>
      </c>
      <c r="D675">
        <v>3</v>
      </c>
      <c r="E675">
        <v>30</v>
      </c>
      <c r="F675" s="138">
        <f t="shared" ref="F675:F731" si="254">IF($E675=14,4,IF($E675=18,9,IF($E675=23,9,IF($E675=30,14,IF($E675=38,19,)))))</f>
        <v>14</v>
      </c>
      <c r="G675">
        <v>0</v>
      </c>
      <c r="H675">
        <v>0</v>
      </c>
      <c r="I675">
        <v>0</v>
      </c>
      <c r="J675" s="94">
        <v>0</v>
      </c>
      <c r="K675" s="87">
        <v>1324.8</v>
      </c>
      <c r="L675" s="86">
        <v>0</v>
      </c>
      <c r="M675" s="86">
        <v>0</v>
      </c>
      <c r="N675" s="86">
        <v>0</v>
      </c>
      <c r="O675">
        <v>1.3620000000000001</v>
      </c>
      <c r="P675">
        <v>1.1000000000000001</v>
      </c>
      <c r="Q675">
        <v>1.1000000000000001</v>
      </c>
      <c r="R675">
        <v>1.1000000000000001</v>
      </c>
      <c r="S675">
        <f t="shared" si="243"/>
        <v>198</v>
      </c>
      <c r="T675">
        <f t="shared" si="243"/>
        <v>0</v>
      </c>
      <c r="U675">
        <f t="shared" si="243"/>
        <v>0</v>
      </c>
      <c r="V675">
        <f t="shared" si="243"/>
        <v>0</v>
      </c>
      <c r="W675">
        <f t="shared" si="253"/>
        <v>34</v>
      </c>
      <c r="X675">
        <f t="shared" si="253"/>
        <v>0</v>
      </c>
      <c r="Y675">
        <f t="shared" si="253"/>
        <v>0</v>
      </c>
      <c r="Z675">
        <f t="shared" si="252"/>
        <v>0</v>
      </c>
      <c r="AA675">
        <f t="shared" si="239"/>
        <v>3.7414410411157935</v>
      </c>
      <c r="AB675">
        <f t="shared" si="239"/>
        <v>0</v>
      </c>
      <c r="AC675">
        <f t="shared" si="240"/>
        <v>0</v>
      </c>
      <c r="AD675" s="96">
        <f t="shared" si="241"/>
        <v>0</v>
      </c>
      <c r="AE675" s="95">
        <v>0</v>
      </c>
      <c r="AF675" s="86">
        <v>0</v>
      </c>
      <c r="AG675" s="86">
        <v>0</v>
      </c>
      <c r="AH675">
        <v>0.98</v>
      </c>
      <c r="AI675">
        <v>0.98</v>
      </c>
      <c r="AJ675">
        <v>0.98</v>
      </c>
      <c r="AK675">
        <f t="shared" si="244"/>
        <v>0</v>
      </c>
      <c r="AL675">
        <f t="shared" si="244"/>
        <v>0</v>
      </c>
      <c r="AM675">
        <f t="shared" si="244"/>
        <v>0</v>
      </c>
      <c r="AN675">
        <f t="shared" si="251"/>
        <v>0</v>
      </c>
      <c r="AO675">
        <f t="shared" si="251"/>
        <v>0</v>
      </c>
      <c r="AP675">
        <f t="shared" si="251"/>
        <v>0</v>
      </c>
      <c r="AQ675" s="97">
        <f>(AK675/(IF((237.3*LN(('Mini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5" s="97">
        <f>(AL675/(IF((237.3*LN(('Mini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5" s="97">
        <f>(AM675/(IF((237.3*LN(('Mini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5">
        <f t="shared" si="246"/>
        <v>0</v>
      </c>
      <c r="AU675">
        <v>0</v>
      </c>
      <c r="AV675" s="96">
        <v>0</v>
      </c>
      <c r="AW675" s="139">
        <f t="shared" si="245"/>
        <v>1.35</v>
      </c>
      <c r="AX675" s="129">
        <v>0</v>
      </c>
      <c r="AY675" s="129">
        <v>0</v>
      </c>
      <c r="AZ675" s="129">
        <v>0</v>
      </c>
      <c r="BA675" s="86"/>
      <c r="BB675" s="86">
        <v>0</v>
      </c>
      <c r="BC675">
        <v>0</v>
      </c>
      <c r="BD675">
        <v>0</v>
      </c>
      <c r="BE675">
        <v>0</v>
      </c>
      <c r="BG675">
        <v>0</v>
      </c>
      <c r="BH675">
        <v>0</v>
      </c>
      <c r="BI675">
        <v>0</v>
      </c>
      <c r="BJ675">
        <v>0</v>
      </c>
      <c r="BM675">
        <f t="shared" si="247"/>
        <v>2.5582398288699999E-3</v>
      </c>
      <c r="BN675">
        <f t="shared" si="248"/>
        <v>5.6161694684148003E-4</v>
      </c>
      <c r="BO675">
        <f t="shared" si="249"/>
        <v>1.4942747715061999</v>
      </c>
      <c r="BP675">
        <f t="shared" si="250"/>
        <v>3</v>
      </c>
    </row>
    <row r="676" spans="1:68" x14ac:dyDescent="0.25">
      <c r="A676" t="str">
        <f t="shared" si="238"/>
        <v>12270383</v>
      </c>
      <c r="B676">
        <v>12</v>
      </c>
      <c r="C676">
        <v>270</v>
      </c>
      <c r="D676">
        <v>3</v>
      </c>
      <c r="E676">
        <v>38</v>
      </c>
      <c r="F676" s="138">
        <f t="shared" si="254"/>
        <v>19</v>
      </c>
      <c r="G676">
        <v>0</v>
      </c>
      <c r="H676">
        <v>0</v>
      </c>
      <c r="I676">
        <v>0</v>
      </c>
      <c r="J676" s="94">
        <v>0</v>
      </c>
      <c r="K676" s="87">
        <v>1708.8</v>
      </c>
      <c r="L676" s="86">
        <v>0</v>
      </c>
      <c r="M676" s="86">
        <v>0</v>
      </c>
      <c r="N676" s="86">
        <v>0</v>
      </c>
      <c r="O676">
        <v>1.3620000000000001</v>
      </c>
      <c r="P676">
        <v>1.1000000000000001</v>
      </c>
      <c r="Q676">
        <v>1.1000000000000001</v>
      </c>
      <c r="R676">
        <v>1.1000000000000001</v>
      </c>
      <c r="S676">
        <f t="shared" si="243"/>
        <v>255</v>
      </c>
      <c r="T676">
        <f t="shared" si="243"/>
        <v>0</v>
      </c>
      <c r="U676">
        <f t="shared" si="243"/>
        <v>0</v>
      </c>
      <c r="V676">
        <f t="shared" si="243"/>
        <v>0</v>
      </c>
      <c r="W676">
        <f t="shared" si="253"/>
        <v>44</v>
      </c>
      <c r="X676">
        <f t="shared" si="253"/>
        <v>0</v>
      </c>
      <c r="Y676">
        <f t="shared" si="253"/>
        <v>0</v>
      </c>
      <c r="Z676">
        <f t="shared" si="252"/>
        <v>0</v>
      </c>
      <c r="AA676">
        <f t="shared" si="239"/>
        <v>11.832072415897708</v>
      </c>
      <c r="AB676">
        <f t="shared" si="239"/>
        <v>0</v>
      </c>
      <c r="AC676">
        <f t="shared" si="240"/>
        <v>0</v>
      </c>
      <c r="AD676" s="96">
        <f t="shared" si="241"/>
        <v>0</v>
      </c>
      <c r="AE676" s="95">
        <v>0</v>
      </c>
      <c r="AF676" s="86">
        <v>0</v>
      </c>
      <c r="AG676" s="86">
        <v>0</v>
      </c>
      <c r="AH676">
        <v>0.98</v>
      </c>
      <c r="AI676">
        <v>0.98</v>
      </c>
      <c r="AJ676">
        <v>0.98</v>
      </c>
      <c r="AK676">
        <f t="shared" si="244"/>
        <v>0</v>
      </c>
      <c r="AL676">
        <f t="shared" si="244"/>
        <v>0</v>
      </c>
      <c r="AM676">
        <f t="shared" si="244"/>
        <v>0</v>
      </c>
      <c r="AN676">
        <f t="shared" si="251"/>
        <v>0</v>
      </c>
      <c r="AO676">
        <f t="shared" si="251"/>
        <v>0</v>
      </c>
      <c r="AP676">
        <f t="shared" si="251"/>
        <v>0</v>
      </c>
      <c r="AQ676" s="97">
        <f>(AK676/(IF((237.3*LN(('Mini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6" s="97">
        <f>(AL676/(IF((237.3*LN(('Mini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6" s="97">
        <f>(AM676/(IF((237.3*LN(('Mini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6">
        <f t="shared" si="246"/>
        <v>0</v>
      </c>
      <c r="AU676">
        <v>0</v>
      </c>
      <c r="AV676" s="96">
        <v>0</v>
      </c>
      <c r="AW676" s="139">
        <f t="shared" si="245"/>
        <v>1.8</v>
      </c>
      <c r="AX676" s="129">
        <v>0</v>
      </c>
      <c r="AY676" s="129">
        <v>0</v>
      </c>
      <c r="AZ676" s="129">
        <v>0</v>
      </c>
      <c r="BA676" s="86"/>
      <c r="BB676" s="86">
        <v>0</v>
      </c>
      <c r="BC676">
        <v>0</v>
      </c>
      <c r="BD676">
        <v>0</v>
      </c>
      <c r="BE676">
        <v>0</v>
      </c>
      <c r="BG676">
        <v>0</v>
      </c>
      <c r="BH676">
        <v>0</v>
      </c>
      <c r="BI676">
        <v>0</v>
      </c>
      <c r="BJ676">
        <v>0</v>
      </c>
      <c r="BM676">
        <f t="shared" si="247"/>
        <v>1.1616292894075E-2</v>
      </c>
      <c r="BN676">
        <f t="shared" si="248"/>
        <v>1.6553227470231999E-3</v>
      </c>
      <c r="BO676">
        <f t="shared" si="249"/>
        <v>1.5869346821790999</v>
      </c>
      <c r="BP676">
        <f t="shared" si="250"/>
        <v>1</v>
      </c>
    </row>
    <row r="677" spans="1:68" x14ac:dyDescent="0.25">
      <c r="A677" t="str">
        <f t="shared" si="238"/>
        <v>12290143</v>
      </c>
      <c r="B677">
        <v>12</v>
      </c>
      <c r="C677">
        <v>290</v>
      </c>
      <c r="D677">
        <v>3</v>
      </c>
      <c r="E677">
        <v>14</v>
      </c>
      <c r="F677" s="138">
        <f t="shared" si="254"/>
        <v>4</v>
      </c>
      <c r="G677">
        <v>0</v>
      </c>
      <c r="H677">
        <v>0</v>
      </c>
      <c r="I677">
        <v>0</v>
      </c>
      <c r="J677" s="94">
        <v>0</v>
      </c>
      <c r="K677" s="87">
        <v>592.80000000000007</v>
      </c>
      <c r="L677" s="86">
        <v>0</v>
      </c>
      <c r="M677" s="86">
        <v>0</v>
      </c>
      <c r="N677" s="86">
        <v>0</v>
      </c>
      <c r="O677">
        <v>1.3620000000000001</v>
      </c>
      <c r="P677">
        <v>1.1000000000000001</v>
      </c>
      <c r="Q677">
        <v>1.1000000000000001</v>
      </c>
      <c r="R677">
        <v>1.1000000000000001</v>
      </c>
      <c r="S677">
        <f t="shared" si="243"/>
        <v>88</v>
      </c>
      <c r="T677">
        <f t="shared" si="243"/>
        <v>0</v>
      </c>
      <c r="U677">
        <f t="shared" si="243"/>
        <v>0</v>
      </c>
      <c r="V677">
        <f t="shared" si="243"/>
        <v>0</v>
      </c>
      <c r="W677">
        <f t="shared" si="253"/>
        <v>15</v>
      </c>
      <c r="X677">
        <f t="shared" si="253"/>
        <v>0</v>
      </c>
      <c r="Y677">
        <f t="shared" si="253"/>
        <v>0</v>
      </c>
      <c r="Z677">
        <f t="shared" si="252"/>
        <v>0</v>
      </c>
      <c r="AA677">
        <f t="shared" si="239"/>
        <v>0.39767513358731782</v>
      </c>
      <c r="AB677">
        <f t="shared" si="239"/>
        <v>0</v>
      </c>
      <c r="AC677">
        <f t="shared" si="240"/>
        <v>0</v>
      </c>
      <c r="AD677" s="96">
        <f t="shared" si="241"/>
        <v>0</v>
      </c>
      <c r="AE677" s="95">
        <v>0</v>
      </c>
      <c r="AF677" s="86">
        <v>0</v>
      </c>
      <c r="AG677" s="86">
        <v>0</v>
      </c>
      <c r="AH677">
        <v>0.98</v>
      </c>
      <c r="AI677">
        <v>0.98</v>
      </c>
      <c r="AJ677">
        <v>0.98</v>
      </c>
      <c r="AK677">
        <f t="shared" si="244"/>
        <v>0</v>
      </c>
      <c r="AL677">
        <f t="shared" si="244"/>
        <v>0</v>
      </c>
      <c r="AM677">
        <f t="shared" si="244"/>
        <v>0</v>
      </c>
      <c r="AN677">
        <f t="shared" si="251"/>
        <v>0</v>
      </c>
      <c r="AO677">
        <f t="shared" si="251"/>
        <v>0</v>
      </c>
      <c r="AP677">
        <f t="shared" si="251"/>
        <v>0</v>
      </c>
      <c r="AQ677" s="97">
        <f>(AK677/(IF((237.3*LN(('Mini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7" s="97">
        <f>(AL677/(IF((237.3*LN(('Mini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7" s="97">
        <f>(AM677/(IF((237.3*LN(('Mini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7">
        <f t="shared" si="246"/>
        <v>0</v>
      </c>
      <c r="AU677">
        <v>0</v>
      </c>
      <c r="AV677" s="96">
        <v>0</v>
      </c>
      <c r="AW677" s="139">
        <f t="shared" si="245"/>
        <v>0.48333333333333334</v>
      </c>
      <c r="AX677" s="129">
        <v>0</v>
      </c>
      <c r="AY677" s="129">
        <v>0</v>
      </c>
      <c r="AZ677" s="129">
        <v>0</v>
      </c>
      <c r="BA677" s="86"/>
      <c r="BB677" s="86">
        <v>0</v>
      </c>
      <c r="BC677">
        <v>0</v>
      </c>
      <c r="BD677">
        <v>0</v>
      </c>
      <c r="BE677">
        <v>0</v>
      </c>
      <c r="BG677">
        <v>0</v>
      </c>
      <c r="BH677">
        <v>0</v>
      </c>
      <c r="BI677">
        <v>0</v>
      </c>
      <c r="BJ677">
        <v>0</v>
      </c>
      <c r="BM677">
        <f t="shared" si="247"/>
        <v>1.3823338826853E-3</v>
      </c>
      <c r="BN677">
        <f t="shared" si="248"/>
        <v>3.3290816326530999E-4</v>
      </c>
      <c r="BO677">
        <f t="shared" si="249"/>
        <v>1.723172227894</v>
      </c>
      <c r="BP677">
        <f t="shared" si="250"/>
        <v>1</v>
      </c>
    </row>
    <row r="678" spans="1:68" x14ac:dyDescent="0.25">
      <c r="A678" t="str">
        <f t="shared" si="238"/>
        <v>12290183</v>
      </c>
      <c r="B678">
        <v>12</v>
      </c>
      <c r="C678">
        <v>290</v>
      </c>
      <c r="D678">
        <v>3</v>
      </c>
      <c r="E678">
        <v>18</v>
      </c>
      <c r="F678" s="138">
        <f t="shared" si="254"/>
        <v>9</v>
      </c>
      <c r="G678">
        <v>0</v>
      </c>
      <c r="H678">
        <v>0</v>
      </c>
      <c r="I678">
        <v>0</v>
      </c>
      <c r="J678" s="94">
        <v>0</v>
      </c>
      <c r="K678" s="87">
        <v>878.80000000000007</v>
      </c>
      <c r="L678" s="86">
        <v>0</v>
      </c>
      <c r="M678" s="86">
        <v>0</v>
      </c>
      <c r="N678" s="86">
        <v>0</v>
      </c>
      <c r="O678">
        <v>1.3620000000000001</v>
      </c>
      <c r="P678">
        <v>1.1000000000000001</v>
      </c>
      <c r="Q678">
        <v>1.1000000000000001</v>
      </c>
      <c r="R678">
        <v>1.1000000000000001</v>
      </c>
      <c r="S678">
        <f t="shared" si="243"/>
        <v>131</v>
      </c>
      <c r="T678">
        <f t="shared" si="243"/>
        <v>0</v>
      </c>
      <c r="U678">
        <f t="shared" si="243"/>
        <v>0</v>
      </c>
      <c r="V678">
        <f t="shared" si="243"/>
        <v>0</v>
      </c>
      <c r="W678">
        <f t="shared" si="253"/>
        <v>23</v>
      </c>
      <c r="X678">
        <f t="shared" si="253"/>
        <v>0</v>
      </c>
      <c r="Y678">
        <f t="shared" si="253"/>
        <v>0</v>
      </c>
      <c r="Z678">
        <f t="shared" si="252"/>
        <v>0</v>
      </c>
      <c r="AA678">
        <f t="shared" si="239"/>
        <v>1.2858920108185188</v>
      </c>
      <c r="AB678">
        <f t="shared" si="239"/>
        <v>0</v>
      </c>
      <c r="AC678">
        <f t="shared" si="240"/>
        <v>0</v>
      </c>
      <c r="AD678" s="96">
        <f t="shared" si="241"/>
        <v>0</v>
      </c>
      <c r="AE678" s="95">
        <v>0</v>
      </c>
      <c r="AF678" s="86">
        <v>0</v>
      </c>
      <c r="AG678" s="86">
        <v>0</v>
      </c>
      <c r="AH678">
        <v>0.98</v>
      </c>
      <c r="AI678">
        <v>0.98</v>
      </c>
      <c r="AJ678">
        <v>0.98</v>
      </c>
      <c r="AK678">
        <f t="shared" si="244"/>
        <v>0</v>
      </c>
      <c r="AL678">
        <f t="shared" si="244"/>
        <v>0</v>
      </c>
      <c r="AM678">
        <f t="shared" si="244"/>
        <v>0</v>
      </c>
      <c r="AN678">
        <f t="shared" si="251"/>
        <v>0</v>
      </c>
      <c r="AO678">
        <f t="shared" si="251"/>
        <v>0</v>
      </c>
      <c r="AP678">
        <f t="shared" si="251"/>
        <v>0</v>
      </c>
      <c r="AQ678" s="97">
        <f>(AK678/(IF((237.3*LN(('Mini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8" s="97">
        <f>(AL678/(IF((237.3*LN(('Mini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8" s="97">
        <f>(AM678/(IF((237.3*LN(('Mini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8">
        <f t="shared" si="246"/>
        <v>0</v>
      </c>
      <c r="AU678">
        <v>0</v>
      </c>
      <c r="AV678" s="96">
        <v>0</v>
      </c>
      <c r="AW678" s="139">
        <f t="shared" si="245"/>
        <v>0.96666666666666667</v>
      </c>
      <c r="AX678" s="129">
        <v>0</v>
      </c>
      <c r="AY678" s="129">
        <v>0</v>
      </c>
      <c r="AZ678" s="129">
        <v>0</v>
      </c>
      <c r="BA678" s="86"/>
      <c r="BB678" s="86">
        <v>0</v>
      </c>
      <c r="BC678">
        <v>0</v>
      </c>
      <c r="BD678">
        <v>0</v>
      </c>
      <c r="BE678">
        <v>0</v>
      </c>
      <c r="BG678">
        <v>0</v>
      </c>
      <c r="BH678">
        <v>0</v>
      </c>
      <c r="BI678">
        <v>0</v>
      </c>
      <c r="BJ678">
        <v>0</v>
      </c>
      <c r="BM678">
        <f t="shared" si="247"/>
        <v>8.0534470601597002E-4</v>
      </c>
      <c r="BN678">
        <f t="shared" si="248"/>
        <v>3.9795050474943999E-4</v>
      </c>
      <c r="BO678">
        <f t="shared" si="249"/>
        <v>1.8138647155180001</v>
      </c>
      <c r="BP678">
        <f t="shared" si="250"/>
        <v>2</v>
      </c>
    </row>
    <row r="679" spans="1:68" x14ac:dyDescent="0.25">
      <c r="A679" t="str">
        <f t="shared" si="238"/>
        <v>12290233</v>
      </c>
      <c r="B679">
        <v>12</v>
      </c>
      <c r="C679">
        <v>290</v>
      </c>
      <c r="D679">
        <v>3</v>
      </c>
      <c r="E679">
        <v>23</v>
      </c>
      <c r="F679" s="138">
        <f t="shared" si="254"/>
        <v>9</v>
      </c>
      <c r="G679">
        <v>0</v>
      </c>
      <c r="H679">
        <v>0</v>
      </c>
      <c r="I679">
        <v>0</v>
      </c>
      <c r="J679" s="94">
        <v>0</v>
      </c>
      <c r="K679" s="87">
        <v>1032.2</v>
      </c>
      <c r="L679" s="86">
        <v>0</v>
      </c>
      <c r="M679" s="86">
        <v>0</v>
      </c>
      <c r="N679" s="86">
        <v>0</v>
      </c>
      <c r="O679">
        <v>1.3620000000000001</v>
      </c>
      <c r="P679">
        <v>1.1000000000000001</v>
      </c>
      <c r="Q679">
        <v>1.1000000000000001</v>
      </c>
      <c r="R679">
        <v>1.1000000000000001</v>
      </c>
      <c r="S679">
        <f t="shared" si="243"/>
        <v>154</v>
      </c>
      <c r="T679">
        <f t="shared" si="243"/>
        <v>0</v>
      </c>
      <c r="U679">
        <f t="shared" si="243"/>
        <v>0</v>
      </c>
      <c r="V679">
        <f t="shared" si="243"/>
        <v>0</v>
      </c>
      <c r="W679">
        <f t="shared" si="253"/>
        <v>26</v>
      </c>
      <c r="X679">
        <f t="shared" si="253"/>
        <v>0</v>
      </c>
      <c r="Y679">
        <f t="shared" si="253"/>
        <v>0</v>
      </c>
      <c r="Z679">
        <f t="shared" si="252"/>
        <v>0</v>
      </c>
      <c r="AA679">
        <f t="shared" si="239"/>
        <v>1.6062041244305802</v>
      </c>
      <c r="AB679">
        <f t="shared" si="239"/>
        <v>0</v>
      </c>
      <c r="AC679">
        <f t="shared" si="240"/>
        <v>0</v>
      </c>
      <c r="AD679" s="96">
        <f t="shared" si="241"/>
        <v>0</v>
      </c>
      <c r="AE679" s="95">
        <v>0</v>
      </c>
      <c r="AF679" s="86">
        <v>0</v>
      </c>
      <c r="AG679" s="86">
        <v>0</v>
      </c>
      <c r="AH679">
        <v>0.98</v>
      </c>
      <c r="AI679">
        <v>0.98</v>
      </c>
      <c r="AJ679">
        <v>0.98</v>
      </c>
      <c r="AK679">
        <f t="shared" si="244"/>
        <v>0</v>
      </c>
      <c r="AL679">
        <f t="shared" si="244"/>
        <v>0</v>
      </c>
      <c r="AM679">
        <f t="shared" si="244"/>
        <v>0</v>
      </c>
      <c r="AN679">
        <f t="shared" si="251"/>
        <v>0</v>
      </c>
      <c r="AO679">
        <f t="shared" si="251"/>
        <v>0</v>
      </c>
      <c r="AP679">
        <f t="shared" si="251"/>
        <v>0</v>
      </c>
      <c r="AQ679" s="97">
        <f>(AK679/(IF((237.3*LN(('Mini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79" s="97">
        <f>(AL679/(IF((237.3*LN(('Mini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79" s="97">
        <f>(AM679/(IF((237.3*LN(('Mini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79">
        <f t="shared" si="246"/>
        <v>0</v>
      </c>
      <c r="AU679">
        <v>0</v>
      </c>
      <c r="AV679" s="96">
        <v>0</v>
      </c>
      <c r="AW679" s="139">
        <f t="shared" si="245"/>
        <v>0.96666666666666667</v>
      </c>
      <c r="AX679" s="129">
        <v>0</v>
      </c>
      <c r="AY679" s="129">
        <v>0</v>
      </c>
      <c r="AZ679" s="129">
        <v>0</v>
      </c>
      <c r="BA679" s="86"/>
      <c r="BB679" s="86">
        <v>0</v>
      </c>
      <c r="BC679">
        <v>0</v>
      </c>
      <c r="BD679">
        <v>0</v>
      </c>
      <c r="BE679">
        <v>0</v>
      </c>
      <c r="BG679">
        <v>0</v>
      </c>
      <c r="BH679">
        <v>0</v>
      </c>
      <c r="BI679">
        <v>0</v>
      </c>
      <c r="BJ679">
        <v>0</v>
      </c>
      <c r="BM679">
        <f t="shared" si="247"/>
        <v>8.0534470601597002E-4</v>
      </c>
      <c r="BN679">
        <f t="shared" si="248"/>
        <v>3.9795050474943999E-4</v>
      </c>
      <c r="BO679">
        <f t="shared" si="249"/>
        <v>1.8138647155180001</v>
      </c>
      <c r="BP679">
        <f t="shared" si="250"/>
        <v>2</v>
      </c>
    </row>
    <row r="680" spans="1:68" x14ac:dyDescent="0.25">
      <c r="A680" t="str">
        <f t="shared" si="238"/>
        <v>12290303</v>
      </c>
      <c r="B680">
        <v>12</v>
      </c>
      <c r="C680">
        <v>290</v>
      </c>
      <c r="D680">
        <v>3</v>
      </c>
      <c r="E680">
        <v>30</v>
      </c>
      <c r="F680" s="138">
        <f t="shared" si="254"/>
        <v>14</v>
      </c>
      <c r="G680">
        <v>0</v>
      </c>
      <c r="H680">
        <v>0</v>
      </c>
      <c r="I680">
        <v>0</v>
      </c>
      <c r="J680" s="94">
        <v>0</v>
      </c>
      <c r="K680" s="87">
        <v>1435.2</v>
      </c>
      <c r="L680" s="86">
        <v>0</v>
      </c>
      <c r="M680" s="86">
        <v>0</v>
      </c>
      <c r="N680" s="86">
        <v>0</v>
      </c>
      <c r="O680">
        <v>1.3620000000000001</v>
      </c>
      <c r="P680">
        <v>1.1000000000000001</v>
      </c>
      <c r="Q680">
        <v>1.1000000000000001</v>
      </c>
      <c r="R680">
        <v>1.1000000000000001</v>
      </c>
      <c r="S680">
        <f t="shared" si="243"/>
        <v>214</v>
      </c>
      <c r="T680">
        <f t="shared" si="243"/>
        <v>0</v>
      </c>
      <c r="U680">
        <f t="shared" si="243"/>
        <v>0</v>
      </c>
      <c r="V680">
        <f t="shared" si="243"/>
        <v>0</v>
      </c>
      <c r="W680">
        <f t="shared" si="253"/>
        <v>37</v>
      </c>
      <c r="X680">
        <f t="shared" si="253"/>
        <v>0</v>
      </c>
      <c r="Y680">
        <f t="shared" si="253"/>
        <v>0</v>
      </c>
      <c r="Z680">
        <f t="shared" si="252"/>
        <v>0</v>
      </c>
      <c r="AA680">
        <f t="shared" si="239"/>
        <v>4.5772808842441179</v>
      </c>
      <c r="AB680">
        <f t="shared" si="239"/>
        <v>0</v>
      </c>
      <c r="AC680">
        <f t="shared" si="240"/>
        <v>0</v>
      </c>
      <c r="AD680" s="96">
        <f t="shared" si="241"/>
        <v>0</v>
      </c>
      <c r="AE680" s="95">
        <v>0</v>
      </c>
      <c r="AF680" s="86">
        <v>0</v>
      </c>
      <c r="AG680" s="86">
        <v>0</v>
      </c>
      <c r="AH680">
        <v>0.98</v>
      </c>
      <c r="AI680">
        <v>0.98</v>
      </c>
      <c r="AJ680">
        <v>0.98</v>
      </c>
      <c r="AK680">
        <f t="shared" si="244"/>
        <v>0</v>
      </c>
      <c r="AL680">
        <f t="shared" si="244"/>
        <v>0</v>
      </c>
      <c r="AM680">
        <f t="shared" si="244"/>
        <v>0</v>
      </c>
      <c r="AN680">
        <f t="shared" si="251"/>
        <v>0</v>
      </c>
      <c r="AO680">
        <f t="shared" si="251"/>
        <v>0</v>
      </c>
      <c r="AP680">
        <f t="shared" si="251"/>
        <v>0</v>
      </c>
      <c r="AQ680" s="97">
        <f>(AK680/(IF((237.3*LN(('Mini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0" s="97">
        <f>(AL680/(IF((237.3*LN(('Mini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0" s="97">
        <f>(AM680/(IF((237.3*LN(('Mini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0">
        <f t="shared" si="246"/>
        <v>0</v>
      </c>
      <c r="AU680">
        <v>0</v>
      </c>
      <c r="AV680" s="96">
        <v>0</v>
      </c>
      <c r="AW680" s="139">
        <f t="shared" si="245"/>
        <v>1.45</v>
      </c>
      <c r="AX680" s="129">
        <v>0</v>
      </c>
      <c r="AY680" s="129">
        <v>0</v>
      </c>
      <c r="AZ680" s="129">
        <v>0</v>
      </c>
      <c r="BA680" s="86"/>
      <c r="BB680" s="86">
        <v>0</v>
      </c>
      <c r="BC680">
        <v>0</v>
      </c>
      <c r="BD680">
        <v>0</v>
      </c>
      <c r="BE680">
        <v>0</v>
      </c>
      <c r="BG680">
        <v>0</v>
      </c>
      <c r="BH680">
        <v>0</v>
      </c>
      <c r="BI680">
        <v>0</v>
      </c>
      <c r="BJ680">
        <v>0</v>
      </c>
      <c r="BM680">
        <f t="shared" si="247"/>
        <v>2.5582398288699999E-3</v>
      </c>
      <c r="BN680">
        <f t="shared" si="248"/>
        <v>5.6161694684148003E-4</v>
      </c>
      <c r="BO680">
        <f t="shared" si="249"/>
        <v>1.4942747715061999</v>
      </c>
      <c r="BP680">
        <f t="shared" si="250"/>
        <v>3</v>
      </c>
    </row>
    <row r="681" spans="1:68" x14ac:dyDescent="0.25">
      <c r="A681" t="str">
        <f t="shared" si="238"/>
        <v>12290383</v>
      </c>
      <c r="B681">
        <v>12</v>
      </c>
      <c r="C681">
        <v>290</v>
      </c>
      <c r="D681">
        <v>3</v>
      </c>
      <c r="E681">
        <v>38</v>
      </c>
      <c r="F681" s="138">
        <f t="shared" si="254"/>
        <v>19</v>
      </c>
      <c r="G681">
        <v>0</v>
      </c>
      <c r="H681">
        <v>0</v>
      </c>
      <c r="I681">
        <v>0</v>
      </c>
      <c r="J681" s="94">
        <v>0</v>
      </c>
      <c r="K681" s="87">
        <v>1851.2</v>
      </c>
      <c r="L681" s="86">
        <v>0</v>
      </c>
      <c r="M681" s="86">
        <v>0</v>
      </c>
      <c r="N681" s="86">
        <v>0</v>
      </c>
      <c r="O681">
        <v>1.3620000000000001</v>
      </c>
      <c r="P681">
        <v>1.1000000000000001</v>
      </c>
      <c r="Q681">
        <v>1.1000000000000001</v>
      </c>
      <c r="R681">
        <v>1.1000000000000001</v>
      </c>
      <c r="S681">
        <f t="shared" si="243"/>
        <v>276</v>
      </c>
      <c r="T681">
        <f t="shared" si="243"/>
        <v>0</v>
      </c>
      <c r="U681">
        <f t="shared" si="243"/>
        <v>0</v>
      </c>
      <c r="V681">
        <f t="shared" si="243"/>
        <v>0</v>
      </c>
      <c r="W681">
        <f t="shared" si="253"/>
        <v>47</v>
      </c>
      <c r="X681">
        <f t="shared" si="253"/>
        <v>0</v>
      </c>
      <c r="Y681">
        <f t="shared" si="253"/>
        <v>0</v>
      </c>
      <c r="Z681">
        <f t="shared" si="252"/>
        <v>0</v>
      </c>
      <c r="AA681">
        <f t="shared" si="239"/>
        <v>14.163907603847747</v>
      </c>
      <c r="AB681">
        <f t="shared" si="239"/>
        <v>0</v>
      </c>
      <c r="AC681">
        <f t="shared" si="240"/>
        <v>0</v>
      </c>
      <c r="AD681" s="96">
        <f t="shared" si="241"/>
        <v>0</v>
      </c>
      <c r="AE681" s="95">
        <v>0</v>
      </c>
      <c r="AF681" s="86">
        <v>0</v>
      </c>
      <c r="AG681" s="86">
        <v>0</v>
      </c>
      <c r="AH681">
        <v>0.98</v>
      </c>
      <c r="AI681">
        <v>0.98</v>
      </c>
      <c r="AJ681">
        <v>0.98</v>
      </c>
      <c r="AK681">
        <f t="shared" si="244"/>
        <v>0</v>
      </c>
      <c r="AL681">
        <f t="shared" si="244"/>
        <v>0</v>
      </c>
      <c r="AM681">
        <f t="shared" si="244"/>
        <v>0</v>
      </c>
      <c r="AN681">
        <f t="shared" si="251"/>
        <v>0</v>
      </c>
      <c r="AO681">
        <f t="shared" si="251"/>
        <v>0</v>
      </c>
      <c r="AP681">
        <f t="shared" si="251"/>
        <v>0</v>
      </c>
      <c r="AQ681" s="97">
        <f>(AK681/(IF((237.3*LN(('Mini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1" s="97">
        <f>(AL681/(IF((237.3*LN(('Mini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1" s="97">
        <f>(AM681/(IF((237.3*LN(('Mini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1">
        <f t="shared" si="246"/>
        <v>0</v>
      </c>
      <c r="AU681">
        <v>0</v>
      </c>
      <c r="AV681" s="96">
        <v>0</v>
      </c>
      <c r="AW681" s="139">
        <f t="shared" si="245"/>
        <v>1.9333333333333333</v>
      </c>
      <c r="AX681" s="129">
        <v>0</v>
      </c>
      <c r="AY681" s="129">
        <v>0</v>
      </c>
      <c r="AZ681" s="129">
        <v>0</v>
      </c>
      <c r="BA681" s="86"/>
      <c r="BB681" s="86">
        <v>0</v>
      </c>
      <c r="BC681">
        <v>0</v>
      </c>
      <c r="BD681">
        <v>0</v>
      </c>
      <c r="BE681">
        <v>0</v>
      </c>
      <c r="BG681">
        <v>0</v>
      </c>
      <c r="BH681">
        <v>0</v>
      </c>
      <c r="BI681">
        <v>0</v>
      </c>
      <c r="BJ681">
        <v>0</v>
      </c>
      <c r="BM681">
        <f t="shared" si="247"/>
        <v>1.1616292894075E-2</v>
      </c>
      <c r="BN681">
        <f t="shared" si="248"/>
        <v>1.6553227470231999E-3</v>
      </c>
      <c r="BO681">
        <f t="shared" si="249"/>
        <v>1.5869346821790999</v>
      </c>
      <c r="BP681">
        <f t="shared" si="250"/>
        <v>1</v>
      </c>
    </row>
    <row r="682" spans="1:68" x14ac:dyDescent="0.25">
      <c r="A682" t="str">
        <f t="shared" si="238"/>
        <v>12310143</v>
      </c>
      <c r="B682">
        <v>12</v>
      </c>
      <c r="C682">
        <v>310</v>
      </c>
      <c r="D682">
        <v>3</v>
      </c>
      <c r="E682">
        <v>14</v>
      </c>
      <c r="F682" s="138">
        <f t="shared" si="254"/>
        <v>4</v>
      </c>
      <c r="G682">
        <v>0</v>
      </c>
      <c r="H682">
        <v>0</v>
      </c>
      <c r="I682">
        <v>0</v>
      </c>
      <c r="J682" s="94">
        <v>0</v>
      </c>
      <c r="K682" s="87">
        <v>638.4</v>
      </c>
      <c r="L682" s="86">
        <v>0</v>
      </c>
      <c r="M682" s="86">
        <v>0</v>
      </c>
      <c r="N682" s="86">
        <v>0</v>
      </c>
      <c r="O682">
        <v>1.3620000000000001</v>
      </c>
      <c r="P682">
        <v>1.1000000000000001</v>
      </c>
      <c r="Q682">
        <v>1.1000000000000001</v>
      </c>
      <c r="R682">
        <v>1.1000000000000001</v>
      </c>
      <c r="S682">
        <f t="shared" si="243"/>
        <v>95</v>
      </c>
      <c r="T682">
        <f t="shared" si="243"/>
        <v>0</v>
      </c>
      <c r="U682">
        <f t="shared" si="243"/>
        <v>0</v>
      </c>
      <c r="V682">
        <f t="shared" si="243"/>
        <v>0</v>
      </c>
      <c r="W682">
        <f t="shared" si="253"/>
        <v>16</v>
      </c>
      <c r="X682">
        <f t="shared" si="253"/>
        <v>0</v>
      </c>
      <c r="Y682">
        <f t="shared" si="253"/>
        <v>0</v>
      </c>
      <c r="Z682">
        <f t="shared" si="252"/>
        <v>0</v>
      </c>
      <c r="AA682">
        <f t="shared" si="239"/>
        <v>0.47666273697982359</v>
      </c>
      <c r="AB682">
        <f t="shared" si="239"/>
        <v>0</v>
      </c>
      <c r="AC682">
        <f t="shared" si="240"/>
        <v>0</v>
      </c>
      <c r="AD682" s="96">
        <f t="shared" si="241"/>
        <v>0</v>
      </c>
      <c r="AE682" s="95">
        <v>0</v>
      </c>
      <c r="AF682" s="86">
        <v>0</v>
      </c>
      <c r="AG682" s="86">
        <v>0</v>
      </c>
      <c r="AH682">
        <v>0.98</v>
      </c>
      <c r="AI682">
        <v>0.98</v>
      </c>
      <c r="AJ682">
        <v>0.98</v>
      </c>
      <c r="AK682">
        <f t="shared" si="244"/>
        <v>0</v>
      </c>
      <c r="AL682">
        <f t="shared" si="244"/>
        <v>0</v>
      </c>
      <c r="AM682">
        <f t="shared" si="244"/>
        <v>0</v>
      </c>
      <c r="AN682">
        <f t="shared" si="251"/>
        <v>0</v>
      </c>
      <c r="AO682">
        <f t="shared" si="251"/>
        <v>0</v>
      </c>
      <c r="AP682">
        <f t="shared" si="251"/>
        <v>0</v>
      </c>
      <c r="AQ682" s="97">
        <f>(AK682/(IF((237.3*LN(('Mini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2" s="97">
        <f>(AL682/(IF((237.3*LN(('Mini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2" s="97">
        <f>(AM682/(IF((237.3*LN(('Mini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2">
        <f t="shared" si="246"/>
        <v>0</v>
      </c>
      <c r="AU682">
        <v>0</v>
      </c>
      <c r="AV682" s="96">
        <v>0</v>
      </c>
      <c r="AW682" s="139">
        <f t="shared" si="245"/>
        <v>0.51666666666666672</v>
      </c>
      <c r="AX682" s="129">
        <v>0</v>
      </c>
      <c r="AY682" s="129">
        <v>0</v>
      </c>
      <c r="AZ682" s="129">
        <v>0</v>
      </c>
      <c r="BA682" s="86"/>
      <c r="BB682" s="86">
        <v>0</v>
      </c>
      <c r="BC682">
        <v>0</v>
      </c>
      <c r="BD682">
        <v>0</v>
      </c>
      <c r="BE682">
        <v>0</v>
      </c>
      <c r="BG682">
        <v>0</v>
      </c>
      <c r="BH682">
        <v>0</v>
      </c>
      <c r="BI682">
        <v>0</v>
      </c>
      <c r="BJ682">
        <v>0</v>
      </c>
      <c r="BM682">
        <f t="shared" si="247"/>
        <v>1.3823338826853E-3</v>
      </c>
      <c r="BN682">
        <f t="shared" si="248"/>
        <v>3.3290816326530999E-4</v>
      </c>
      <c r="BO682">
        <f t="shared" si="249"/>
        <v>1.723172227894</v>
      </c>
      <c r="BP682">
        <f t="shared" si="250"/>
        <v>1</v>
      </c>
    </row>
    <row r="683" spans="1:68" x14ac:dyDescent="0.25">
      <c r="A683" t="str">
        <f t="shared" si="238"/>
        <v>12310183</v>
      </c>
      <c r="B683">
        <v>12</v>
      </c>
      <c r="C683">
        <v>310</v>
      </c>
      <c r="D683">
        <v>3</v>
      </c>
      <c r="E683">
        <v>18</v>
      </c>
      <c r="F683" s="138">
        <f t="shared" si="254"/>
        <v>9</v>
      </c>
      <c r="G683">
        <v>0</v>
      </c>
      <c r="H683">
        <v>0</v>
      </c>
      <c r="I683">
        <v>0</v>
      </c>
      <c r="J683" s="94">
        <v>0</v>
      </c>
      <c r="K683" s="87">
        <v>946.4</v>
      </c>
      <c r="L683" s="86">
        <v>0</v>
      </c>
      <c r="M683" s="86">
        <v>0</v>
      </c>
      <c r="N683" s="86">
        <v>0</v>
      </c>
      <c r="O683">
        <v>1.3620000000000001</v>
      </c>
      <c r="P683">
        <v>1.1000000000000001</v>
      </c>
      <c r="Q683">
        <v>1.1000000000000001</v>
      </c>
      <c r="R683">
        <v>1.1000000000000001</v>
      </c>
      <c r="S683">
        <f t="shared" si="243"/>
        <v>141</v>
      </c>
      <c r="T683">
        <f t="shared" si="243"/>
        <v>0</v>
      </c>
      <c r="U683">
        <f t="shared" si="243"/>
        <v>0</v>
      </c>
      <c r="V683">
        <f t="shared" si="243"/>
        <v>0</v>
      </c>
      <c r="W683">
        <f t="shared" si="253"/>
        <v>24</v>
      </c>
      <c r="X683">
        <f t="shared" si="253"/>
        <v>0</v>
      </c>
      <c r="Y683">
        <f t="shared" si="253"/>
        <v>0</v>
      </c>
      <c r="Z683">
        <f t="shared" si="252"/>
        <v>0</v>
      </c>
      <c r="AA683">
        <f t="shared" si="239"/>
        <v>1.4897525372473128</v>
      </c>
      <c r="AB683">
        <f t="shared" si="239"/>
        <v>0</v>
      </c>
      <c r="AC683">
        <f t="shared" si="240"/>
        <v>0</v>
      </c>
      <c r="AD683" s="96">
        <f t="shared" si="241"/>
        <v>0</v>
      </c>
      <c r="AE683" s="95">
        <v>0</v>
      </c>
      <c r="AF683" s="86">
        <v>0</v>
      </c>
      <c r="AG683" s="86">
        <v>0</v>
      </c>
      <c r="AH683">
        <v>0.98</v>
      </c>
      <c r="AI683">
        <v>0.98</v>
      </c>
      <c r="AJ683">
        <v>0.98</v>
      </c>
      <c r="AK683">
        <f t="shared" si="244"/>
        <v>0</v>
      </c>
      <c r="AL683">
        <f t="shared" si="244"/>
        <v>0</v>
      </c>
      <c r="AM683">
        <f t="shared" si="244"/>
        <v>0</v>
      </c>
      <c r="AN683">
        <f t="shared" si="251"/>
        <v>0</v>
      </c>
      <c r="AO683">
        <f t="shared" si="251"/>
        <v>0</v>
      </c>
      <c r="AP683">
        <f t="shared" si="251"/>
        <v>0</v>
      </c>
      <c r="AQ683" s="97">
        <f>(AK683/(IF((237.3*LN(('Mini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3" s="97">
        <f>(AL683/(IF((237.3*LN(('Mini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3" s="97">
        <f>(AM683/(IF((237.3*LN(('Mini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3">
        <f t="shared" si="246"/>
        <v>0</v>
      </c>
      <c r="AU683">
        <v>0</v>
      </c>
      <c r="AV683" s="96">
        <v>0</v>
      </c>
      <c r="AW683" s="139">
        <f t="shared" si="245"/>
        <v>1.0333333333333334</v>
      </c>
      <c r="AX683" s="129">
        <v>0</v>
      </c>
      <c r="AY683" s="129">
        <v>0</v>
      </c>
      <c r="AZ683" s="129">
        <v>0</v>
      </c>
      <c r="BA683" s="86"/>
      <c r="BB683" s="86">
        <v>0</v>
      </c>
      <c r="BC683">
        <v>0</v>
      </c>
      <c r="BD683">
        <v>0</v>
      </c>
      <c r="BE683">
        <v>0</v>
      </c>
      <c r="BG683">
        <v>0</v>
      </c>
      <c r="BH683">
        <v>0</v>
      </c>
      <c r="BI683">
        <v>0</v>
      </c>
      <c r="BJ683">
        <v>0</v>
      </c>
      <c r="BM683">
        <f t="shared" si="247"/>
        <v>8.0534470601597002E-4</v>
      </c>
      <c r="BN683">
        <f t="shared" si="248"/>
        <v>3.9795050474943999E-4</v>
      </c>
      <c r="BO683">
        <f t="shared" si="249"/>
        <v>1.8138647155180001</v>
      </c>
      <c r="BP683">
        <f t="shared" si="250"/>
        <v>2</v>
      </c>
    </row>
    <row r="684" spans="1:68" x14ac:dyDescent="0.25">
      <c r="A684" t="str">
        <f t="shared" si="238"/>
        <v>12310233</v>
      </c>
      <c r="B684">
        <v>12</v>
      </c>
      <c r="C684">
        <v>310</v>
      </c>
      <c r="D684">
        <v>3</v>
      </c>
      <c r="E684">
        <v>23</v>
      </c>
      <c r="F684" s="138">
        <f t="shared" si="254"/>
        <v>9</v>
      </c>
      <c r="G684">
        <v>0</v>
      </c>
      <c r="H684">
        <v>0</v>
      </c>
      <c r="I684">
        <v>0</v>
      </c>
      <c r="J684" s="94">
        <v>0</v>
      </c>
      <c r="K684" s="87">
        <v>1111.5999999999999</v>
      </c>
      <c r="L684" s="86">
        <v>0</v>
      </c>
      <c r="M684" s="86">
        <v>0</v>
      </c>
      <c r="N684" s="86">
        <v>0</v>
      </c>
      <c r="O684">
        <v>1.3620000000000001</v>
      </c>
      <c r="P684">
        <v>1.1000000000000001</v>
      </c>
      <c r="Q684">
        <v>1.1000000000000001</v>
      </c>
      <c r="R684">
        <v>1.1000000000000001</v>
      </c>
      <c r="S684">
        <f t="shared" si="243"/>
        <v>166</v>
      </c>
      <c r="T684">
        <f t="shared" si="243"/>
        <v>0</v>
      </c>
      <c r="U684">
        <f t="shared" si="243"/>
        <v>0</v>
      </c>
      <c r="V684">
        <f t="shared" si="243"/>
        <v>0</v>
      </c>
      <c r="W684">
        <f t="shared" si="253"/>
        <v>29</v>
      </c>
      <c r="X684">
        <f t="shared" si="253"/>
        <v>0</v>
      </c>
      <c r="Y684">
        <f t="shared" si="253"/>
        <v>0</v>
      </c>
      <c r="Z684">
        <f t="shared" si="252"/>
        <v>0</v>
      </c>
      <c r="AA684">
        <f t="shared" si="239"/>
        <v>2.0999708607227392</v>
      </c>
      <c r="AB684">
        <f t="shared" si="239"/>
        <v>0</v>
      </c>
      <c r="AC684">
        <f t="shared" si="240"/>
        <v>0</v>
      </c>
      <c r="AD684" s="96">
        <f t="shared" si="241"/>
        <v>0</v>
      </c>
      <c r="AE684" s="95">
        <v>0</v>
      </c>
      <c r="AF684" s="86">
        <v>0</v>
      </c>
      <c r="AG684" s="86">
        <v>0</v>
      </c>
      <c r="AH684">
        <v>0.98</v>
      </c>
      <c r="AI684">
        <v>0.98</v>
      </c>
      <c r="AJ684">
        <v>0.98</v>
      </c>
      <c r="AK684">
        <f t="shared" si="244"/>
        <v>0</v>
      </c>
      <c r="AL684">
        <f t="shared" si="244"/>
        <v>0</v>
      </c>
      <c r="AM684">
        <f t="shared" si="244"/>
        <v>0</v>
      </c>
      <c r="AN684">
        <f t="shared" si="251"/>
        <v>0</v>
      </c>
      <c r="AO684">
        <f t="shared" si="251"/>
        <v>0</v>
      </c>
      <c r="AP684">
        <f t="shared" si="251"/>
        <v>0</v>
      </c>
      <c r="AQ684" s="97">
        <f>(AK684/(IF((237.3*LN(('Mini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4" s="97">
        <f>(AL684/(IF((237.3*LN(('Mini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4" s="97">
        <f>(AM684/(IF((237.3*LN(('Mini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4">
        <f t="shared" si="246"/>
        <v>0</v>
      </c>
      <c r="AU684">
        <v>0</v>
      </c>
      <c r="AV684" s="96">
        <v>0</v>
      </c>
      <c r="AW684" s="139">
        <f t="shared" si="245"/>
        <v>1.0333333333333334</v>
      </c>
      <c r="AX684" s="129">
        <v>0</v>
      </c>
      <c r="AY684" s="129">
        <v>0</v>
      </c>
      <c r="AZ684" s="129">
        <v>0</v>
      </c>
      <c r="BA684" s="86"/>
      <c r="BB684" s="86">
        <v>0</v>
      </c>
      <c r="BC684">
        <v>0</v>
      </c>
      <c r="BD684">
        <v>0</v>
      </c>
      <c r="BE684">
        <v>0</v>
      </c>
      <c r="BG684">
        <v>0</v>
      </c>
      <c r="BH684">
        <v>0</v>
      </c>
      <c r="BI684">
        <v>0</v>
      </c>
      <c r="BJ684">
        <v>0</v>
      </c>
      <c r="BM684">
        <f t="shared" si="247"/>
        <v>8.0534470601597002E-4</v>
      </c>
      <c r="BN684">
        <f t="shared" si="248"/>
        <v>3.9795050474943999E-4</v>
      </c>
      <c r="BO684">
        <f t="shared" si="249"/>
        <v>1.8138647155180001</v>
      </c>
      <c r="BP684">
        <f t="shared" si="250"/>
        <v>2</v>
      </c>
    </row>
    <row r="685" spans="1:68" x14ac:dyDescent="0.25">
      <c r="A685" t="str">
        <f t="shared" si="238"/>
        <v>12310303</v>
      </c>
      <c r="B685">
        <v>12</v>
      </c>
      <c r="C685">
        <v>310</v>
      </c>
      <c r="D685">
        <v>3</v>
      </c>
      <c r="E685">
        <v>30</v>
      </c>
      <c r="F685" s="138">
        <f t="shared" si="254"/>
        <v>14</v>
      </c>
      <c r="G685">
        <v>0</v>
      </c>
      <c r="H685">
        <v>0</v>
      </c>
      <c r="I685">
        <v>0</v>
      </c>
      <c r="J685" s="94">
        <v>0</v>
      </c>
      <c r="K685" s="87">
        <v>1545.6</v>
      </c>
      <c r="L685" s="86">
        <v>0</v>
      </c>
      <c r="M685" s="86">
        <v>0</v>
      </c>
      <c r="N685" s="86">
        <v>0</v>
      </c>
      <c r="O685">
        <v>1.3620000000000001</v>
      </c>
      <c r="P685">
        <v>1.1000000000000001</v>
      </c>
      <c r="Q685">
        <v>1.1000000000000001</v>
      </c>
      <c r="R685">
        <v>1.1000000000000001</v>
      </c>
      <c r="S685">
        <f t="shared" si="243"/>
        <v>231</v>
      </c>
      <c r="T685">
        <f t="shared" si="243"/>
        <v>0</v>
      </c>
      <c r="U685">
        <f t="shared" si="243"/>
        <v>0</v>
      </c>
      <c r="V685">
        <f t="shared" si="243"/>
        <v>0</v>
      </c>
      <c r="W685">
        <f t="shared" si="253"/>
        <v>40</v>
      </c>
      <c r="X685">
        <f t="shared" si="253"/>
        <v>0</v>
      </c>
      <c r="Y685">
        <f t="shared" si="253"/>
        <v>0</v>
      </c>
      <c r="Z685">
        <f t="shared" si="252"/>
        <v>0</v>
      </c>
      <c r="AA685">
        <f t="shared" si="239"/>
        <v>5.5157524813639842</v>
      </c>
      <c r="AB685">
        <f t="shared" si="239"/>
        <v>0</v>
      </c>
      <c r="AC685">
        <f t="shared" si="240"/>
        <v>0</v>
      </c>
      <c r="AD685" s="96">
        <f t="shared" si="241"/>
        <v>0</v>
      </c>
      <c r="AE685" s="95">
        <v>0</v>
      </c>
      <c r="AF685" s="86">
        <v>0</v>
      </c>
      <c r="AG685" s="86">
        <v>0</v>
      </c>
      <c r="AH685">
        <v>0.98</v>
      </c>
      <c r="AI685">
        <v>0.98</v>
      </c>
      <c r="AJ685">
        <v>0.98</v>
      </c>
      <c r="AK685">
        <f t="shared" si="244"/>
        <v>0</v>
      </c>
      <c r="AL685">
        <f t="shared" si="244"/>
        <v>0</v>
      </c>
      <c r="AM685">
        <f t="shared" si="244"/>
        <v>0</v>
      </c>
      <c r="AN685">
        <f t="shared" si="251"/>
        <v>0</v>
      </c>
      <c r="AO685">
        <f t="shared" si="251"/>
        <v>0</v>
      </c>
      <c r="AP685">
        <f t="shared" si="251"/>
        <v>0</v>
      </c>
      <c r="AQ685" s="97">
        <f>(AK685/(IF((237.3*LN(('Mini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5" s="97">
        <f>(AL685/(IF((237.3*LN(('Mini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5" s="97">
        <f>(AM685/(IF((237.3*LN(('Mini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5">
        <f t="shared" si="246"/>
        <v>0</v>
      </c>
      <c r="AU685">
        <v>0</v>
      </c>
      <c r="AV685" s="96">
        <v>0</v>
      </c>
      <c r="AW685" s="139">
        <f t="shared" si="245"/>
        <v>1.55</v>
      </c>
      <c r="AX685" s="129">
        <v>0</v>
      </c>
      <c r="AY685" s="129">
        <v>0</v>
      </c>
      <c r="AZ685" s="129">
        <v>0</v>
      </c>
      <c r="BA685" s="86"/>
      <c r="BB685" s="86">
        <v>0</v>
      </c>
      <c r="BC685">
        <v>0</v>
      </c>
      <c r="BD685">
        <v>0</v>
      </c>
      <c r="BE685">
        <v>0</v>
      </c>
      <c r="BG685">
        <v>0</v>
      </c>
      <c r="BH685">
        <v>0</v>
      </c>
      <c r="BI685">
        <v>0</v>
      </c>
      <c r="BJ685">
        <v>0</v>
      </c>
      <c r="BM685">
        <f t="shared" si="247"/>
        <v>2.5582398288699999E-3</v>
      </c>
      <c r="BN685">
        <f t="shared" si="248"/>
        <v>5.6161694684148003E-4</v>
      </c>
      <c r="BO685">
        <f t="shared" si="249"/>
        <v>1.4942747715061999</v>
      </c>
      <c r="BP685">
        <f t="shared" si="250"/>
        <v>3</v>
      </c>
    </row>
    <row r="686" spans="1:68" x14ac:dyDescent="0.25">
      <c r="A686" t="str">
        <f t="shared" si="238"/>
        <v>12310383</v>
      </c>
      <c r="B686">
        <v>12</v>
      </c>
      <c r="C686">
        <v>310</v>
      </c>
      <c r="D686">
        <v>3</v>
      </c>
      <c r="E686">
        <v>38</v>
      </c>
      <c r="F686" s="138">
        <f t="shared" si="254"/>
        <v>19</v>
      </c>
      <c r="G686">
        <v>0</v>
      </c>
      <c r="H686">
        <v>0</v>
      </c>
      <c r="I686">
        <v>0</v>
      </c>
      <c r="J686" s="94">
        <v>0</v>
      </c>
      <c r="K686" s="87">
        <v>1993.6</v>
      </c>
      <c r="L686" s="86">
        <v>0</v>
      </c>
      <c r="M686" s="86">
        <v>0</v>
      </c>
      <c r="N686" s="86">
        <v>0</v>
      </c>
      <c r="O686">
        <v>1.3620000000000001</v>
      </c>
      <c r="P686">
        <v>1.1000000000000001</v>
      </c>
      <c r="Q686">
        <v>1.1000000000000001</v>
      </c>
      <c r="R686">
        <v>1.1000000000000001</v>
      </c>
      <c r="S686">
        <f t="shared" si="243"/>
        <v>298</v>
      </c>
      <c r="T686">
        <f t="shared" si="243"/>
        <v>0</v>
      </c>
      <c r="U686">
        <f t="shared" si="243"/>
        <v>0</v>
      </c>
      <c r="V686">
        <f t="shared" si="243"/>
        <v>0</v>
      </c>
      <c r="W686">
        <f t="shared" si="253"/>
        <v>51</v>
      </c>
      <c r="X686">
        <f t="shared" si="253"/>
        <v>0</v>
      </c>
      <c r="Y686">
        <f t="shared" si="253"/>
        <v>0</v>
      </c>
      <c r="Z686">
        <f t="shared" si="252"/>
        <v>0</v>
      </c>
      <c r="AA686">
        <f t="shared" si="239"/>
        <v>17.292642466041151</v>
      </c>
      <c r="AB686">
        <f t="shared" si="239"/>
        <v>0</v>
      </c>
      <c r="AC686">
        <f t="shared" si="240"/>
        <v>0</v>
      </c>
      <c r="AD686" s="96">
        <f t="shared" si="241"/>
        <v>0</v>
      </c>
      <c r="AE686" s="95">
        <v>0</v>
      </c>
      <c r="AF686" s="86">
        <v>0</v>
      </c>
      <c r="AG686" s="86">
        <v>0</v>
      </c>
      <c r="AH686">
        <v>0.98</v>
      </c>
      <c r="AI686">
        <v>0.98</v>
      </c>
      <c r="AJ686">
        <v>0.98</v>
      </c>
      <c r="AK686">
        <f t="shared" si="244"/>
        <v>0</v>
      </c>
      <c r="AL686">
        <f t="shared" si="244"/>
        <v>0</v>
      </c>
      <c r="AM686">
        <f t="shared" si="244"/>
        <v>0</v>
      </c>
      <c r="AN686">
        <f t="shared" si="251"/>
        <v>0</v>
      </c>
      <c r="AO686">
        <f t="shared" si="251"/>
        <v>0</v>
      </c>
      <c r="AP686">
        <f t="shared" si="251"/>
        <v>0</v>
      </c>
      <c r="AQ686" s="97">
        <f>(AK686/(IF((237.3*LN(('Mini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6" s="97">
        <f>(AL686/(IF((237.3*LN(('Mini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6" s="97">
        <f>(AM686/(IF((237.3*LN(('Mini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6">
        <f t="shared" si="246"/>
        <v>0</v>
      </c>
      <c r="AU686">
        <v>0</v>
      </c>
      <c r="AV686" s="96">
        <v>0</v>
      </c>
      <c r="AW686" s="139">
        <f t="shared" si="245"/>
        <v>2.0666666666666669</v>
      </c>
      <c r="AX686" s="129">
        <v>0</v>
      </c>
      <c r="AY686" s="129">
        <v>0</v>
      </c>
      <c r="AZ686" s="129">
        <v>0</v>
      </c>
      <c r="BA686" s="86"/>
      <c r="BB686" s="86">
        <v>0</v>
      </c>
      <c r="BC686">
        <v>0</v>
      </c>
      <c r="BD686">
        <v>0</v>
      </c>
      <c r="BE686">
        <v>0</v>
      </c>
      <c r="BG686">
        <v>0</v>
      </c>
      <c r="BH686">
        <v>0</v>
      </c>
      <c r="BI686">
        <v>0</v>
      </c>
      <c r="BJ686">
        <v>0</v>
      </c>
      <c r="BM686">
        <f t="shared" si="247"/>
        <v>1.1616292894075E-2</v>
      </c>
      <c r="BN686">
        <f t="shared" si="248"/>
        <v>1.6553227470231999E-3</v>
      </c>
      <c r="BO686">
        <f t="shared" si="249"/>
        <v>1.5869346821790999</v>
      </c>
      <c r="BP686">
        <f t="shared" si="250"/>
        <v>1</v>
      </c>
    </row>
    <row r="687" spans="1:68" x14ac:dyDescent="0.25">
      <c r="A687" t="str">
        <f t="shared" si="238"/>
        <v>12330143</v>
      </c>
      <c r="B687">
        <v>12</v>
      </c>
      <c r="C687">
        <v>330</v>
      </c>
      <c r="D687">
        <v>3</v>
      </c>
      <c r="E687">
        <v>14</v>
      </c>
      <c r="F687" s="138">
        <f t="shared" si="254"/>
        <v>4</v>
      </c>
      <c r="G687">
        <v>0</v>
      </c>
      <c r="H687">
        <v>0</v>
      </c>
      <c r="I687">
        <v>0</v>
      </c>
      <c r="J687" s="94">
        <v>0</v>
      </c>
      <c r="K687" s="87">
        <v>684</v>
      </c>
      <c r="L687" s="86">
        <v>0</v>
      </c>
      <c r="M687" s="86">
        <v>0</v>
      </c>
      <c r="N687" s="86">
        <v>0</v>
      </c>
      <c r="O687">
        <v>1.3620000000000001</v>
      </c>
      <c r="P687">
        <v>1.1000000000000001</v>
      </c>
      <c r="Q687">
        <v>1.1000000000000001</v>
      </c>
      <c r="R687">
        <v>1.1000000000000001</v>
      </c>
      <c r="S687">
        <f t="shared" si="243"/>
        <v>102</v>
      </c>
      <c r="T687">
        <f t="shared" si="243"/>
        <v>0</v>
      </c>
      <c r="U687">
        <f t="shared" si="243"/>
        <v>0</v>
      </c>
      <c r="V687">
        <f t="shared" si="243"/>
        <v>0</v>
      </c>
      <c r="W687">
        <f t="shared" si="253"/>
        <v>18</v>
      </c>
      <c r="X687">
        <f t="shared" si="253"/>
        <v>0</v>
      </c>
      <c r="Y687">
        <f t="shared" si="253"/>
        <v>0</v>
      </c>
      <c r="Z687">
        <f t="shared" si="252"/>
        <v>0</v>
      </c>
      <c r="AA687">
        <f t="shared" si="239"/>
        <v>0.62339565594636681</v>
      </c>
      <c r="AB687">
        <f t="shared" si="239"/>
        <v>0</v>
      </c>
      <c r="AC687">
        <f t="shared" si="240"/>
        <v>0</v>
      </c>
      <c r="AD687" s="96">
        <f t="shared" si="241"/>
        <v>0</v>
      </c>
      <c r="AE687" s="95">
        <v>0</v>
      </c>
      <c r="AF687" s="86">
        <v>0</v>
      </c>
      <c r="AG687" s="86">
        <v>0</v>
      </c>
      <c r="AH687">
        <v>0.98</v>
      </c>
      <c r="AI687">
        <v>0.98</v>
      </c>
      <c r="AJ687">
        <v>0.98</v>
      </c>
      <c r="AK687">
        <f t="shared" si="244"/>
        <v>0</v>
      </c>
      <c r="AL687">
        <f t="shared" si="244"/>
        <v>0</v>
      </c>
      <c r="AM687">
        <f t="shared" si="244"/>
        <v>0</v>
      </c>
      <c r="AN687">
        <f t="shared" si="251"/>
        <v>0</v>
      </c>
      <c r="AO687">
        <f t="shared" si="251"/>
        <v>0</v>
      </c>
      <c r="AP687">
        <f t="shared" si="251"/>
        <v>0</v>
      </c>
      <c r="AQ687" s="97">
        <f>(AK687/(IF((237.3*LN(('Mini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7" s="97">
        <f>(AL687/(IF((237.3*LN(('Mini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7" s="97">
        <f>(AM687/(IF((237.3*LN(('Mini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7">
        <f t="shared" si="246"/>
        <v>0</v>
      </c>
      <c r="AU687">
        <v>0</v>
      </c>
      <c r="AV687" s="96">
        <v>0</v>
      </c>
      <c r="AW687" s="139">
        <f t="shared" si="245"/>
        <v>0.55000000000000004</v>
      </c>
      <c r="AX687" s="129">
        <v>0</v>
      </c>
      <c r="AY687" s="129">
        <v>0</v>
      </c>
      <c r="AZ687" s="129">
        <v>0</v>
      </c>
      <c r="BA687" s="86"/>
      <c r="BB687" s="86">
        <v>0</v>
      </c>
      <c r="BC687">
        <v>0</v>
      </c>
      <c r="BD687">
        <v>0</v>
      </c>
      <c r="BE687">
        <v>0</v>
      </c>
      <c r="BG687">
        <v>0</v>
      </c>
      <c r="BH687">
        <v>0</v>
      </c>
      <c r="BI687">
        <v>0</v>
      </c>
      <c r="BJ687">
        <v>0</v>
      </c>
      <c r="BM687">
        <f t="shared" si="247"/>
        <v>1.3823338826853E-3</v>
      </c>
      <c r="BN687">
        <f t="shared" si="248"/>
        <v>3.3290816326530999E-4</v>
      </c>
      <c r="BO687">
        <f t="shared" si="249"/>
        <v>1.723172227894</v>
      </c>
      <c r="BP687">
        <f t="shared" si="250"/>
        <v>1</v>
      </c>
    </row>
    <row r="688" spans="1:68" x14ac:dyDescent="0.25">
      <c r="A688" t="str">
        <f t="shared" si="238"/>
        <v>12330183</v>
      </c>
      <c r="B688">
        <v>12</v>
      </c>
      <c r="C688">
        <v>330</v>
      </c>
      <c r="D688">
        <v>3</v>
      </c>
      <c r="E688">
        <v>18</v>
      </c>
      <c r="F688" s="138">
        <f t="shared" si="254"/>
        <v>9</v>
      </c>
      <c r="G688">
        <v>0</v>
      </c>
      <c r="H688">
        <v>0</v>
      </c>
      <c r="I688">
        <v>0</v>
      </c>
      <c r="J688" s="94">
        <v>0</v>
      </c>
      <c r="K688" s="87">
        <v>1014</v>
      </c>
      <c r="L688" s="86">
        <v>0</v>
      </c>
      <c r="M688" s="86">
        <v>0</v>
      </c>
      <c r="N688" s="86">
        <v>0</v>
      </c>
      <c r="O688">
        <v>1.3620000000000001</v>
      </c>
      <c r="P688">
        <v>1.1000000000000001</v>
      </c>
      <c r="Q688">
        <v>1.1000000000000001</v>
      </c>
      <c r="R688">
        <v>1.1000000000000001</v>
      </c>
      <c r="S688">
        <f t="shared" si="243"/>
        <v>151</v>
      </c>
      <c r="T688">
        <f t="shared" si="243"/>
        <v>0</v>
      </c>
      <c r="U688">
        <f t="shared" si="243"/>
        <v>0</v>
      </c>
      <c r="V688">
        <f t="shared" si="243"/>
        <v>0</v>
      </c>
      <c r="W688">
        <f t="shared" si="253"/>
        <v>26</v>
      </c>
      <c r="X688">
        <f t="shared" si="253"/>
        <v>0</v>
      </c>
      <c r="Y688">
        <f t="shared" si="253"/>
        <v>0</v>
      </c>
      <c r="Z688">
        <f t="shared" si="252"/>
        <v>0</v>
      </c>
      <c r="AA688">
        <f t="shared" si="239"/>
        <v>1.8389425543183473</v>
      </c>
      <c r="AB688">
        <f t="shared" si="239"/>
        <v>0</v>
      </c>
      <c r="AC688">
        <f t="shared" si="240"/>
        <v>0</v>
      </c>
      <c r="AD688" s="96">
        <f t="shared" si="241"/>
        <v>0</v>
      </c>
      <c r="AE688" s="95">
        <v>0</v>
      </c>
      <c r="AF688" s="86">
        <v>0</v>
      </c>
      <c r="AG688" s="86">
        <v>0</v>
      </c>
      <c r="AH688">
        <v>0.98</v>
      </c>
      <c r="AI688">
        <v>0.98</v>
      </c>
      <c r="AJ688">
        <v>0.98</v>
      </c>
      <c r="AK688">
        <f t="shared" si="244"/>
        <v>0</v>
      </c>
      <c r="AL688">
        <f t="shared" si="244"/>
        <v>0</v>
      </c>
      <c r="AM688">
        <f t="shared" si="244"/>
        <v>0</v>
      </c>
      <c r="AN688">
        <f t="shared" si="251"/>
        <v>0</v>
      </c>
      <c r="AO688">
        <f t="shared" si="251"/>
        <v>0</v>
      </c>
      <c r="AP688">
        <f t="shared" si="251"/>
        <v>0</v>
      </c>
      <c r="AQ688" s="97">
        <f>(AK688/(IF((237.3*LN(('Mini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8" s="97">
        <f>(AL688/(IF((237.3*LN(('Mini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8" s="97">
        <f>(AM688/(IF((237.3*LN(('Mini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8">
        <f t="shared" si="246"/>
        <v>0</v>
      </c>
      <c r="AU688">
        <v>0</v>
      </c>
      <c r="AV688" s="96">
        <v>0</v>
      </c>
      <c r="AW688" s="139">
        <f t="shared" si="245"/>
        <v>1.1000000000000001</v>
      </c>
      <c r="AX688" s="129">
        <v>0</v>
      </c>
      <c r="AY688" s="129">
        <v>0</v>
      </c>
      <c r="AZ688" s="129">
        <v>0</v>
      </c>
      <c r="BA688" s="86"/>
      <c r="BB688" s="86">
        <v>0</v>
      </c>
      <c r="BC688">
        <v>0</v>
      </c>
      <c r="BD688">
        <v>0</v>
      </c>
      <c r="BE688">
        <v>0</v>
      </c>
      <c r="BG688">
        <v>0</v>
      </c>
      <c r="BH688">
        <v>0</v>
      </c>
      <c r="BI688">
        <v>0</v>
      </c>
      <c r="BJ688">
        <v>0</v>
      </c>
      <c r="BM688">
        <f t="shared" si="247"/>
        <v>8.0534470601597002E-4</v>
      </c>
      <c r="BN688">
        <f t="shared" si="248"/>
        <v>3.9795050474943999E-4</v>
      </c>
      <c r="BO688">
        <f t="shared" si="249"/>
        <v>1.8138647155180001</v>
      </c>
      <c r="BP688">
        <f t="shared" si="250"/>
        <v>2</v>
      </c>
    </row>
    <row r="689" spans="1:68" x14ac:dyDescent="0.25">
      <c r="A689" t="str">
        <f t="shared" si="238"/>
        <v>12330233</v>
      </c>
      <c r="B689">
        <v>12</v>
      </c>
      <c r="C689">
        <v>330</v>
      </c>
      <c r="D689">
        <v>3</v>
      </c>
      <c r="E689">
        <v>23</v>
      </c>
      <c r="F689" s="138">
        <f t="shared" si="254"/>
        <v>9</v>
      </c>
      <c r="G689">
        <v>0</v>
      </c>
      <c r="H689">
        <v>0</v>
      </c>
      <c r="I689">
        <v>0</v>
      </c>
      <c r="J689" s="94">
        <v>0</v>
      </c>
      <c r="K689" s="87">
        <v>1191</v>
      </c>
      <c r="L689" s="86">
        <v>0</v>
      </c>
      <c r="M689" s="86">
        <v>0</v>
      </c>
      <c r="N689" s="86">
        <v>0</v>
      </c>
      <c r="O689">
        <v>1.3620000000000001</v>
      </c>
      <c r="P689">
        <v>1.1000000000000001</v>
      </c>
      <c r="Q689">
        <v>1.1000000000000001</v>
      </c>
      <c r="R689">
        <v>1.1000000000000001</v>
      </c>
      <c r="S689">
        <f t="shared" si="243"/>
        <v>178</v>
      </c>
      <c r="T689">
        <f t="shared" si="243"/>
        <v>0</v>
      </c>
      <c r="U689">
        <f t="shared" si="243"/>
        <v>0</v>
      </c>
      <c r="V689">
        <f t="shared" si="243"/>
        <v>0</v>
      </c>
      <c r="W689">
        <f t="shared" si="253"/>
        <v>31</v>
      </c>
      <c r="X689">
        <f t="shared" si="253"/>
        <v>0</v>
      </c>
      <c r="Y689">
        <f t="shared" si="253"/>
        <v>0</v>
      </c>
      <c r="Z689">
        <f t="shared" si="252"/>
        <v>0</v>
      </c>
      <c r="AA689">
        <f t="shared" si="239"/>
        <v>2.5301543098413557</v>
      </c>
      <c r="AB689">
        <f t="shared" si="239"/>
        <v>0</v>
      </c>
      <c r="AC689">
        <f t="shared" si="240"/>
        <v>0</v>
      </c>
      <c r="AD689" s="96">
        <f t="shared" si="241"/>
        <v>0</v>
      </c>
      <c r="AE689" s="95">
        <v>0</v>
      </c>
      <c r="AF689" s="86">
        <v>0</v>
      </c>
      <c r="AG689" s="86">
        <v>0</v>
      </c>
      <c r="AH689">
        <v>0.98</v>
      </c>
      <c r="AI689">
        <v>0.98</v>
      </c>
      <c r="AJ689">
        <v>0.98</v>
      </c>
      <c r="AK689">
        <f t="shared" si="244"/>
        <v>0</v>
      </c>
      <c r="AL689">
        <f t="shared" si="244"/>
        <v>0</v>
      </c>
      <c r="AM689">
        <f t="shared" si="244"/>
        <v>0</v>
      </c>
      <c r="AN689">
        <f t="shared" si="251"/>
        <v>0</v>
      </c>
      <c r="AO689">
        <f t="shared" si="251"/>
        <v>0</v>
      </c>
      <c r="AP689">
        <f t="shared" si="251"/>
        <v>0</v>
      </c>
      <c r="AQ689" s="97">
        <f>(AK689/(IF((237.3*LN(('Mini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89" s="97">
        <f>(AL689/(IF((237.3*LN(('Mini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89" s="97">
        <f>(AM689/(IF((237.3*LN(('Mini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89">
        <f t="shared" si="246"/>
        <v>0</v>
      </c>
      <c r="AU689">
        <v>0</v>
      </c>
      <c r="AV689" s="96">
        <v>0</v>
      </c>
      <c r="AW689" s="139">
        <f t="shared" si="245"/>
        <v>1.1000000000000001</v>
      </c>
      <c r="AX689" s="129">
        <v>0</v>
      </c>
      <c r="AY689" s="129">
        <v>0</v>
      </c>
      <c r="AZ689" s="129">
        <v>0</v>
      </c>
      <c r="BA689" s="86"/>
      <c r="BB689" s="86">
        <v>0</v>
      </c>
      <c r="BC689">
        <v>0</v>
      </c>
      <c r="BD689">
        <v>0</v>
      </c>
      <c r="BE689">
        <v>0</v>
      </c>
      <c r="BG689">
        <v>0</v>
      </c>
      <c r="BH689">
        <v>0</v>
      </c>
      <c r="BI689">
        <v>0</v>
      </c>
      <c r="BJ689">
        <v>0</v>
      </c>
      <c r="BM689">
        <f t="shared" si="247"/>
        <v>8.0534470601597002E-4</v>
      </c>
      <c r="BN689">
        <f t="shared" si="248"/>
        <v>3.9795050474943999E-4</v>
      </c>
      <c r="BO689">
        <f t="shared" si="249"/>
        <v>1.8138647155180001</v>
      </c>
      <c r="BP689">
        <f t="shared" si="250"/>
        <v>2</v>
      </c>
    </row>
    <row r="690" spans="1:68" x14ac:dyDescent="0.25">
      <c r="A690" t="str">
        <f t="shared" si="238"/>
        <v>12330303</v>
      </c>
      <c r="B690">
        <v>12</v>
      </c>
      <c r="C690">
        <v>330</v>
      </c>
      <c r="D690">
        <v>3</v>
      </c>
      <c r="E690">
        <v>30</v>
      </c>
      <c r="F690" s="138">
        <f t="shared" si="254"/>
        <v>14</v>
      </c>
      <c r="G690">
        <v>0</v>
      </c>
      <c r="H690">
        <v>0</v>
      </c>
      <c r="I690">
        <v>0</v>
      </c>
      <c r="J690" s="94">
        <v>0</v>
      </c>
      <c r="K690" s="87">
        <v>1656</v>
      </c>
      <c r="L690" s="86">
        <v>0</v>
      </c>
      <c r="M690" s="86">
        <v>0</v>
      </c>
      <c r="N690" s="86">
        <v>0</v>
      </c>
      <c r="O690">
        <v>1.3620000000000001</v>
      </c>
      <c r="P690">
        <v>1.1000000000000001</v>
      </c>
      <c r="Q690">
        <v>1.1000000000000001</v>
      </c>
      <c r="R690">
        <v>1.1000000000000001</v>
      </c>
      <c r="S690">
        <f t="shared" si="243"/>
        <v>247</v>
      </c>
      <c r="T690">
        <f t="shared" si="243"/>
        <v>0</v>
      </c>
      <c r="U690">
        <f t="shared" si="243"/>
        <v>0</v>
      </c>
      <c r="V690">
        <f t="shared" si="243"/>
        <v>0</v>
      </c>
      <c r="W690">
        <f t="shared" si="253"/>
        <v>42</v>
      </c>
      <c r="X690">
        <f t="shared" si="253"/>
        <v>0</v>
      </c>
      <c r="Y690">
        <f t="shared" si="253"/>
        <v>0</v>
      </c>
      <c r="Z690">
        <f t="shared" si="252"/>
        <v>0</v>
      </c>
      <c r="AA690">
        <f t="shared" si="239"/>
        <v>6.3339153043503167</v>
      </c>
      <c r="AB690">
        <f t="shared" si="239"/>
        <v>0</v>
      </c>
      <c r="AC690">
        <f t="shared" si="240"/>
        <v>0</v>
      </c>
      <c r="AD690" s="96">
        <f t="shared" si="241"/>
        <v>0</v>
      </c>
      <c r="AE690" s="95">
        <v>0</v>
      </c>
      <c r="AF690" s="86">
        <v>0</v>
      </c>
      <c r="AG690" s="86">
        <v>0</v>
      </c>
      <c r="AH690">
        <v>0.98</v>
      </c>
      <c r="AI690">
        <v>0.98</v>
      </c>
      <c r="AJ690">
        <v>0.98</v>
      </c>
      <c r="AK690">
        <f t="shared" si="244"/>
        <v>0</v>
      </c>
      <c r="AL690">
        <f t="shared" si="244"/>
        <v>0</v>
      </c>
      <c r="AM690">
        <f t="shared" si="244"/>
        <v>0</v>
      </c>
      <c r="AN690">
        <f t="shared" si="251"/>
        <v>0</v>
      </c>
      <c r="AO690">
        <f t="shared" si="251"/>
        <v>0</v>
      </c>
      <c r="AP690">
        <f t="shared" si="251"/>
        <v>0</v>
      </c>
      <c r="AQ690" s="97">
        <f>(AK690/(IF((237.3*LN(('Mini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0" s="97">
        <f>(AL690/(IF((237.3*LN(('Mini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0" s="97">
        <f>(AM690/(IF((237.3*LN(('Mini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0">
        <f t="shared" si="246"/>
        <v>0</v>
      </c>
      <c r="AU690">
        <v>0</v>
      </c>
      <c r="AV690" s="96">
        <v>0</v>
      </c>
      <c r="AW690" s="139">
        <f t="shared" si="245"/>
        <v>1.6500000000000001</v>
      </c>
      <c r="AX690" s="129">
        <v>0</v>
      </c>
      <c r="AY690" s="129">
        <v>0</v>
      </c>
      <c r="AZ690" s="129">
        <v>0</v>
      </c>
      <c r="BA690" s="86"/>
      <c r="BB690" s="86">
        <v>0</v>
      </c>
      <c r="BC690">
        <v>0</v>
      </c>
      <c r="BD690">
        <v>0</v>
      </c>
      <c r="BE690">
        <v>0</v>
      </c>
      <c r="BG690">
        <v>0</v>
      </c>
      <c r="BH690">
        <v>0</v>
      </c>
      <c r="BI690">
        <v>0</v>
      </c>
      <c r="BJ690">
        <v>0</v>
      </c>
      <c r="BM690">
        <f t="shared" si="247"/>
        <v>2.5582398288699999E-3</v>
      </c>
      <c r="BN690">
        <f t="shared" si="248"/>
        <v>5.6161694684148003E-4</v>
      </c>
      <c r="BO690">
        <f t="shared" si="249"/>
        <v>1.4942747715061999</v>
      </c>
      <c r="BP690">
        <f t="shared" si="250"/>
        <v>3</v>
      </c>
    </row>
    <row r="691" spans="1:68" x14ac:dyDescent="0.25">
      <c r="A691" t="str">
        <f t="shared" ref="A691:A973" si="255">CONCATENATE(B691,C691,E691,D691)</f>
        <v>12330383</v>
      </c>
      <c r="B691">
        <v>12</v>
      </c>
      <c r="C691">
        <v>330</v>
      </c>
      <c r="D691">
        <v>3</v>
      </c>
      <c r="E691">
        <v>38</v>
      </c>
      <c r="F691" s="138">
        <f t="shared" si="254"/>
        <v>19</v>
      </c>
      <c r="G691">
        <v>0</v>
      </c>
      <c r="H691">
        <v>0</v>
      </c>
      <c r="I691">
        <v>0</v>
      </c>
      <c r="J691" s="94">
        <v>0</v>
      </c>
      <c r="K691" s="87">
        <v>2136</v>
      </c>
      <c r="L691" s="86">
        <v>0</v>
      </c>
      <c r="M691" s="86">
        <v>0</v>
      </c>
      <c r="N691" s="86">
        <v>0</v>
      </c>
      <c r="O691">
        <v>1.3620000000000001</v>
      </c>
      <c r="P691">
        <v>1.1000000000000001</v>
      </c>
      <c r="Q691">
        <v>1.1000000000000001</v>
      </c>
      <c r="R691">
        <v>1.1000000000000001</v>
      </c>
      <c r="S691">
        <f t="shared" si="243"/>
        <v>319</v>
      </c>
      <c r="T691">
        <f t="shared" si="243"/>
        <v>0</v>
      </c>
      <c r="U691">
        <f t="shared" si="243"/>
        <v>0</v>
      </c>
      <c r="V691">
        <f t="shared" si="243"/>
        <v>0</v>
      </c>
      <c r="W691">
        <f t="shared" si="253"/>
        <v>55</v>
      </c>
      <c r="X691">
        <f t="shared" si="253"/>
        <v>0</v>
      </c>
      <c r="Y691">
        <f t="shared" si="253"/>
        <v>0</v>
      </c>
      <c r="Z691">
        <f t="shared" si="252"/>
        <v>0</v>
      </c>
      <c r="AA691">
        <f t="shared" si="239"/>
        <v>20.81123214090481</v>
      </c>
      <c r="AB691">
        <f t="shared" si="239"/>
        <v>0</v>
      </c>
      <c r="AC691">
        <f t="shared" si="240"/>
        <v>0</v>
      </c>
      <c r="AD691" s="96">
        <f t="shared" si="241"/>
        <v>0</v>
      </c>
      <c r="AE691" s="95">
        <v>0</v>
      </c>
      <c r="AF691" s="86">
        <v>0</v>
      </c>
      <c r="AG691" s="86">
        <v>0</v>
      </c>
      <c r="AH691">
        <v>0.98</v>
      </c>
      <c r="AI691">
        <v>0.98</v>
      </c>
      <c r="AJ691">
        <v>0.98</v>
      </c>
      <c r="AK691">
        <f t="shared" si="244"/>
        <v>0</v>
      </c>
      <c r="AL691">
        <f t="shared" si="244"/>
        <v>0</v>
      </c>
      <c r="AM691">
        <f t="shared" si="244"/>
        <v>0</v>
      </c>
      <c r="AN691">
        <f t="shared" si="251"/>
        <v>0</v>
      </c>
      <c r="AO691">
        <f t="shared" si="251"/>
        <v>0</v>
      </c>
      <c r="AP691">
        <f t="shared" si="251"/>
        <v>0</v>
      </c>
      <c r="AQ691" s="97">
        <f>(AK691/(IF((237.3*LN(('Mini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1" s="97">
        <f>(AL691/(IF((237.3*LN(('Mini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1" s="97">
        <f>(AM691/(IF((237.3*LN(('Mini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1">
        <f t="shared" si="246"/>
        <v>0</v>
      </c>
      <c r="AU691">
        <v>0</v>
      </c>
      <c r="AV691" s="96">
        <v>0</v>
      </c>
      <c r="AW691" s="139">
        <f t="shared" si="245"/>
        <v>2.2000000000000002</v>
      </c>
      <c r="AX691" s="129">
        <v>0</v>
      </c>
      <c r="AY691" s="129">
        <v>0</v>
      </c>
      <c r="AZ691" s="129">
        <v>0</v>
      </c>
      <c r="BA691" s="86"/>
      <c r="BB691" s="86">
        <v>0</v>
      </c>
      <c r="BC691">
        <v>0</v>
      </c>
      <c r="BD691">
        <v>0</v>
      </c>
      <c r="BE691">
        <v>0</v>
      </c>
      <c r="BG691">
        <v>0</v>
      </c>
      <c r="BH691">
        <v>0</v>
      </c>
      <c r="BI691">
        <v>0</v>
      </c>
      <c r="BJ691">
        <v>0</v>
      </c>
      <c r="BM691">
        <f t="shared" si="247"/>
        <v>1.1616292894075E-2</v>
      </c>
      <c r="BN691">
        <f t="shared" si="248"/>
        <v>1.6553227470231999E-3</v>
      </c>
      <c r="BO691">
        <f t="shared" si="249"/>
        <v>1.5869346821790999</v>
      </c>
      <c r="BP691">
        <f t="shared" si="250"/>
        <v>1</v>
      </c>
    </row>
    <row r="692" spans="1:68" x14ac:dyDescent="0.25">
      <c r="A692" t="str">
        <f t="shared" si="255"/>
        <v>12350143</v>
      </c>
      <c r="B692">
        <v>12</v>
      </c>
      <c r="C692">
        <v>350</v>
      </c>
      <c r="D692">
        <v>3</v>
      </c>
      <c r="E692">
        <v>14</v>
      </c>
      <c r="F692" s="138">
        <f t="shared" si="254"/>
        <v>4</v>
      </c>
      <c r="G692">
        <v>0</v>
      </c>
      <c r="H692">
        <v>0</v>
      </c>
      <c r="I692">
        <v>0</v>
      </c>
      <c r="J692" s="94">
        <v>0</v>
      </c>
      <c r="K692" s="87">
        <v>729.6</v>
      </c>
      <c r="L692" s="86">
        <v>0</v>
      </c>
      <c r="M692" s="86">
        <v>0</v>
      </c>
      <c r="N692" s="86">
        <v>0</v>
      </c>
      <c r="O692">
        <v>1.3620000000000001</v>
      </c>
      <c r="P692">
        <v>1.1000000000000001</v>
      </c>
      <c r="Q692">
        <v>1.1000000000000001</v>
      </c>
      <c r="R692">
        <v>1.1000000000000001</v>
      </c>
      <c r="S692">
        <f t="shared" si="243"/>
        <v>109</v>
      </c>
      <c r="T692">
        <f t="shared" si="243"/>
        <v>0</v>
      </c>
      <c r="U692">
        <f t="shared" si="243"/>
        <v>0</v>
      </c>
      <c r="V692">
        <f t="shared" si="243"/>
        <v>0</v>
      </c>
      <c r="W692">
        <f t="shared" si="253"/>
        <v>19</v>
      </c>
      <c r="X692">
        <f t="shared" si="253"/>
        <v>0</v>
      </c>
      <c r="Y692">
        <f t="shared" si="253"/>
        <v>0</v>
      </c>
      <c r="Z692">
        <f t="shared" si="252"/>
        <v>0</v>
      </c>
      <c r="AA692">
        <f t="shared" si="239"/>
        <v>0.72757414477097937</v>
      </c>
      <c r="AB692">
        <f t="shared" si="239"/>
        <v>0</v>
      </c>
      <c r="AC692">
        <f t="shared" si="240"/>
        <v>0</v>
      </c>
      <c r="AD692" s="96">
        <f t="shared" si="241"/>
        <v>0</v>
      </c>
      <c r="AE692" s="95">
        <v>0</v>
      </c>
      <c r="AF692" s="86">
        <v>0</v>
      </c>
      <c r="AG692" s="86">
        <v>0</v>
      </c>
      <c r="AH692">
        <v>0.98</v>
      </c>
      <c r="AI692">
        <v>0.98</v>
      </c>
      <c r="AJ692">
        <v>0.98</v>
      </c>
      <c r="AK692">
        <f t="shared" si="244"/>
        <v>0</v>
      </c>
      <c r="AL692">
        <f t="shared" si="244"/>
        <v>0</v>
      </c>
      <c r="AM692">
        <f t="shared" si="244"/>
        <v>0</v>
      </c>
      <c r="AN692">
        <f t="shared" si="251"/>
        <v>0</v>
      </c>
      <c r="AO692">
        <f t="shared" si="251"/>
        <v>0</v>
      </c>
      <c r="AP692">
        <f t="shared" si="251"/>
        <v>0</v>
      </c>
      <c r="AQ692" s="97">
        <f>(AK692/(IF((237.3*LN(('Mini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2" s="97">
        <f>(AL692/(IF((237.3*LN(('Mini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2" s="97">
        <f>(AM692/(IF((237.3*LN(('Mini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2">
        <f t="shared" si="246"/>
        <v>0</v>
      </c>
      <c r="AU692">
        <v>0</v>
      </c>
      <c r="AV692" s="96">
        <v>0</v>
      </c>
      <c r="AW692" s="139">
        <f t="shared" si="245"/>
        <v>0.58333333333333337</v>
      </c>
      <c r="AX692" s="129">
        <v>0</v>
      </c>
      <c r="AY692" s="129">
        <v>0</v>
      </c>
      <c r="AZ692" s="129">
        <v>0</v>
      </c>
      <c r="BA692" s="86"/>
      <c r="BB692" s="86">
        <v>0</v>
      </c>
      <c r="BC692">
        <v>0</v>
      </c>
      <c r="BD692">
        <v>0</v>
      </c>
      <c r="BE692">
        <v>0</v>
      </c>
      <c r="BG692">
        <v>0</v>
      </c>
      <c r="BH692">
        <v>0</v>
      </c>
      <c r="BI692">
        <v>0</v>
      </c>
      <c r="BJ692">
        <v>0</v>
      </c>
      <c r="BM692">
        <f t="shared" si="247"/>
        <v>1.3823338826853E-3</v>
      </c>
      <c r="BN692">
        <f t="shared" si="248"/>
        <v>3.3290816326530999E-4</v>
      </c>
      <c r="BO692">
        <f t="shared" si="249"/>
        <v>1.723172227894</v>
      </c>
      <c r="BP692">
        <f t="shared" si="250"/>
        <v>1</v>
      </c>
    </row>
    <row r="693" spans="1:68" x14ac:dyDescent="0.25">
      <c r="A693" t="str">
        <f t="shared" si="255"/>
        <v>12350183</v>
      </c>
      <c r="B693">
        <v>12</v>
      </c>
      <c r="C693">
        <v>350</v>
      </c>
      <c r="D693">
        <v>3</v>
      </c>
      <c r="E693">
        <v>18</v>
      </c>
      <c r="F693" s="138">
        <f t="shared" si="254"/>
        <v>9</v>
      </c>
      <c r="G693">
        <v>0</v>
      </c>
      <c r="H693">
        <v>0</v>
      </c>
      <c r="I693">
        <v>0</v>
      </c>
      <c r="J693" s="94">
        <v>0</v>
      </c>
      <c r="K693" s="87">
        <v>1081.6000000000001</v>
      </c>
      <c r="L693" s="86">
        <v>0</v>
      </c>
      <c r="M693" s="86">
        <v>0</v>
      </c>
      <c r="N693" s="86">
        <v>0</v>
      </c>
      <c r="O693">
        <v>1.3620000000000001</v>
      </c>
      <c r="P693">
        <v>1.1000000000000001</v>
      </c>
      <c r="Q693">
        <v>1.1000000000000001</v>
      </c>
      <c r="R693">
        <v>1.1000000000000001</v>
      </c>
      <c r="S693">
        <f t="shared" si="243"/>
        <v>161</v>
      </c>
      <c r="T693">
        <f t="shared" si="243"/>
        <v>0</v>
      </c>
      <c r="U693">
        <f t="shared" si="243"/>
        <v>0</v>
      </c>
      <c r="V693">
        <f t="shared" si="243"/>
        <v>0</v>
      </c>
      <c r="W693">
        <f t="shared" si="253"/>
        <v>28</v>
      </c>
      <c r="X693">
        <f t="shared" si="253"/>
        <v>0</v>
      </c>
      <c r="Y693">
        <f t="shared" si="253"/>
        <v>0</v>
      </c>
      <c r="Z693">
        <f t="shared" si="252"/>
        <v>0</v>
      </c>
      <c r="AA693">
        <f t="shared" si="239"/>
        <v>2.2366746163792532</v>
      </c>
      <c r="AB693">
        <f t="shared" si="239"/>
        <v>0</v>
      </c>
      <c r="AC693">
        <f t="shared" si="240"/>
        <v>0</v>
      </c>
      <c r="AD693" s="96">
        <f t="shared" si="241"/>
        <v>0</v>
      </c>
      <c r="AE693" s="95">
        <v>0</v>
      </c>
      <c r="AF693" s="86">
        <v>0</v>
      </c>
      <c r="AG693" s="86">
        <v>0</v>
      </c>
      <c r="AH693">
        <v>0.98</v>
      </c>
      <c r="AI693">
        <v>0.98</v>
      </c>
      <c r="AJ693">
        <v>0.98</v>
      </c>
      <c r="AK693">
        <f t="shared" si="244"/>
        <v>0</v>
      </c>
      <c r="AL693">
        <f t="shared" si="244"/>
        <v>0</v>
      </c>
      <c r="AM693">
        <f t="shared" si="244"/>
        <v>0</v>
      </c>
      <c r="AN693">
        <f t="shared" si="251"/>
        <v>0</v>
      </c>
      <c r="AO693">
        <f t="shared" si="251"/>
        <v>0</v>
      </c>
      <c r="AP693">
        <f t="shared" si="251"/>
        <v>0</v>
      </c>
      <c r="AQ693" s="97">
        <f>(AK693/(IF((237.3*LN(('Mini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3" s="97">
        <f>(AL693/(IF((237.3*LN(('Mini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3" s="97">
        <f>(AM693/(IF((237.3*LN(('Mini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3">
        <f t="shared" si="246"/>
        <v>0</v>
      </c>
      <c r="AU693">
        <v>0</v>
      </c>
      <c r="AV693" s="96">
        <v>0</v>
      </c>
      <c r="AW693" s="139">
        <f t="shared" si="245"/>
        <v>1.1666666666666667</v>
      </c>
      <c r="AX693" s="129">
        <v>0</v>
      </c>
      <c r="AY693" s="129">
        <v>0</v>
      </c>
      <c r="AZ693" s="129">
        <v>0</v>
      </c>
      <c r="BA693" s="86"/>
      <c r="BB693" s="86">
        <v>0</v>
      </c>
      <c r="BC693">
        <v>0</v>
      </c>
      <c r="BD693">
        <v>0</v>
      </c>
      <c r="BE693">
        <v>0</v>
      </c>
      <c r="BG693">
        <v>0</v>
      </c>
      <c r="BH693">
        <v>0</v>
      </c>
      <c r="BI693">
        <v>0</v>
      </c>
      <c r="BJ693">
        <v>0</v>
      </c>
      <c r="BM693">
        <f t="shared" si="247"/>
        <v>8.0534470601597002E-4</v>
      </c>
      <c r="BN693">
        <f t="shared" si="248"/>
        <v>3.9795050474943999E-4</v>
      </c>
      <c r="BO693">
        <f t="shared" si="249"/>
        <v>1.8138647155180001</v>
      </c>
      <c r="BP693">
        <f t="shared" si="250"/>
        <v>2</v>
      </c>
    </row>
    <row r="694" spans="1:68" x14ac:dyDescent="0.25">
      <c r="A694" t="str">
        <f t="shared" si="255"/>
        <v>12350233</v>
      </c>
      <c r="B694">
        <v>12</v>
      </c>
      <c r="C694">
        <v>350</v>
      </c>
      <c r="D694">
        <v>3</v>
      </c>
      <c r="E694">
        <v>23</v>
      </c>
      <c r="F694" s="138">
        <f t="shared" si="254"/>
        <v>9</v>
      </c>
      <c r="G694">
        <v>0</v>
      </c>
      <c r="H694">
        <v>0</v>
      </c>
      <c r="I694">
        <v>0</v>
      </c>
      <c r="J694" s="94">
        <v>0</v>
      </c>
      <c r="K694" s="87">
        <v>1270.4000000000001</v>
      </c>
      <c r="L694" s="86">
        <v>0</v>
      </c>
      <c r="M694" s="86">
        <v>0</v>
      </c>
      <c r="N694" s="86">
        <v>0</v>
      </c>
      <c r="O694">
        <v>1.3620000000000001</v>
      </c>
      <c r="P694">
        <v>1.1000000000000001</v>
      </c>
      <c r="Q694">
        <v>1.1000000000000001</v>
      </c>
      <c r="R694">
        <v>1.1000000000000001</v>
      </c>
      <c r="S694">
        <f t="shared" si="243"/>
        <v>190</v>
      </c>
      <c r="T694">
        <f t="shared" si="243"/>
        <v>0</v>
      </c>
      <c r="U694">
        <f t="shared" si="243"/>
        <v>0</v>
      </c>
      <c r="V694">
        <f t="shared" si="243"/>
        <v>0</v>
      </c>
      <c r="W694">
        <f t="shared" si="253"/>
        <v>33</v>
      </c>
      <c r="X694">
        <f t="shared" si="253"/>
        <v>0</v>
      </c>
      <c r="Y694">
        <f t="shared" si="253"/>
        <v>0</v>
      </c>
      <c r="Z694">
        <f t="shared" si="252"/>
        <v>0</v>
      </c>
      <c r="AA694">
        <f t="shared" si="239"/>
        <v>3.0133613260217738</v>
      </c>
      <c r="AB694">
        <f t="shared" si="239"/>
        <v>0</v>
      </c>
      <c r="AC694">
        <f t="shared" si="240"/>
        <v>0</v>
      </c>
      <c r="AD694" s="96">
        <f t="shared" si="241"/>
        <v>0</v>
      </c>
      <c r="AE694" s="95">
        <v>0</v>
      </c>
      <c r="AF694" s="86">
        <v>0</v>
      </c>
      <c r="AG694" s="86">
        <v>0</v>
      </c>
      <c r="AH694">
        <v>0.98</v>
      </c>
      <c r="AI694">
        <v>0.98</v>
      </c>
      <c r="AJ694">
        <v>0.98</v>
      </c>
      <c r="AK694">
        <f t="shared" si="244"/>
        <v>0</v>
      </c>
      <c r="AL694">
        <f t="shared" si="244"/>
        <v>0</v>
      </c>
      <c r="AM694">
        <f t="shared" si="244"/>
        <v>0</v>
      </c>
      <c r="AN694">
        <f t="shared" si="251"/>
        <v>0</v>
      </c>
      <c r="AO694">
        <f t="shared" si="251"/>
        <v>0</v>
      </c>
      <c r="AP694">
        <f t="shared" si="251"/>
        <v>0</v>
      </c>
      <c r="AQ694" s="97">
        <f>(AK694/(IF((237.3*LN(('Mini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4" s="97">
        <f>(AL694/(IF((237.3*LN(('Mini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4" s="97">
        <f>(AM694/(IF((237.3*LN(('Mini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4">
        <f t="shared" si="246"/>
        <v>0</v>
      </c>
      <c r="AU694">
        <v>0</v>
      </c>
      <c r="AV694" s="96">
        <v>0</v>
      </c>
      <c r="AW694" s="139">
        <f t="shared" si="245"/>
        <v>1.1666666666666667</v>
      </c>
      <c r="AX694" s="129">
        <v>0</v>
      </c>
      <c r="AY694" s="129">
        <v>0</v>
      </c>
      <c r="AZ694" s="129">
        <v>0</v>
      </c>
      <c r="BA694" s="86"/>
      <c r="BB694" s="86">
        <v>0</v>
      </c>
      <c r="BC694">
        <v>0</v>
      </c>
      <c r="BD694">
        <v>0</v>
      </c>
      <c r="BE694">
        <v>0</v>
      </c>
      <c r="BG694">
        <v>0</v>
      </c>
      <c r="BH694">
        <v>0</v>
      </c>
      <c r="BI694">
        <v>0</v>
      </c>
      <c r="BJ694">
        <v>0</v>
      </c>
      <c r="BM694">
        <f t="shared" si="247"/>
        <v>8.0534470601597002E-4</v>
      </c>
      <c r="BN694">
        <f t="shared" si="248"/>
        <v>3.9795050474943999E-4</v>
      </c>
      <c r="BO694">
        <f t="shared" si="249"/>
        <v>1.8138647155180001</v>
      </c>
      <c r="BP694">
        <f t="shared" si="250"/>
        <v>2</v>
      </c>
    </row>
    <row r="695" spans="1:68" x14ac:dyDescent="0.25">
      <c r="A695" t="str">
        <f t="shared" si="255"/>
        <v>12350303</v>
      </c>
      <c r="B695">
        <v>12</v>
      </c>
      <c r="C695">
        <v>350</v>
      </c>
      <c r="D695">
        <v>3</v>
      </c>
      <c r="E695">
        <v>30</v>
      </c>
      <c r="F695" s="138">
        <f t="shared" si="254"/>
        <v>14</v>
      </c>
      <c r="G695">
        <v>0</v>
      </c>
      <c r="H695">
        <v>0</v>
      </c>
      <c r="I695">
        <v>0</v>
      </c>
      <c r="J695" s="94">
        <v>0</v>
      </c>
      <c r="K695" s="87">
        <v>1766.4</v>
      </c>
      <c r="L695" s="86">
        <v>0</v>
      </c>
      <c r="M695" s="86">
        <v>0</v>
      </c>
      <c r="N695" s="86">
        <v>0</v>
      </c>
      <c r="O695">
        <v>1.3620000000000001</v>
      </c>
      <c r="P695">
        <v>1.1000000000000001</v>
      </c>
      <c r="Q695">
        <v>1.1000000000000001</v>
      </c>
      <c r="R695">
        <v>1.1000000000000001</v>
      </c>
      <c r="S695">
        <f t="shared" si="243"/>
        <v>264</v>
      </c>
      <c r="T695">
        <f t="shared" si="243"/>
        <v>0</v>
      </c>
      <c r="U695">
        <f t="shared" si="243"/>
        <v>0</v>
      </c>
      <c r="V695">
        <f t="shared" si="243"/>
        <v>0</v>
      </c>
      <c r="W695">
        <f t="shared" si="253"/>
        <v>45</v>
      </c>
      <c r="X695">
        <f t="shared" si="253"/>
        <v>0</v>
      </c>
      <c r="Y695">
        <f t="shared" si="253"/>
        <v>0</v>
      </c>
      <c r="Z695">
        <f t="shared" si="252"/>
        <v>0</v>
      </c>
      <c r="AA695">
        <f t="shared" si="239"/>
        <v>7.4664309695387718</v>
      </c>
      <c r="AB695">
        <f t="shared" si="239"/>
        <v>0</v>
      </c>
      <c r="AC695">
        <f t="shared" si="240"/>
        <v>0</v>
      </c>
      <c r="AD695" s="96">
        <f t="shared" si="241"/>
        <v>0</v>
      </c>
      <c r="AE695" s="95">
        <v>0</v>
      </c>
      <c r="AF695" s="86">
        <v>0</v>
      </c>
      <c r="AG695" s="86">
        <v>0</v>
      </c>
      <c r="AH695">
        <v>0.98</v>
      </c>
      <c r="AI695">
        <v>0.98</v>
      </c>
      <c r="AJ695">
        <v>0.98</v>
      </c>
      <c r="AK695">
        <f t="shared" si="244"/>
        <v>0</v>
      </c>
      <c r="AL695">
        <f t="shared" si="244"/>
        <v>0</v>
      </c>
      <c r="AM695">
        <f t="shared" si="244"/>
        <v>0</v>
      </c>
      <c r="AN695">
        <f t="shared" si="251"/>
        <v>0</v>
      </c>
      <c r="AO695">
        <f t="shared" si="251"/>
        <v>0</v>
      </c>
      <c r="AP695">
        <f t="shared" si="251"/>
        <v>0</v>
      </c>
      <c r="AQ695" s="97">
        <f>(AK695/(IF((237.3*LN(('Mini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5" s="97">
        <f>(AL695/(IF((237.3*LN(('Mini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5" s="97">
        <f>(AM695/(IF((237.3*LN(('Mini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5">
        <f t="shared" si="246"/>
        <v>0</v>
      </c>
      <c r="AU695">
        <v>0</v>
      </c>
      <c r="AV695" s="96">
        <v>0</v>
      </c>
      <c r="AW695" s="139">
        <f t="shared" si="245"/>
        <v>1.75</v>
      </c>
      <c r="AX695" s="129">
        <v>0</v>
      </c>
      <c r="AY695" s="129">
        <v>0</v>
      </c>
      <c r="AZ695" s="129">
        <v>0</v>
      </c>
      <c r="BA695" s="86"/>
      <c r="BB695" s="86">
        <v>0</v>
      </c>
      <c r="BC695">
        <v>0</v>
      </c>
      <c r="BD695">
        <v>0</v>
      </c>
      <c r="BE695">
        <v>0</v>
      </c>
      <c r="BG695">
        <v>0</v>
      </c>
      <c r="BH695">
        <v>0</v>
      </c>
      <c r="BI695">
        <v>0</v>
      </c>
      <c r="BJ695">
        <v>0</v>
      </c>
      <c r="BM695">
        <f t="shared" si="247"/>
        <v>2.5582398288699999E-3</v>
      </c>
      <c r="BN695">
        <f t="shared" si="248"/>
        <v>5.6161694684148003E-4</v>
      </c>
      <c r="BO695">
        <f t="shared" si="249"/>
        <v>1.4942747715061999</v>
      </c>
      <c r="BP695">
        <f t="shared" si="250"/>
        <v>3</v>
      </c>
    </row>
    <row r="696" spans="1:68" x14ac:dyDescent="0.25">
      <c r="A696" t="str">
        <f t="shared" si="255"/>
        <v>12350383</v>
      </c>
      <c r="B696">
        <v>12</v>
      </c>
      <c r="C696">
        <v>350</v>
      </c>
      <c r="D696">
        <v>3</v>
      </c>
      <c r="E696">
        <v>38</v>
      </c>
      <c r="F696" s="138">
        <f t="shared" si="254"/>
        <v>19</v>
      </c>
      <c r="G696">
        <v>0</v>
      </c>
      <c r="H696">
        <v>0</v>
      </c>
      <c r="I696">
        <v>0</v>
      </c>
      <c r="J696" s="94">
        <v>0</v>
      </c>
      <c r="K696" s="87">
        <v>2278.4</v>
      </c>
      <c r="L696" s="86">
        <v>0</v>
      </c>
      <c r="M696" s="86">
        <v>0</v>
      </c>
      <c r="N696" s="86">
        <v>0</v>
      </c>
      <c r="O696">
        <v>1.3620000000000001</v>
      </c>
      <c r="P696">
        <v>1.1000000000000001</v>
      </c>
      <c r="Q696">
        <v>1.1000000000000001</v>
      </c>
      <c r="R696">
        <v>1.1000000000000001</v>
      </c>
      <c r="S696">
        <f t="shared" si="243"/>
        <v>340</v>
      </c>
      <c r="T696">
        <f t="shared" si="243"/>
        <v>0</v>
      </c>
      <c r="U696">
        <f t="shared" si="243"/>
        <v>0</v>
      </c>
      <c r="V696">
        <f t="shared" si="243"/>
        <v>0</v>
      </c>
      <c r="W696">
        <f t="shared" si="253"/>
        <v>58</v>
      </c>
      <c r="X696">
        <f t="shared" si="253"/>
        <v>0</v>
      </c>
      <c r="Y696">
        <f t="shared" si="253"/>
        <v>0</v>
      </c>
      <c r="Z696">
        <f t="shared" si="252"/>
        <v>0</v>
      </c>
      <c r="AA696">
        <f t="shared" si="239"/>
        <v>24.073886713582485</v>
      </c>
      <c r="AB696">
        <f t="shared" si="239"/>
        <v>0</v>
      </c>
      <c r="AC696">
        <f t="shared" si="240"/>
        <v>0</v>
      </c>
      <c r="AD696" s="96">
        <f t="shared" si="241"/>
        <v>0</v>
      </c>
      <c r="AE696" s="95">
        <v>0</v>
      </c>
      <c r="AF696" s="86">
        <v>0</v>
      </c>
      <c r="AG696" s="86">
        <v>0</v>
      </c>
      <c r="AH696">
        <v>0.98</v>
      </c>
      <c r="AI696">
        <v>0.98</v>
      </c>
      <c r="AJ696">
        <v>0.98</v>
      </c>
      <c r="AK696">
        <f t="shared" si="244"/>
        <v>0</v>
      </c>
      <c r="AL696">
        <f t="shared" si="244"/>
        <v>0</v>
      </c>
      <c r="AM696">
        <f t="shared" si="244"/>
        <v>0</v>
      </c>
      <c r="AN696">
        <f t="shared" si="251"/>
        <v>0</v>
      </c>
      <c r="AO696">
        <f t="shared" si="251"/>
        <v>0</v>
      </c>
      <c r="AP696">
        <f t="shared" si="251"/>
        <v>0</v>
      </c>
      <c r="AQ696" s="97">
        <f>(AK696/(IF((237.3*LN(('Mini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6" s="97">
        <f>(AL696/(IF((237.3*LN(('Mini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6" s="97">
        <f>(AM696/(IF((237.3*LN(('Mini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6">
        <f t="shared" si="246"/>
        <v>0</v>
      </c>
      <c r="AU696">
        <v>0</v>
      </c>
      <c r="AV696" s="96">
        <v>0</v>
      </c>
      <c r="AW696" s="139">
        <f t="shared" si="245"/>
        <v>2.3333333333333335</v>
      </c>
      <c r="AX696" s="129">
        <v>0</v>
      </c>
      <c r="AY696" s="129">
        <v>0</v>
      </c>
      <c r="AZ696" s="129">
        <v>0</v>
      </c>
      <c r="BA696" s="86"/>
      <c r="BB696" s="86">
        <v>0</v>
      </c>
      <c r="BC696">
        <v>0</v>
      </c>
      <c r="BD696">
        <v>0</v>
      </c>
      <c r="BE696">
        <v>0</v>
      </c>
      <c r="BG696">
        <v>0</v>
      </c>
      <c r="BH696">
        <v>0</v>
      </c>
      <c r="BI696">
        <v>0</v>
      </c>
      <c r="BJ696">
        <v>0</v>
      </c>
      <c r="BM696">
        <f t="shared" si="247"/>
        <v>1.1616292894075E-2</v>
      </c>
      <c r="BN696">
        <f t="shared" si="248"/>
        <v>1.6553227470231999E-3</v>
      </c>
      <c r="BO696">
        <f t="shared" si="249"/>
        <v>1.5869346821790999</v>
      </c>
      <c r="BP696">
        <f t="shared" si="250"/>
        <v>1</v>
      </c>
    </row>
    <row r="697" spans="1:68" x14ac:dyDescent="0.25">
      <c r="A697" t="str">
        <f t="shared" si="255"/>
        <v>12370143</v>
      </c>
      <c r="B697">
        <v>12</v>
      </c>
      <c r="C697">
        <v>370</v>
      </c>
      <c r="D697">
        <v>3</v>
      </c>
      <c r="E697">
        <v>14</v>
      </c>
      <c r="F697" s="138">
        <f t="shared" si="254"/>
        <v>4</v>
      </c>
      <c r="G697">
        <v>0</v>
      </c>
      <c r="H697">
        <v>0</v>
      </c>
      <c r="I697">
        <v>0</v>
      </c>
      <c r="J697" s="94">
        <v>0</v>
      </c>
      <c r="K697" s="87">
        <v>775.19999999999993</v>
      </c>
      <c r="L697" s="86">
        <v>0</v>
      </c>
      <c r="M697" s="86">
        <v>0</v>
      </c>
      <c r="N697" s="86">
        <v>0</v>
      </c>
      <c r="O697">
        <v>1.3620000000000001</v>
      </c>
      <c r="P697">
        <v>1.1000000000000001</v>
      </c>
      <c r="Q697">
        <v>1.1000000000000001</v>
      </c>
      <c r="R697">
        <v>1.1000000000000001</v>
      </c>
      <c r="S697">
        <f t="shared" si="243"/>
        <v>116</v>
      </c>
      <c r="T697">
        <f t="shared" si="243"/>
        <v>0</v>
      </c>
      <c r="U697">
        <f t="shared" si="243"/>
        <v>0</v>
      </c>
      <c r="V697">
        <f t="shared" si="243"/>
        <v>0</v>
      </c>
      <c r="W697">
        <f t="shared" si="253"/>
        <v>20</v>
      </c>
      <c r="X697">
        <f t="shared" si="253"/>
        <v>0</v>
      </c>
      <c r="Y697">
        <f t="shared" si="253"/>
        <v>0</v>
      </c>
      <c r="Z697">
        <f t="shared" si="252"/>
        <v>0</v>
      </c>
      <c r="AA697">
        <f t="shared" si="239"/>
        <v>0.84211823158085553</v>
      </c>
      <c r="AB697">
        <f t="shared" si="239"/>
        <v>0</v>
      </c>
      <c r="AC697">
        <f t="shared" si="240"/>
        <v>0</v>
      </c>
      <c r="AD697" s="96">
        <f t="shared" si="241"/>
        <v>0</v>
      </c>
      <c r="AE697" s="95">
        <v>0</v>
      </c>
      <c r="AF697" s="86">
        <v>0</v>
      </c>
      <c r="AG697" s="86">
        <v>0</v>
      </c>
      <c r="AH697">
        <v>0.98</v>
      </c>
      <c r="AI697">
        <v>0.98</v>
      </c>
      <c r="AJ697">
        <v>0.98</v>
      </c>
      <c r="AK697">
        <f t="shared" si="244"/>
        <v>0</v>
      </c>
      <c r="AL697">
        <f t="shared" si="244"/>
        <v>0</v>
      </c>
      <c r="AM697">
        <f t="shared" si="244"/>
        <v>0</v>
      </c>
      <c r="AN697">
        <f t="shared" si="251"/>
        <v>0</v>
      </c>
      <c r="AO697">
        <f t="shared" si="251"/>
        <v>0</v>
      </c>
      <c r="AP697">
        <f t="shared" si="251"/>
        <v>0</v>
      </c>
      <c r="AQ697" s="97">
        <f>(AK697/(IF((237.3*LN(('Mini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7" s="97">
        <f>(AL697/(IF((237.3*LN(('Mini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7" s="97">
        <f>(AM697/(IF((237.3*LN(('Mini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7">
        <f t="shared" si="246"/>
        <v>0</v>
      </c>
      <c r="AU697">
        <v>0</v>
      </c>
      <c r="AV697" s="96">
        <v>0</v>
      </c>
      <c r="AW697" s="139">
        <f t="shared" si="245"/>
        <v>0.6166666666666667</v>
      </c>
      <c r="AX697" s="129">
        <v>0</v>
      </c>
      <c r="AY697" s="129">
        <v>0</v>
      </c>
      <c r="AZ697" s="129">
        <v>0</v>
      </c>
      <c r="BA697" s="86"/>
      <c r="BB697" s="86">
        <v>0</v>
      </c>
      <c r="BC697">
        <v>0</v>
      </c>
      <c r="BD697">
        <v>0</v>
      </c>
      <c r="BE697">
        <v>0</v>
      </c>
      <c r="BG697">
        <v>0</v>
      </c>
      <c r="BH697">
        <v>0</v>
      </c>
      <c r="BI697">
        <v>0</v>
      </c>
      <c r="BJ697">
        <v>0</v>
      </c>
      <c r="BM697">
        <f t="shared" si="247"/>
        <v>1.3823338826853E-3</v>
      </c>
      <c r="BN697">
        <f t="shared" si="248"/>
        <v>3.3290816326530999E-4</v>
      </c>
      <c r="BO697">
        <f t="shared" si="249"/>
        <v>1.723172227894</v>
      </c>
      <c r="BP697">
        <f t="shared" si="250"/>
        <v>1</v>
      </c>
    </row>
    <row r="698" spans="1:68" x14ac:dyDescent="0.25">
      <c r="A698" t="str">
        <f t="shared" si="255"/>
        <v>12370183</v>
      </c>
      <c r="B698">
        <v>12</v>
      </c>
      <c r="C698">
        <v>370</v>
      </c>
      <c r="D698">
        <v>3</v>
      </c>
      <c r="E698">
        <v>18</v>
      </c>
      <c r="F698" s="138">
        <f t="shared" si="254"/>
        <v>9</v>
      </c>
      <c r="G698">
        <v>0</v>
      </c>
      <c r="H698">
        <v>0</v>
      </c>
      <c r="I698">
        <v>0</v>
      </c>
      <c r="J698" s="94">
        <v>0</v>
      </c>
      <c r="K698" s="87">
        <v>1149.2</v>
      </c>
      <c r="L698" s="86">
        <v>0</v>
      </c>
      <c r="M698" s="86">
        <v>0</v>
      </c>
      <c r="N698" s="86">
        <v>0</v>
      </c>
      <c r="O698">
        <v>1.3620000000000001</v>
      </c>
      <c r="P698">
        <v>1.1000000000000001</v>
      </c>
      <c r="Q698">
        <v>1.1000000000000001</v>
      </c>
      <c r="R698">
        <v>1.1000000000000001</v>
      </c>
      <c r="S698">
        <f t="shared" si="243"/>
        <v>172</v>
      </c>
      <c r="T698">
        <f t="shared" si="243"/>
        <v>0</v>
      </c>
      <c r="U698">
        <f t="shared" si="243"/>
        <v>0</v>
      </c>
      <c r="V698">
        <f t="shared" si="243"/>
        <v>0</v>
      </c>
      <c r="W698">
        <f t="shared" si="253"/>
        <v>30</v>
      </c>
      <c r="X698">
        <f t="shared" si="253"/>
        <v>0</v>
      </c>
      <c r="Y698">
        <f t="shared" si="253"/>
        <v>0</v>
      </c>
      <c r="Z698">
        <f t="shared" si="252"/>
        <v>0</v>
      </c>
      <c r="AA698">
        <f t="shared" ref="AA698:AB761" si="256">0.0098*(($BM698*(W698^$BO698)*($C698-14.4)*$BP698)+($BN698*W698*W698))</f>
        <v>2.6857506737280188</v>
      </c>
      <c r="AB698">
        <f t="shared" si="256"/>
        <v>0</v>
      </c>
      <c r="AC698">
        <f t="shared" ref="AC698:AC761" si="257">0.0098*(($BM698*(Y698^$BO698)*($C698-14.4)*$BP698)+($BN698*Y698*Y698))</f>
        <v>0</v>
      </c>
      <c r="AD698" s="96">
        <f t="shared" ref="AD698:AD761" si="258">0.0098*(($BM698*(Z698^$BO698)*($C698-14.4)*$BP698)+($BN698*Z698*Z698))</f>
        <v>0</v>
      </c>
      <c r="AE698" s="95">
        <v>0</v>
      </c>
      <c r="AF698" s="86">
        <v>0</v>
      </c>
      <c r="AG698" s="86">
        <v>0</v>
      </c>
      <c r="AH698">
        <v>0.98</v>
      </c>
      <c r="AI698">
        <v>0.98</v>
      </c>
      <c r="AJ698">
        <v>0.98</v>
      </c>
      <c r="AK698">
        <f t="shared" si="244"/>
        <v>0</v>
      </c>
      <c r="AL698">
        <f t="shared" si="244"/>
        <v>0</v>
      </c>
      <c r="AM698">
        <f t="shared" si="244"/>
        <v>0</v>
      </c>
      <c r="AN698">
        <f t="shared" si="251"/>
        <v>0</v>
      </c>
      <c r="AO698">
        <f t="shared" si="251"/>
        <v>0</v>
      </c>
      <c r="AP698">
        <f t="shared" si="251"/>
        <v>0</v>
      </c>
      <c r="AQ698" s="97">
        <f>(AK698/(IF((237.3*LN(('Mini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8" s="97">
        <f>(AL698/(IF((237.3*LN(('Mini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8" s="97">
        <f>(AM698/(IF((237.3*LN(('Mini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8">
        <f t="shared" si="246"/>
        <v>0</v>
      </c>
      <c r="AU698">
        <v>0</v>
      </c>
      <c r="AV698" s="96">
        <v>0</v>
      </c>
      <c r="AW698" s="139">
        <f t="shared" si="245"/>
        <v>1.2333333333333334</v>
      </c>
      <c r="AX698" s="129">
        <v>0</v>
      </c>
      <c r="AY698" s="129">
        <v>0</v>
      </c>
      <c r="AZ698" s="129">
        <v>0</v>
      </c>
      <c r="BA698" s="86"/>
      <c r="BB698" s="86">
        <v>0</v>
      </c>
      <c r="BC698">
        <v>0</v>
      </c>
      <c r="BD698">
        <v>0</v>
      </c>
      <c r="BE698">
        <v>0</v>
      </c>
      <c r="BG698">
        <v>0</v>
      </c>
      <c r="BH698">
        <v>0</v>
      </c>
      <c r="BI698">
        <v>0</v>
      </c>
      <c r="BJ698">
        <v>0</v>
      </c>
      <c r="BM698">
        <f t="shared" si="247"/>
        <v>8.0534470601597002E-4</v>
      </c>
      <c r="BN698">
        <f t="shared" si="248"/>
        <v>3.9795050474943999E-4</v>
      </c>
      <c r="BO698">
        <f t="shared" si="249"/>
        <v>1.8138647155180001</v>
      </c>
      <c r="BP698">
        <f t="shared" si="250"/>
        <v>2</v>
      </c>
    </row>
    <row r="699" spans="1:68" x14ac:dyDescent="0.25">
      <c r="A699" t="str">
        <f t="shared" si="255"/>
        <v>12370233</v>
      </c>
      <c r="B699">
        <v>12</v>
      </c>
      <c r="C699">
        <v>370</v>
      </c>
      <c r="D699">
        <v>3</v>
      </c>
      <c r="E699">
        <v>23</v>
      </c>
      <c r="F699" s="138">
        <f t="shared" si="254"/>
        <v>9</v>
      </c>
      <c r="G699">
        <v>0</v>
      </c>
      <c r="H699">
        <v>0</v>
      </c>
      <c r="I699">
        <v>0</v>
      </c>
      <c r="J699" s="94">
        <v>0</v>
      </c>
      <c r="K699" s="87">
        <v>1349.8</v>
      </c>
      <c r="L699" s="86">
        <v>0</v>
      </c>
      <c r="M699" s="86">
        <v>0</v>
      </c>
      <c r="N699" s="86">
        <v>0</v>
      </c>
      <c r="O699">
        <v>1.3620000000000001</v>
      </c>
      <c r="P699">
        <v>1.1000000000000001</v>
      </c>
      <c r="Q699">
        <v>1.1000000000000001</v>
      </c>
      <c r="R699">
        <v>1.1000000000000001</v>
      </c>
      <c r="S699">
        <f t="shared" si="243"/>
        <v>201</v>
      </c>
      <c r="T699">
        <f t="shared" si="243"/>
        <v>0</v>
      </c>
      <c r="U699">
        <f t="shared" si="243"/>
        <v>0</v>
      </c>
      <c r="V699">
        <f t="shared" si="243"/>
        <v>0</v>
      </c>
      <c r="W699">
        <f t="shared" si="253"/>
        <v>35</v>
      </c>
      <c r="X699">
        <f t="shared" si="253"/>
        <v>0</v>
      </c>
      <c r="Y699">
        <f t="shared" si="253"/>
        <v>0</v>
      </c>
      <c r="Z699">
        <f t="shared" si="252"/>
        <v>0</v>
      </c>
      <c r="AA699">
        <f t="shared" si="256"/>
        <v>3.5523408788693671</v>
      </c>
      <c r="AB699">
        <f t="shared" si="256"/>
        <v>0</v>
      </c>
      <c r="AC699">
        <f t="shared" si="257"/>
        <v>0</v>
      </c>
      <c r="AD699" s="96">
        <f t="shared" si="258"/>
        <v>0</v>
      </c>
      <c r="AE699" s="95">
        <v>0</v>
      </c>
      <c r="AF699" s="86">
        <v>0</v>
      </c>
      <c r="AG699" s="86">
        <v>0</v>
      </c>
      <c r="AH699">
        <v>0.98</v>
      </c>
      <c r="AI699">
        <v>0.98</v>
      </c>
      <c r="AJ699">
        <v>0.98</v>
      </c>
      <c r="AK699">
        <f t="shared" si="244"/>
        <v>0</v>
      </c>
      <c r="AL699">
        <f t="shared" si="244"/>
        <v>0</v>
      </c>
      <c r="AM699">
        <f t="shared" si="244"/>
        <v>0</v>
      </c>
      <c r="AN699">
        <f t="shared" si="251"/>
        <v>0</v>
      </c>
      <c r="AO699">
        <f t="shared" si="251"/>
        <v>0</v>
      </c>
      <c r="AP699">
        <f t="shared" si="251"/>
        <v>0</v>
      </c>
      <c r="AQ699" s="97">
        <f>(AK699/(IF((237.3*LN(('Mini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699" s="97">
        <f>(AL699/(IF((237.3*LN(('Mini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699" s="97">
        <f>(AM699/(IF((237.3*LN(('Mini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699">
        <f t="shared" si="246"/>
        <v>0</v>
      </c>
      <c r="AU699">
        <v>0</v>
      </c>
      <c r="AV699" s="96">
        <v>0</v>
      </c>
      <c r="AW699" s="139">
        <f t="shared" si="245"/>
        <v>1.2333333333333334</v>
      </c>
      <c r="AX699" s="129">
        <v>0</v>
      </c>
      <c r="AY699" s="129">
        <v>0</v>
      </c>
      <c r="AZ699" s="129">
        <v>0</v>
      </c>
      <c r="BA699" s="86"/>
      <c r="BB699" s="86">
        <v>0</v>
      </c>
      <c r="BC699">
        <v>0</v>
      </c>
      <c r="BD699">
        <v>0</v>
      </c>
      <c r="BE699">
        <v>0</v>
      </c>
      <c r="BG699">
        <v>0</v>
      </c>
      <c r="BH699">
        <v>0</v>
      </c>
      <c r="BI699">
        <v>0</v>
      </c>
      <c r="BJ699">
        <v>0</v>
      </c>
      <c r="BM699">
        <f t="shared" si="247"/>
        <v>8.0534470601597002E-4</v>
      </c>
      <c r="BN699">
        <f t="shared" si="248"/>
        <v>3.9795050474943999E-4</v>
      </c>
      <c r="BO699">
        <f t="shared" si="249"/>
        <v>1.8138647155180001</v>
      </c>
      <c r="BP699">
        <f t="shared" si="250"/>
        <v>2</v>
      </c>
    </row>
    <row r="700" spans="1:68" x14ac:dyDescent="0.25">
      <c r="A700" t="str">
        <f t="shared" si="255"/>
        <v>12370303</v>
      </c>
      <c r="B700">
        <v>12</v>
      </c>
      <c r="C700">
        <v>370</v>
      </c>
      <c r="D700">
        <v>3</v>
      </c>
      <c r="E700">
        <v>30</v>
      </c>
      <c r="F700" s="138">
        <f t="shared" si="254"/>
        <v>14</v>
      </c>
      <c r="G700">
        <v>0</v>
      </c>
      <c r="H700">
        <v>0</v>
      </c>
      <c r="I700">
        <v>0</v>
      </c>
      <c r="J700" s="94">
        <v>0</v>
      </c>
      <c r="K700" s="87">
        <v>1876.8</v>
      </c>
      <c r="L700" s="86">
        <v>0</v>
      </c>
      <c r="M700" s="86">
        <v>0</v>
      </c>
      <c r="N700" s="86">
        <v>0</v>
      </c>
      <c r="O700">
        <v>1.3620000000000001</v>
      </c>
      <c r="P700">
        <v>1.1000000000000001</v>
      </c>
      <c r="Q700">
        <v>1.1000000000000001</v>
      </c>
      <c r="R700">
        <v>1.1000000000000001</v>
      </c>
      <c r="S700">
        <f t="shared" si="243"/>
        <v>280</v>
      </c>
      <c r="T700">
        <f t="shared" si="243"/>
        <v>0</v>
      </c>
      <c r="U700">
        <f t="shared" si="243"/>
        <v>0</v>
      </c>
      <c r="V700">
        <f t="shared" si="243"/>
        <v>0</v>
      </c>
      <c r="W700">
        <f t="shared" si="253"/>
        <v>48</v>
      </c>
      <c r="X700">
        <f t="shared" si="253"/>
        <v>0</v>
      </c>
      <c r="Y700">
        <f t="shared" si="253"/>
        <v>0</v>
      </c>
      <c r="Z700">
        <f t="shared" si="252"/>
        <v>0</v>
      </c>
      <c r="AA700">
        <f t="shared" si="256"/>
        <v>8.712028869081788</v>
      </c>
      <c r="AB700">
        <f t="shared" si="256"/>
        <v>0</v>
      </c>
      <c r="AC700">
        <f t="shared" si="257"/>
        <v>0</v>
      </c>
      <c r="AD700" s="96">
        <f t="shared" si="258"/>
        <v>0</v>
      </c>
      <c r="AE700" s="95">
        <v>0</v>
      </c>
      <c r="AF700" s="86">
        <v>0</v>
      </c>
      <c r="AG700" s="86">
        <v>0</v>
      </c>
      <c r="AH700">
        <v>0.98</v>
      </c>
      <c r="AI700">
        <v>0.98</v>
      </c>
      <c r="AJ700">
        <v>0.98</v>
      </c>
      <c r="AK700">
        <f t="shared" si="244"/>
        <v>0</v>
      </c>
      <c r="AL700">
        <f t="shared" si="244"/>
        <v>0</v>
      </c>
      <c r="AM700">
        <f t="shared" si="244"/>
        <v>0</v>
      </c>
      <c r="AN700">
        <f t="shared" si="251"/>
        <v>0</v>
      </c>
      <c r="AO700">
        <f t="shared" si="251"/>
        <v>0</v>
      </c>
      <c r="AP700">
        <f t="shared" si="251"/>
        <v>0</v>
      </c>
      <c r="AQ700" s="97">
        <f>(AK700/(IF((237.3*LN(('Mini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0" s="97">
        <f>(AL700/(IF((237.3*LN(('Mini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0" s="97">
        <f>(AM700/(IF((237.3*LN(('Mini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0">
        <f t="shared" si="246"/>
        <v>0</v>
      </c>
      <c r="AU700">
        <v>0</v>
      </c>
      <c r="AV700" s="96">
        <v>0</v>
      </c>
      <c r="AW700" s="139">
        <f t="shared" si="245"/>
        <v>1.85</v>
      </c>
      <c r="AX700" s="129">
        <v>0</v>
      </c>
      <c r="AY700" s="129">
        <v>0</v>
      </c>
      <c r="AZ700" s="129">
        <v>0</v>
      </c>
      <c r="BA700" s="86"/>
      <c r="BB700" s="86">
        <v>0</v>
      </c>
      <c r="BC700">
        <v>0</v>
      </c>
      <c r="BD700">
        <v>0</v>
      </c>
      <c r="BE700">
        <v>0</v>
      </c>
      <c r="BG700">
        <v>0</v>
      </c>
      <c r="BH700">
        <v>0</v>
      </c>
      <c r="BI700">
        <v>0</v>
      </c>
      <c r="BJ700">
        <v>0</v>
      </c>
      <c r="BM700">
        <f t="shared" si="247"/>
        <v>2.5582398288699999E-3</v>
      </c>
      <c r="BN700">
        <f t="shared" si="248"/>
        <v>5.6161694684148003E-4</v>
      </c>
      <c r="BO700">
        <f t="shared" si="249"/>
        <v>1.4942747715061999</v>
      </c>
      <c r="BP700">
        <f t="shared" si="250"/>
        <v>3</v>
      </c>
    </row>
    <row r="701" spans="1:68" x14ac:dyDescent="0.25">
      <c r="A701" t="str">
        <f t="shared" si="255"/>
        <v>12370383</v>
      </c>
      <c r="B701">
        <v>12</v>
      </c>
      <c r="C701">
        <v>370</v>
      </c>
      <c r="D701">
        <v>3</v>
      </c>
      <c r="E701">
        <v>38</v>
      </c>
      <c r="F701" s="138">
        <f t="shared" si="254"/>
        <v>19</v>
      </c>
      <c r="G701">
        <v>0</v>
      </c>
      <c r="H701">
        <v>0</v>
      </c>
      <c r="I701">
        <v>0</v>
      </c>
      <c r="J701" s="94">
        <v>0</v>
      </c>
      <c r="K701" s="87">
        <v>2420.7999999999997</v>
      </c>
      <c r="L701" s="86">
        <v>0</v>
      </c>
      <c r="M701" s="86">
        <v>0</v>
      </c>
      <c r="N701" s="86">
        <v>0</v>
      </c>
      <c r="O701">
        <v>1.3620000000000001</v>
      </c>
      <c r="P701">
        <v>1.1000000000000001</v>
      </c>
      <c r="Q701">
        <v>1.1000000000000001</v>
      </c>
      <c r="R701">
        <v>1.1000000000000001</v>
      </c>
      <c r="S701">
        <f t="shared" si="243"/>
        <v>361</v>
      </c>
      <c r="T701">
        <f t="shared" si="243"/>
        <v>0</v>
      </c>
      <c r="U701">
        <f t="shared" si="243"/>
        <v>0</v>
      </c>
      <c r="V701">
        <f t="shared" si="243"/>
        <v>0</v>
      </c>
      <c r="W701">
        <f t="shared" si="253"/>
        <v>62</v>
      </c>
      <c r="X701">
        <f t="shared" si="253"/>
        <v>0</v>
      </c>
      <c r="Y701">
        <f t="shared" si="253"/>
        <v>0</v>
      </c>
      <c r="Z701">
        <f t="shared" si="252"/>
        <v>0</v>
      </c>
      <c r="AA701">
        <f t="shared" si="256"/>
        <v>28.354375487077871</v>
      </c>
      <c r="AB701">
        <f t="shared" si="256"/>
        <v>0</v>
      </c>
      <c r="AC701">
        <f t="shared" si="257"/>
        <v>0</v>
      </c>
      <c r="AD701" s="96">
        <f t="shared" si="258"/>
        <v>0</v>
      </c>
      <c r="AE701" s="95">
        <v>0</v>
      </c>
      <c r="AF701" s="86">
        <v>0</v>
      </c>
      <c r="AG701" s="86">
        <v>0</v>
      </c>
      <c r="AH701">
        <v>0.98</v>
      </c>
      <c r="AI701">
        <v>0.98</v>
      </c>
      <c r="AJ701">
        <v>0.98</v>
      </c>
      <c r="AK701">
        <f t="shared" si="244"/>
        <v>0</v>
      </c>
      <c r="AL701">
        <f t="shared" si="244"/>
        <v>0</v>
      </c>
      <c r="AM701">
        <f t="shared" si="244"/>
        <v>0</v>
      </c>
      <c r="AN701">
        <f t="shared" si="251"/>
        <v>0</v>
      </c>
      <c r="AO701">
        <f t="shared" si="251"/>
        <v>0</v>
      </c>
      <c r="AP701">
        <f t="shared" si="251"/>
        <v>0</v>
      </c>
      <c r="AQ701" s="97">
        <f>(AK701/(IF((237.3*LN(('Mini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1" s="97">
        <f>(AL701/(IF((237.3*LN(('Mini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1" s="97">
        <f>(AM701/(IF((237.3*LN(('Mini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1">
        <f t="shared" si="246"/>
        <v>0</v>
      </c>
      <c r="AU701">
        <v>0</v>
      </c>
      <c r="AV701" s="96">
        <v>0</v>
      </c>
      <c r="AW701" s="139">
        <f t="shared" si="245"/>
        <v>2.4666666666666668</v>
      </c>
      <c r="AX701" s="129">
        <v>0</v>
      </c>
      <c r="AY701" s="129">
        <v>0</v>
      </c>
      <c r="AZ701" s="129">
        <v>0</v>
      </c>
      <c r="BA701" s="86"/>
      <c r="BB701" s="86">
        <v>0</v>
      </c>
      <c r="BC701">
        <v>0</v>
      </c>
      <c r="BD701">
        <v>0</v>
      </c>
      <c r="BE701">
        <v>0</v>
      </c>
      <c r="BG701">
        <v>0</v>
      </c>
      <c r="BH701">
        <v>0</v>
      </c>
      <c r="BI701">
        <v>0</v>
      </c>
      <c r="BJ701">
        <v>0</v>
      </c>
      <c r="BM701">
        <f t="shared" si="247"/>
        <v>1.1616292894075E-2</v>
      </c>
      <c r="BN701">
        <f t="shared" si="248"/>
        <v>1.6553227470231999E-3</v>
      </c>
      <c r="BO701">
        <f t="shared" si="249"/>
        <v>1.5869346821790999</v>
      </c>
      <c r="BP701">
        <f t="shared" si="250"/>
        <v>1</v>
      </c>
    </row>
    <row r="702" spans="1:68" x14ac:dyDescent="0.25">
      <c r="A702" t="str">
        <f t="shared" si="255"/>
        <v>12390143</v>
      </c>
      <c r="B702">
        <v>12</v>
      </c>
      <c r="C702">
        <v>390</v>
      </c>
      <c r="D702">
        <v>3</v>
      </c>
      <c r="E702">
        <v>14</v>
      </c>
      <c r="F702" s="138">
        <f t="shared" si="254"/>
        <v>4</v>
      </c>
      <c r="G702">
        <v>0</v>
      </c>
      <c r="H702">
        <v>0</v>
      </c>
      <c r="I702">
        <v>0</v>
      </c>
      <c r="J702" s="94">
        <v>0</v>
      </c>
      <c r="K702" s="87">
        <v>820.80000000000007</v>
      </c>
      <c r="L702" s="86">
        <v>0</v>
      </c>
      <c r="M702" s="86">
        <v>0</v>
      </c>
      <c r="N702" s="86">
        <v>0</v>
      </c>
      <c r="O702">
        <v>1.3620000000000001</v>
      </c>
      <c r="P702">
        <v>1.1000000000000001</v>
      </c>
      <c r="Q702">
        <v>1.1000000000000001</v>
      </c>
      <c r="R702">
        <v>1.1000000000000001</v>
      </c>
      <c r="S702">
        <f t="shared" si="243"/>
        <v>123</v>
      </c>
      <c r="T702">
        <f t="shared" si="243"/>
        <v>0</v>
      </c>
      <c r="U702">
        <f t="shared" si="243"/>
        <v>0</v>
      </c>
      <c r="V702">
        <f t="shared" si="243"/>
        <v>0</v>
      </c>
      <c r="W702">
        <f t="shared" si="253"/>
        <v>21</v>
      </c>
      <c r="X702">
        <f t="shared" si="253"/>
        <v>0</v>
      </c>
      <c r="Y702">
        <f t="shared" si="253"/>
        <v>0</v>
      </c>
      <c r="Z702">
        <f t="shared" si="252"/>
        <v>0</v>
      </c>
      <c r="AA702">
        <f t="shared" si="256"/>
        <v>0.96743665827064018</v>
      </c>
      <c r="AB702">
        <f t="shared" si="256"/>
        <v>0</v>
      </c>
      <c r="AC702">
        <f t="shared" si="257"/>
        <v>0</v>
      </c>
      <c r="AD702" s="96">
        <f t="shared" si="258"/>
        <v>0</v>
      </c>
      <c r="AE702" s="95">
        <v>0</v>
      </c>
      <c r="AF702" s="86">
        <v>0</v>
      </c>
      <c r="AG702" s="86">
        <v>0</v>
      </c>
      <c r="AH702">
        <v>0.98</v>
      </c>
      <c r="AI702">
        <v>0.98</v>
      </c>
      <c r="AJ702">
        <v>0.98</v>
      </c>
      <c r="AK702">
        <f t="shared" si="244"/>
        <v>0</v>
      </c>
      <c r="AL702">
        <f t="shared" si="244"/>
        <v>0</v>
      </c>
      <c r="AM702">
        <f t="shared" si="244"/>
        <v>0</v>
      </c>
      <c r="AN702">
        <f t="shared" si="251"/>
        <v>0</v>
      </c>
      <c r="AO702">
        <f t="shared" si="251"/>
        <v>0</v>
      </c>
      <c r="AP702">
        <f t="shared" si="251"/>
        <v>0</v>
      </c>
      <c r="AQ702" s="97">
        <f>(AK702/(IF((237.3*LN(('Mini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2" s="97">
        <f>(AL702/(IF((237.3*LN(('Mini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2" s="97">
        <f>(AM702/(IF((237.3*LN(('Mini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2">
        <f t="shared" si="246"/>
        <v>0</v>
      </c>
      <c r="AU702">
        <v>0</v>
      </c>
      <c r="AV702" s="96">
        <v>0</v>
      </c>
      <c r="AW702" s="139">
        <f t="shared" si="245"/>
        <v>0.65</v>
      </c>
      <c r="AX702" s="129">
        <v>0</v>
      </c>
      <c r="AY702" s="129">
        <v>0</v>
      </c>
      <c r="AZ702" s="129">
        <v>0</v>
      </c>
      <c r="BA702" s="86"/>
      <c r="BB702" s="86">
        <v>0</v>
      </c>
      <c r="BC702">
        <v>0</v>
      </c>
      <c r="BD702">
        <v>0</v>
      </c>
      <c r="BE702">
        <v>0</v>
      </c>
      <c r="BG702">
        <v>0</v>
      </c>
      <c r="BH702">
        <v>0</v>
      </c>
      <c r="BI702">
        <v>0</v>
      </c>
      <c r="BJ702">
        <v>0</v>
      </c>
      <c r="BM702">
        <f t="shared" si="247"/>
        <v>1.3823338826853E-3</v>
      </c>
      <c r="BN702">
        <f t="shared" si="248"/>
        <v>3.3290816326530999E-4</v>
      </c>
      <c r="BO702">
        <f t="shared" si="249"/>
        <v>1.723172227894</v>
      </c>
      <c r="BP702">
        <f t="shared" si="250"/>
        <v>1</v>
      </c>
    </row>
    <row r="703" spans="1:68" x14ac:dyDescent="0.25">
      <c r="A703" t="str">
        <f t="shared" si="255"/>
        <v>12390183</v>
      </c>
      <c r="B703">
        <v>12</v>
      </c>
      <c r="C703">
        <v>390</v>
      </c>
      <c r="D703">
        <v>3</v>
      </c>
      <c r="E703">
        <v>18</v>
      </c>
      <c r="F703" s="138">
        <f t="shared" si="254"/>
        <v>9</v>
      </c>
      <c r="G703">
        <v>0</v>
      </c>
      <c r="H703">
        <v>0</v>
      </c>
      <c r="I703">
        <v>0</v>
      </c>
      <c r="J703" s="94">
        <v>0</v>
      </c>
      <c r="K703" s="87">
        <v>1216.8</v>
      </c>
      <c r="L703" s="86">
        <v>0</v>
      </c>
      <c r="M703" s="86">
        <v>0</v>
      </c>
      <c r="N703" s="86">
        <v>0</v>
      </c>
      <c r="O703">
        <v>1.3620000000000001</v>
      </c>
      <c r="P703">
        <v>1.1000000000000001</v>
      </c>
      <c r="Q703">
        <v>1.1000000000000001</v>
      </c>
      <c r="R703">
        <v>1.1000000000000001</v>
      </c>
      <c r="S703">
        <f t="shared" si="243"/>
        <v>182</v>
      </c>
      <c r="T703">
        <f t="shared" si="243"/>
        <v>0</v>
      </c>
      <c r="U703">
        <f t="shared" si="243"/>
        <v>0</v>
      </c>
      <c r="V703">
        <f t="shared" si="243"/>
        <v>0</v>
      </c>
      <c r="W703">
        <f t="shared" si="253"/>
        <v>31</v>
      </c>
      <c r="X703">
        <f t="shared" si="253"/>
        <v>0</v>
      </c>
      <c r="Y703">
        <f t="shared" si="253"/>
        <v>0</v>
      </c>
      <c r="Z703">
        <f t="shared" si="252"/>
        <v>0</v>
      </c>
      <c r="AA703">
        <f t="shared" si="256"/>
        <v>3.0104597264911135</v>
      </c>
      <c r="AB703">
        <f t="shared" si="256"/>
        <v>0</v>
      </c>
      <c r="AC703">
        <f t="shared" si="257"/>
        <v>0</v>
      </c>
      <c r="AD703" s="96">
        <f t="shared" si="258"/>
        <v>0</v>
      </c>
      <c r="AE703" s="95">
        <v>0</v>
      </c>
      <c r="AF703" s="86">
        <v>0</v>
      </c>
      <c r="AG703" s="86">
        <v>0</v>
      </c>
      <c r="AH703">
        <v>0.98</v>
      </c>
      <c r="AI703">
        <v>0.98</v>
      </c>
      <c r="AJ703">
        <v>0.98</v>
      </c>
      <c r="AK703">
        <f t="shared" si="244"/>
        <v>0</v>
      </c>
      <c r="AL703">
        <f t="shared" si="244"/>
        <v>0</v>
      </c>
      <c r="AM703">
        <f t="shared" si="244"/>
        <v>0</v>
      </c>
      <c r="AN703">
        <f t="shared" si="251"/>
        <v>0</v>
      </c>
      <c r="AO703">
        <f t="shared" si="251"/>
        <v>0</v>
      </c>
      <c r="AP703">
        <f t="shared" si="251"/>
        <v>0</v>
      </c>
      <c r="AQ703" s="97">
        <f>(AK703/(IF((237.3*LN(('Mini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3" s="97">
        <f>(AL703/(IF((237.3*LN(('Mini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3" s="97">
        <f>(AM703/(IF((237.3*LN(('Mini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3">
        <f t="shared" si="246"/>
        <v>0</v>
      </c>
      <c r="AU703">
        <v>0</v>
      </c>
      <c r="AV703" s="96">
        <v>0</v>
      </c>
      <c r="AW703" s="139">
        <f t="shared" si="245"/>
        <v>1.3</v>
      </c>
      <c r="AX703" s="129">
        <v>0</v>
      </c>
      <c r="AY703" s="129">
        <v>0</v>
      </c>
      <c r="AZ703" s="129">
        <v>0</v>
      </c>
      <c r="BA703" s="86"/>
      <c r="BB703" s="86">
        <v>0</v>
      </c>
      <c r="BC703">
        <v>0</v>
      </c>
      <c r="BD703">
        <v>0</v>
      </c>
      <c r="BE703">
        <v>0</v>
      </c>
      <c r="BG703">
        <v>0</v>
      </c>
      <c r="BH703">
        <v>0</v>
      </c>
      <c r="BI703">
        <v>0</v>
      </c>
      <c r="BJ703">
        <v>0</v>
      </c>
      <c r="BM703">
        <f t="shared" si="247"/>
        <v>8.0534470601597002E-4</v>
      </c>
      <c r="BN703">
        <f t="shared" si="248"/>
        <v>3.9795050474943999E-4</v>
      </c>
      <c r="BO703">
        <f t="shared" si="249"/>
        <v>1.8138647155180001</v>
      </c>
      <c r="BP703">
        <f t="shared" si="250"/>
        <v>2</v>
      </c>
    </row>
    <row r="704" spans="1:68" x14ac:dyDescent="0.25">
      <c r="A704" t="str">
        <f t="shared" si="255"/>
        <v>12390233</v>
      </c>
      <c r="B704">
        <v>12</v>
      </c>
      <c r="C704">
        <v>390</v>
      </c>
      <c r="D704">
        <v>3</v>
      </c>
      <c r="E704">
        <v>23</v>
      </c>
      <c r="F704" s="138">
        <f t="shared" si="254"/>
        <v>9</v>
      </c>
      <c r="G704">
        <v>0</v>
      </c>
      <c r="H704">
        <v>0</v>
      </c>
      <c r="I704">
        <v>0</v>
      </c>
      <c r="J704" s="94">
        <v>0</v>
      </c>
      <c r="K704" s="87">
        <v>1429.2</v>
      </c>
      <c r="L704" s="86">
        <v>0</v>
      </c>
      <c r="M704" s="86">
        <v>0</v>
      </c>
      <c r="N704" s="86">
        <v>0</v>
      </c>
      <c r="O704">
        <v>1.3620000000000001</v>
      </c>
      <c r="P704">
        <v>1.1000000000000001</v>
      </c>
      <c r="Q704">
        <v>1.1000000000000001</v>
      </c>
      <c r="R704">
        <v>1.1000000000000001</v>
      </c>
      <c r="S704">
        <f t="shared" si="243"/>
        <v>213</v>
      </c>
      <c r="T704">
        <f t="shared" si="243"/>
        <v>0</v>
      </c>
      <c r="U704">
        <f t="shared" si="243"/>
        <v>0</v>
      </c>
      <c r="V704">
        <f t="shared" si="243"/>
        <v>0</v>
      </c>
      <c r="W704">
        <f t="shared" si="253"/>
        <v>37</v>
      </c>
      <c r="X704">
        <f t="shared" si="253"/>
        <v>0</v>
      </c>
      <c r="Y704">
        <f t="shared" si="253"/>
        <v>0</v>
      </c>
      <c r="Z704">
        <f t="shared" si="252"/>
        <v>0</v>
      </c>
      <c r="AA704">
        <f t="shared" si="256"/>
        <v>4.1498112442983492</v>
      </c>
      <c r="AB704">
        <f t="shared" si="256"/>
        <v>0</v>
      </c>
      <c r="AC704">
        <f t="shared" si="257"/>
        <v>0</v>
      </c>
      <c r="AD704" s="96">
        <f t="shared" si="258"/>
        <v>0</v>
      </c>
      <c r="AE704" s="95">
        <v>0</v>
      </c>
      <c r="AF704" s="86">
        <v>0</v>
      </c>
      <c r="AG704" s="86">
        <v>0</v>
      </c>
      <c r="AH704">
        <v>0.98</v>
      </c>
      <c r="AI704">
        <v>0.98</v>
      </c>
      <c r="AJ704">
        <v>0.98</v>
      </c>
      <c r="AK704">
        <f t="shared" si="244"/>
        <v>0</v>
      </c>
      <c r="AL704">
        <f t="shared" si="244"/>
        <v>0</v>
      </c>
      <c r="AM704">
        <f t="shared" si="244"/>
        <v>0</v>
      </c>
      <c r="AN704">
        <f t="shared" si="251"/>
        <v>0</v>
      </c>
      <c r="AO704">
        <f t="shared" si="251"/>
        <v>0</v>
      </c>
      <c r="AP704">
        <f t="shared" si="251"/>
        <v>0</v>
      </c>
      <c r="AQ704" s="97">
        <f>(AK704/(IF((237.3*LN(('Mini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4" s="97">
        <f>(AL704/(IF((237.3*LN(('Mini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4" s="97">
        <f>(AM704/(IF((237.3*LN(('Mini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4">
        <f t="shared" si="246"/>
        <v>0</v>
      </c>
      <c r="AU704">
        <v>0</v>
      </c>
      <c r="AV704" s="96">
        <v>0</v>
      </c>
      <c r="AW704" s="139">
        <f t="shared" si="245"/>
        <v>1.3</v>
      </c>
      <c r="AX704" s="129">
        <v>0</v>
      </c>
      <c r="AY704" s="129">
        <v>0</v>
      </c>
      <c r="AZ704" s="129">
        <v>0</v>
      </c>
      <c r="BA704" s="86"/>
      <c r="BB704" s="86">
        <v>0</v>
      </c>
      <c r="BC704">
        <v>0</v>
      </c>
      <c r="BD704">
        <v>0</v>
      </c>
      <c r="BE704">
        <v>0</v>
      </c>
      <c r="BG704">
        <v>0</v>
      </c>
      <c r="BH704">
        <v>0</v>
      </c>
      <c r="BI704">
        <v>0</v>
      </c>
      <c r="BJ704">
        <v>0</v>
      </c>
      <c r="BM704">
        <f t="shared" si="247"/>
        <v>8.0534470601597002E-4</v>
      </c>
      <c r="BN704">
        <f t="shared" si="248"/>
        <v>3.9795050474943999E-4</v>
      </c>
      <c r="BO704">
        <f t="shared" si="249"/>
        <v>1.8138647155180001</v>
      </c>
      <c r="BP704">
        <f t="shared" si="250"/>
        <v>2</v>
      </c>
    </row>
    <row r="705" spans="1:68" x14ac:dyDescent="0.25">
      <c r="A705" t="str">
        <f t="shared" si="255"/>
        <v>12390303</v>
      </c>
      <c r="B705">
        <v>12</v>
      </c>
      <c r="C705">
        <v>390</v>
      </c>
      <c r="D705">
        <v>3</v>
      </c>
      <c r="E705">
        <v>30</v>
      </c>
      <c r="F705" s="138">
        <f t="shared" si="254"/>
        <v>14</v>
      </c>
      <c r="G705">
        <v>0</v>
      </c>
      <c r="H705">
        <v>0</v>
      </c>
      <c r="I705">
        <v>0</v>
      </c>
      <c r="J705" s="94">
        <v>0</v>
      </c>
      <c r="K705" s="87">
        <v>1987.2</v>
      </c>
      <c r="L705" s="86">
        <v>0</v>
      </c>
      <c r="M705" s="86">
        <v>0</v>
      </c>
      <c r="N705" s="86">
        <v>0</v>
      </c>
      <c r="O705">
        <v>1.3620000000000001</v>
      </c>
      <c r="P705">
        <v>1.1000000000000001</v>
      </c>
      <c r="Q705">
        <v>1.1000000000000001</v>
      </c>
      <c r="R705">
        <v>1.1000000000000001</v>
      </c>
      <c r="S705">
        <f t="shared" si="243"/>
        <v>297</v>
      </c>
      <c r="T705">
        <f t="shared" si="243"/>
        <v>0</v>
      </c>
      <c r="U705">
        <f t="shared" si="243"/>
        <v>0</v>
      </c>
      <c r="V705">
        <f t="shared" ref="V705:V736" si="259">ROUND(N705*POWER((($M$1-$M$2)/LN(($M$1-$M$3)/($M$2-$M$3)))/((75-65)/LN((75-20)/(65-20))),R705),0)</f>
        <v>0</v>
      </c>
      <c r="W705">
        <f t="shared" si="253"/>
        <v>51</v>
      </c>
      <c r="X705">
        <f t="shared" si="253"/>
        <v>0</v>
      </c>
      <c r="Y705">
        <f t="shared" si="253"/>
        <v>0</v>
      </c>
      <c r="Z705">
        <f t="shared" si="252"/>
        <v>0</v>
      </c>
      <c r="AA705">
        <f t="shared" si="256"/>
        <v>10.074204875904245</v>
      </c>
      <c r="AB705">
        <f t="shared" si="256"/>
        <v>0</v>
      </c>
      <c r="AC705">
        <f t="shared" si="257"/>
        <v>0</v>
      </c>
      <c r="AD705" s="96">
        <f t="shared" si="258"/>
        <v>0</v>
      </c>
      <c r="AE705" s="95">
        <v>0</v>
      </c>
      <c r="AF705" s="86">
        <v>0</v>
      </c>
      <c r="AG705" s="86">
        <v>0</v>
      </c>
      <c r="AH705">
        <v>0.98</v>
      </c>
      <c r="AI705">
        <v>0.98</v>
      </c>
      <c r="AJ705">
        <v>0.98</v>
      </c>
      <c r="AK705">
        <f t="shared" si="244"/>
        <v>0</v>
      </c>
      <c r="AL705">
        <f t="shared" si="244"/>
        <v>0</v>
      </c>
      <c r="AM705">
        <f t="shared" si="244"/>
        <v>0</v>
      </c>
      <c r="AN705">
        <f t="shared" si="251"/>
        <v>0</v>
      </c>
      <c r="AO705">
        <f t="shared" si="251"/>
        <v>0</v>
      </c>
      <c r="AP705">
        <f t="shared" si="251"/>
        <v>0</v>
      </c>
      <c r="AQ705" s="97">
        <f>(AK705/(IF((237.3*LN(('Mini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5" s="97">
        <f>(AL705/(IF((237.3*LN(('Mini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5" s="97">
        <f>(AM705/(IF((237.3*LN(('Mini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5">
        <f t="shared" si="246"/>
        <v>0</v>
      </c>
      <c r="AU705">
        <v>0</v>
      </c>
      <c r="AV705" s="96">
        <v>0</v>
      </c>
      <c r="AW705" s="139">
        <f t="shared" si="245"/>
        <v>1.95</v>
      </c>
      <c r="AX705" s="129">
        <v>0</v>
      </c>
      <c r="AY705" s="129">
        <v>0</v>
      </c>
      <c r="AZ705" s="129">
        <v>0</v>
      </c>
      <c r="BA705" s="86"/>
      <c r="BB705" s="86">
        <v>0</v>
      </c>
      <c r="BC705">
        <v>0</v>
      </c>
      <c r="BD705">
        <v>0</v>
      </c>
      <c r="BE705">
        <v>0</v>
      </c>
      <c r="BG705">
        <v>0</v>
      </c>
      <c r="BH705">
        <v>0</v>
      </c>
      <c r="BI705">
        <v>0</v>
      </c>
      <c r="BJ705">
        <v>0</v>
      </c>
      <c r="BM705">
        <f t="shared" si="247"/>
        <v>2.5582398288699999E-3</v>
      </c>
      <c r="BN705">
        <f t="shared" si="248"/>
        <v>5.6161694684148003E-4</v>
      </c>
      <c r="BO705">
        <f t="shared" si="249"/>
        <v>1.4942747715061999</v>
      </c>
      <c r="BP705">
        <f t="shared" si="250"/>
        <v>3</v>
      </c>
    </row>
    <row r="706" spans="1:68" x14ac:dyDescent="0.25">
      <c r="A706" t="str">
        <f t="shared" si="255"/>
        <v>12390383</v>
      </c>
      <c r="B706">
        <v>12</v>
      </c>
      <c r="C706">
        <v>390</v>
      </c>
      <c r="D706">
        <v>3</v>
      </c>
      <c r="E706">
        <v>38</v>
      </c>
      <c r="F706" s="138">
        <f t="shared" si="254"/>
        <v>19</v>
      </c>
      <c r="G706">
        <v>0</v>
      </c>
      <c r="H706">
        <v>0</v>
      </c>
      <c r="I706">
        <v>0</v>
      </c>
      <c r="J706" s="94">
        <v>0</v>
      </c>
      <c r="K706" s="87">
        <v>2563.2000000000003</v>
      </c>
      <c r="L706" s="86">
        <v>0</v>
      </c>
      <c r="M706" s="86">
        <v>0</v>
      </c>
      <c r="N706" s="86">
        <v>0</v>
      </c>
      <c r="O706">
        <v>1.3620000000000001</v>
      </c>
      <c r="P706">
        <v>1.1000000000000001</v>
      </c>
      <c r="Q706">
        <v>1.1000000000000001</v>
      </c>
      <c r="R706">
        <v>1.1000000000000001</v>
      </c>
      <c r="S706">
        <f t="shared" ref="S706:S737" si="260">ROUND(K706*POWER((($M$1-$M$2)/LN(($M$1-$M$3)/($M$2-$M$3)))/((75-65)/LN((75-20)/(65-20))),O706),0)</f>
        <v>383</v>
      </c>
      <c r="T706">
        <f t="shared" ref="T706:T737" si="261">ROUND(L706*POWER((($M$1-$M$2)/LN(($M$1-$M$3)/($M$2-$M$3)))/((75-65)/LN((75-20)/(65-20))),P706),0)</f>
        <v>0</v>
      </c>
      <c r="U706">
        <f t="shared" ref="U706:U737" si="262">ROUND(M706*POWER((($M$1-$M$2)/LN(($M$1-$M$3)/($M$2-$M$3)))/((75-65)/LN((75-20)/(65-20))),Q706),0)</f>
        <v>0</v>
      </c>
      <c r="V706">
        <f t="shared" si="259"/>
        <v>0</v>
      </c>
      <c r="W706">
        <f t="shared" si="253"/>
        <v>66</v>
      </c>
      <c r="X706">
        <f t="shared" si="253"/>
        <v>0</v>
      </c>
      <c r="Y706">
        <f t="shared" si="253"/>
        <v>0</v>
      </c>
      <c r="Z706">
        <f t="shared" si="252"/>
        <v>0</v>
      </c>
      <c r="AA706">
        <f t="shared" si="256"/>
        <v>33.070865125873794</v>
      </c>
      <c r="AB706">
        <f t="shared" si="256"/>
        <v>0</v>
      </c>
      <c r="AC706">
        <f t="shared" si="257"/>
        <v>0</v>
      </c>
      <c r="AD706" s="96">
        <f t="shared" si="258"/>
        <v>0</v>
      </c>
      <c r="AE706" s="95">
        <v>0</v>
      </c>
      <c r="AF706" s="86">
        <v>0</v>
      </c>
      <c r="AG706" s="86">
        <v>0</v>
      </c>
      <c r="AH706">
        <v>0.98</v>
      </c>
      <c r="AI706">
        <v>0.98</v>
      </c>
      <c r="AJ706">
        <v>0.98</v>
      </c>
      <c r="AK706">
        <f t="shared" si="244"/>
        <v>0</v>
      </c>
      <c r="AL706">
        <f t="shared" si="244"/>
        <v>0</v>
      </c>
      <c r="AM706">
        <f t="shared" si="244"/>
        <v>0</v>
      </c>
      <c r="AN706">
        <f t="shared" si="251"/>
        <v>0</v>
      </c>
      <c r="AO706">
        <f t="shared" si="251"/>
        <v>0</v>
      </c>
      <c r="AP706">
        <f t="shared" si="251"/>
        <v>0</v>
      </c>
      <c r="AQ706" s="97">
        <f>(AK706/(IF((237.3*LN(('Mini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6" s="97">
        <f>(AL706/(IF((237.3*LN(('Mini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6" s="97">
        <f>(AM706/(IF((237.3*LN(('Mini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6">
        <f t="shared" si="246"/>
        <v>0</v>
      </c>
      <c r="AU706">
        <v>0</v>
      </c>
      <c r="AV706" s="96">
        <v>0</v>
      </c>
      <c r="AW706" s="139">
        <f t="shared" si="245"/>
        <v>2.6</v>
      </c>
      <c r="AX706" s="129">
        <v>0</v>
      </c>
      <c r="AY706" s="129">
        <v>0</v>
      </c>
      <c r="AZ706" s="129">
        <v>0</v>
      </c>
      <c r="BA706" s="86"/>
      <c r="BB706" s="86">
        <v>0</v>
      </c>
      <c r="BC706">
        <v>0</v>
      </c>
      <c r="BD706">
        <v>0</v>
      </c>
      <c r="BE706">
        <v>0</v>
      </c>
      <c r="BG706">
        <v>0</v>
      </c>
      <c r="BH706">
        <v>0</v>
      </c>
      <c r="BI706">
        <v>0</v>
      </c>
      <c r="BJ706">
        <v>0</v>
      </c>
      <c r="BM706">
        <f t="shared" si="247"/>
        <v>1.1616292894075E-2</v>
      </c>
      <c r="BN706">
        <f t="shared" si="248"/>
        <v>1.6553227470231999E-3</v>
      </c>
      <c r="BO706">
        <f t="shared" si="249"/>
        <v>1.5869346821790999</v>
      </c>
      <c r="BP706">
        <f t="shared" si="250"/>
        <v>1</v>
      </c>
    </row>
    <row r="707" spans="1:68" x14ac:dyDescent="0.25">
      <c r="A707" t="str">
        <f t="shared" si="255"/>
        <v>12410143</v>
      </c>
      <c r="B707">
        <v>12</v>
      </c>
      <c r="C707">
        <v>410</v>
      </c>
      <c r="D707">
        <v>3</v>
      </c>
      <c r="E707">
        <v>14</v>
      </c>
      <c r="F707" s="138">
        <f t="shared" si="254"/>
        <v>4</v>
      </c>
      <c r="G707">
        <v>0</v>
      </c>
      <c r="H707">
        <v>0</v>
      </c>
      <c r="I707">
        <v>0</v>
      </c>
      <c r="J707" s="94">
        <v>0</v>
      </c>
      <c r="K707" s="87">
        <v>866.4</v>
      </c>
      <c r="L707" s="86">
        <v>0</v>
      </c>
      <c r="M707" s="86">
        <v>0</v>
      </c>
      <c r="N707" s="86">
        <v>0</v>
      </c>
      <c r="O707">
        <v>1.3620000000000001</v>
      </c>
      <c r="P707">
        <v>1.1000000000000001</v>
      </c>
      <c r="Q707">
        <v>1.1000000000000001</v>
      </c>
      <c r="R707">
        <v>1.1000000000000001</v>
      </c>
      <c r="S707">
        <f t="shared" si="260"/>
        <v>129</v>
      </c>
      <c r="T707">
        <f t="shared" si="261"/>
        <v>0</v>
      </c>
      <c r="U707">
        <f t="shared" si="262"/>
        <v>0</v>
      </c>
      <c r="V707">
        <f t="shared" si="259"/>
        <v>0</v>
      </c>
      <c r="W707">
        <f t="shared" si="253"/>
        <v>22</v>
      </c>
      <c r="X707">
        <f t="shared" si="253"/>
        <v>0</v>
      </c>
      <c r="Y707">
        <f t="shared" si="253"/>
        <v>0</v>
      </c>
      <c r="Z707">
        <f t="shared" si="252"/>
        <v>0</v>
      </c>
      <c r="AA707">
        <f t="shared" si="256"/>
        <v>1.1039323170104169</v>
      </c>
      <c r="AB707">
        <f t="shared" si="256"/>
        <v>0</v>
      </c>
      <c r="AC707">
        <f t="shared" si="257"/>
        <v>0</v>
      </c>
      <c r="AD707" s="96">
        <f t="shared" si="258"/>
        <v>0</v>
      </c>
      <c r="AE707" s="95">
        <v>0</v>
      </c>
      <c r="AF707" s="86">
        <v>0</v>
      </c>
      <c r="AG707" s="86">
        <v>0</v>
      </c>
      <c r="AH707">
        <v>0.98</v>
      </c>
      <c r="AI707">
        <v>0.98</v>
      </c>
      <c r="AJ707">
        <v>0.98</v>
      </c>
      <c r="AK707">
        <f t="shared" ref="AK707:AK738" si="263">ROUND(AE707*POWER((($AG$1-$AG$2)/LN(($AG$1-$AG$3)/($AG$2-$AG$3)))/((16-18)/LN((16-27)/(18-27))),AH707),0)</f>
        <v>0</v>
      </c>
      <c r="AL707">
        <f t="shared" ref="AL707:AL738" si="264">ROUND(AF707*POWER((($AG$1-$AG$2)/LN(($AG$1-$AG$3)/($AG$2-$AG$3)))/((16-18)/LN((16-27)/(18-27))),AI707),0)</f>
        <v>0</v>
      </c>
      <c r="AM707">
        <f t="shared" ref="AM707:AM738" si="265">ROUND(AG707*POWER((($AG$1-$AG$2)/LN(($AG$1-$AG$3)/($AG$2-$AG$3)))/((16-18)/LN((16-27)/(18-27))),AJ707),0)</f>
        <v>0</v>
      </c>
      <c r="AN707">
        <f t="shared" si="251"/>
        <v>0</v>
      </c>
      <c r="AO707">
        <f t="shared" si="251"/>
        <v>0</v>
      </c>
      <c r="AP707">
        <f t="shared" si="251"/>
        <v>0</v>
      </c>
      <c r="AQ707" s="97">
        <f>(AK707/(IF((237.3*LN(('Mini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7" s="97">
        <f>(AL707/(IF((237.3*LN(('Mini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7" s="97">
        <f>(AM707/(IF((237.3*LN(('Mini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7">
        <f t="shared" si="246"/>
        <v>0</v>
      </c>
      <c r="AU707">
        <v>0</v>
      </c>
      <c r="AV707" s="96">
        <v>0</v>
      </c>
      <c r="AW707" s="139">
        <f t="shared" si="245"/>
        <v>0.68333333333333335</v>
      </c>
      <c r="AX707" s="129">
        <v>0</v>
      </c>
      <c r="AY707" s="129">
        <v>0</v>
      </c>
      <c r="AZ707" s="129">
        <v>0</v>
      </c>
      <c r="BA707" s="86"/>
      <c r="BB707" s="86">
        <v>0</v>
      </c>
      <c r="BC707">
        <v>0</v>
      </c>
      <c r="BD707">
        <v>0</v>
      </c>
      <c r="BE707">
        <v>0</v>
      </c>
      <c r="BG707">
        <v>0</v>
      </c>
      <c r="BH707">
        <v>0</v>
      </c>
      <c r="BI707">
        <v>0</v>
      </c>
      <c r="BJ707">
        <v>0</v>
      </c>
      <c r="BM707">
        <f t="shared" si="247"/>
        <v>1.3823338826853E-3</v>
      </c>
      <c r="BN707">
        <f t="shared" si="248"/>
        <v>3.3290816326530999E-4</v>
      </c>
      <c r="BO707">
        <f t="shared" si="249"/>
        <v>1.723172227894</v>
      </c>
      <c r="BP707">
        <f t="shared" si="250"/>
        <v>1</v>
      </c>
    </row>
    <row r="708" spans="1:68" x14ac:dyDescent="0.25">
      <c r="A708" t="str">
        <f t="shared" si="255"/>
        <v>12410183</v>
      </c>
      <c r="B708">
        <v>12</v>
      </c>
      <c r="C708">
        <v>410</v>
      </c>
      <c r="D708">
        <v>3</v>
      </c>
      <c r="E708">
        <v>18</v>
      </c>
      <c r="F708" s="138">
        <f t="shared" si="254"/>
        <v>9</v>
      </c>
      <c r="G708">
        <v>0</v>
      </c>
      <c r="H708">
        <v>0</v>
      </c>
      <c r="I708">
        <v>0</v>
      </c>
      <c r="J708" s="94">
        <v>0</v>
      </c>
      <c r="K708" s="87">
        <v>1284.3999999999999</v>
      </c>
      <c r="L708" s="86">
        <v>0</v>
      </c>
      <c r="M708" s="86">
        <v>0</v>
      </c>
      <c r="N708" s="86">
        <v>0</v>
      </c>
      <c r="O708">
        <v>1.3620000000000001</v>
      </c>
      <c r="P708">
        <v>1.1000000000000001</v>
      </c>
      <c r="Q708">
        <v>1.1000000000000001</v>
      </c>
      <c r="R708">
        <v>1.1000000000000001</v>
      </c>
      <c r="S708">
        <f t="shared" si="260"/>
        <v>192</v>
      </c>
      <c r="T708">
        <f t="shared" si="261"/>
        <v>0</v>
      </c>
      <c r="U708">
        <f t="shared" si="262"/>
        <v>0</v>
      </c>
      <c r="V708">
        <f t="shared" si="259"/>
        <v>0</v>
      </c>
      <c r="W708">
        <f t="shared" si="253"/>
        <v>33</v>
      </c>
      <c r="X708">
        <f t="shared" si="253"/>
        <v>0</v>
      </c>
      <c r="Y708">
        <f t="shared" si="253"/>
        <v>0</v>
      </c>
      <c r="Z708">
        <f t="shared" si="252"/>
        <v>0</v>
      </c>
      <c r="AA708">
        <f t="shared" si="256"/>
        <v>3.5513436237532972</v>
      </c>
      <c r="AB708">
        <f t="shared" si="256"/>
        <v>0</v>
      </c>
      <c r="AC708">
        <f t="shared" si="257"/>
        <v>0</v>
      </c>
      <c r="AD708" s="96">
        <f t="shared" si="258"/>
        <v>0</v>
      </c>
      <c r="AE708" s="95">
        <v>0</v>
      </c>
      <c r="AF708" s="86">
        <v>0</v>
      </c>
      <c r="AG708" s="86">
        <v>0</v>
      </c>
      <c r="AH708">
        <v>0.98</v>
      </c>
      <c r="AI708">
        <v>0.98</v>
      </c>
      <c r="AJ708">
        <v>0.98</v>
      </c>
      <c r="AK708">
        <f t="shared" si="263"/>
        <v>0</v>
      </c>
      <c r="AL708">
        <f t="shared" si="264"/>
        <v>0</v>
      </c>
      <c r="AM708">
        <f t="shared" si="265"/>
        <v>0</v>
      </c>
      <c r="AN708">
        <f t="shared" si="251"/>
        <v>0</v>
      </c>
      <c r="AO708">
        <f t="shared" si="251"/>
        <v>0</v>
      </c>
      <c r="AP708">
        <f t="shared" si="251"/>
        <v>0</v>
      </c>
      <c r="AQ708" s="97">
        <f>(AK708/(IF((237.3*LN(('Mini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8" s="97">
        <f>(AL708/(IF((237.3*LN(('Mini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8" s="97">
        <f>(AM708/(IF((237.3*LN(('Mini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8">
        <f t="shared" si="246"/>
        <v>0</v>
      </c>
      <c r="AU708">
        <v>0</v>
      </c>
      <c r="AV708" s="96">
        <v>0</v>
      </c>
      <c r="AW708" s="139">
        <f t="shared" si="245"/>
        <v>1.3666666666666667</v>
      </c>
      <c r="AX708" s="129">
        <v>0</v>
      </c>
      <c r="AY708" s="129">
        <v>0</v>
      </c>
      <c r="AZ708" s="129">
        <v>0</v>
      </c>
      <c r="BA708" s="86"/>
      <c r="BB708" s="86">
        <v>0</v>
      </c>
      <c r="BC708">
        <v>0</v>
      </c>
      <c r="BD708">
        <v>0</v>
      </c>
      <c r="BE708">
        <v>0</v>
      </c>
      <c r="BG708">
        <v>0</v>
      </c>
      <c r="BH708">
        <v>0</v>
      </c>
      <c r="BI708">
        <v>0</v>
      </c>
      <c r="BJ708">
        <v>0</v>
      </c>
      <c r="BM708">
        <f t="shared" si="247"/>
        <v>8.0534470601597002E-4</v>
      </c>
      <c r="BN708">
        <f t="shared" si="248"/>
        <v>3.9795050474943999E-4</v>
      </c>
      <c r="BO708">
        <f t="shared" si="249"/>
        <v>1.8138647155180001</v>
      </c>
      <c r="BP708">
        <f t="shared" si="250"/>
        <v>2</v>
      </c>
    </row>
    <row r="709" spans="1:68" x14ac:dyDescent="0.25">
      <c r="A709" t="str">
        <f t="shared" si="255"/>
        <v>12410233</v>
      </c>
      <c r="B709">
        <v>12</v>
      </c>
      <c r="C709">
        <v>410</v>
      </c>
      <c r="D709">
        <v>3</v>
      </c>
      <c r="E709">
        <v>23</v>
      </c>
      <c r="F709" s="138">
        <f t="shared" si="254"/>
        <v>9</v>
      </c>
      <c r="G709">
        <v>0</v>
      </c>
      <c r="H709">
        <v>0</v>
      </c>
      <c r="I709">
        <v>0</v>
      </c>
      <c r="J709" s="94">
        <v>0</v>
      </c>
      <c r="K709" s="87">
        <v>1508.6</v>
      </c>
      <c r="L709" s="86">
        <v>0</v>
      </c>
      <c r="M709" s="86">
        <v>0</v>
      </c>
      <c r="N709" s="86">
        <v>0</v>
      </c>
      <c r="O709">
        <v>1.3620000000000001</v>
      </c>
      <c r="P709">
        <v>1.1000000000000001</v>
      </c>
      <c r="Q709">
        <v>1.1000000000000001</v>
      </c>
      <c r="R709">
        <v>1.1000000000000001</v>
      </c>
      <c r="S709">
        <f t="shared" si="260"/>
        <v>225</v>
      </c>
      <c r="T709">
        <f t="shared" si="261"/>
        <v>0</v>
      </c>
      <c r="U709">
        <f t="shared" si="262"/>
        <v>0</v>
      </c>
      <c r="V709">
        <f t="shared" si="259"/>
        <v>0</v>
      </c>
      <c r="W709">
        <f t="shared" si="253"/>
        <v>39</v>
      </c>
      <c r="X709">
        <f t="shared" si="253"/>
        <v>0</v>
      </c>
      <c r="Y709">
        <f t="shared" si="253"/>
        <v>0</v>
      </c>
      <c r="Z709">
        <f t="shared" si="252"/>
        <v>0</v>
      </c>
      <c r="AA709">
        <f t="shared" si="256"/>
        <v>4.8084620668832043</v>
      </c>
      <c r="AB709">
        <f t="shared" si="256"/>
        <v>0</v>
      </c>
      <c r="AC709">
        <f t="shared" si="257"/>
        <v>0</v>
      </c>
      <c r="AD709" s="96">
        <f t="shared" si="258"/>
        <v>0</v>
      </c>
      <c r="AE709" s="95">
        <v>0</v>
      </c>
      <c r="AF709" s="86">
        <v>0</v>
      </c>
      <c r="AG709" s="86">
        <v>0</v>
      </c>
      <c r="AH709">
        <v>0.98</v>
      </c>
      <c r="AI709">
        <v>0.98</v>
      </c>
      <c r="AJ709">
        <v>0.98</v>
      </c>
      <c r="AK709">
        <f t="shared" si="263"/>
        <v>0</v>
      </c>
      <c r="AL709">
        <f t="shared" si="264"/>
        <v>0</v>
      </c>
      <c r="AM709">
        <f t="shared" si="265"/>
        <v>0</v>
      </c>
      <c r="AN709">
        <f t="shared" si="251"/>
        <v>0</v>
      </c>
      <c r="AO709">
        <f t="shared" si="251"/>
        <v>0</v>
      </c>
      <c r="AP709">
        <f t="shared" si="251"/>
        <v>0</v>
      </c>
      <c r="AQ709" s="97">
        <f>(AK709/(IF((237.3*LN(('Mini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09" s="97">
        <f>(AL709/(IF((237.3*LN(('Mini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09" s="97">
        <f>(AM709/(IF((237.3*LN(('Mini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09">
        <f t="shared" si="246"/>
        <v>0</v>
      </c>
      <c r="AU709">
        <v>0</v>
      </c>
      <c r="AV709" s="96">
        <v>0</v>
      </c>
      <c r="AW709" s="139">
        <f t="shared" si="245"/>
        <v>1.3666666666666667</v>
      </c>
      <c r="AX709" s="129">
        <v>0</v>
      </c>
      <c r="AY709" s="129">
        <v>0</v>
      </c>
      <c r="AZ709" s="129">
        <v>0</v>
      </c>
      <c r="BA709" s="86"/>
      <c r="BB709" s="86">
        <v>0</v>
      </c>
      <c r="BC709">
        <v>0</v>
      </c>
      <c r="BD709">
        <v>0</v>
      </c>
      <c r="BE709">
        <v>0</v>
      </c>
      <c r="BG709">
        <v>0</v>
      </c>
      <c r="BH709">
        <v>0</v>
      </c>
      <c r="BI709">
        <v>0</v>
      </c>
      <c r="BJ709">
        <v>0</v>
      </c>
      <c r="BM709">
        <f t="shared" si="247"/>
        <v>8.0534470601597002E-4</v>
      </c>
      <c r="BN709">
        <f t="shared" si="248"/>
        <v>3.9795050474943999E-4</v>
      </c>
      <c r="BO709">
        <f t="shared" si="249"/>
        <v>1.8138647155180001</v>
      </c>
      <c r="BP709">
        <f t="shared" si="250"/>
        <v>2</v>
      </c>
    </row>
    <row r="710" spans="1:68" x14ac:dyDescent="0.25">
      <c r="A710" t="str">
        <f t="shared" si="255"/>
        <v>12410303</v>
      </c>
      <c r="B710">
        <v>12</v>
      </c>
      <c r="C710">
        <v>410</v>
      </c>
      <c r="D710">
        <v>3</v>
      </c>
      <c r="E710">
        <v>30</v>
      </c>
      <c r="F710" s="138">
        <f t="shared" si="254"/>
        <v>14</v>
      </c>
      <c r="G710">
        <v>0</v>
      </c>
      <c r="H710">
        <v>0</v>
      </c>
      <c r="I710">
        <v>0</v>
      </c>
      <c r="J710" s="94">
        <v>0</v>
      </c>
      <c r="K710" s="87">
        <v>2097.6</v>
      </c>
      <c r="L710" s="86">
        <v>0</v>
      </c>
      <c r="M710" s="86">
        <v>0</v>
      </c>
      <c r="N710" s="86">
        <v>0</v>
      </c>
      <c r="O710">
        <v>1.3620000000000001</v>
      </c>
      <c r="P710">
        <v>1.1000000000000001</v>
      </c>
      <c r="Q710">
        <v>1.1000000000000001</v>
      </c>
      <c r="R710">
        <v>1.1000000000000001</v>
      </c>
      <c r="S710">
        <f t="shared" si="260"/>
        <v>313</v>
      </c>
      <c r="T710">
        <f t="shared" si="261"/>
        <v>0</v>
      </c>
      <c r="U710">
        <f t="shared" si="262"/>
        <v>0</v>
      </c>
      <c r="V710">
        <f t="shared" si="259"/>
        <v>0</v>
      </c>
      <c r="W710">
        <f t="shared" si="253"/>
        <v>54</v>
      </c>
      <c r="X710">
        <f t="shared" si="253"/>
        <v>0</v>
      </c>
      <c r="Y710">
        <f t="shared" si="253"/>
        <v>0</v>
      </c>
      <c r="Z710">
        <f t="shared" si="252"/>
        <v>0</v>
      </c>
      <c r="AA710">
        <f t="shared" si="256"/>
        <v>11.556350816222912</v>
      </c>
      <c r="AB710">
        <f t="shared" si="256"/>
        <v>0</v>
      </c>
      <c r="AC710">
        <f t="shared" si="257"/>
        <v>0</v>
      </c>
      <c r="AD710" s="96">
        <f t="shared" si="258"/>
        <v>0</v>
      </c>
      <c r="AE710" s="95">
        <v>0</v>
      </c>
      <c r="AF710" s="86">
        <v>0</v>
      </c>
      <c r="AG710" s="86">
        <v>0</v>
      </c>
      <c r="AH710">
        <v>0.98</v>
      </c>
      <c r="AI710">
        <v>0.98</v>
      </c>
      <c r="AJ710">
        <v>0.98</v>
      </c>
      <c r="AK710">
        <f t="shared" si="263"/>
        <v>0</v>
      </c>
      <c r="AL710">
        <f t="shared" si="264"/>
        <v>0</v>
      </c>
      <c r="AM710">
        <f t="shared" si="265"/>
        <v>0</v>
      </c>
      <c r="AN710">
        <f t="shared" si="251"/>
        <v>0</v>
      </c>
      <c r="AO710">
        <f t="shared" si="251"/>
        <v>0</v>
      </c>
      <c r="AP710">
        <f t="shared" si="251"/>
        <v>0</v>
      </c>
      <c r="AQ710" s="97">
        <f>(AK710/(IF((237.3*LN(('Mini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0" s="97">
        <f>(AL710/(IF((237.3*LN(('Mini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0" s="97">
        <f>(AM710/(IF((237.3*LN(('Mini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0">
        <f t="shared" si="246"/>
        <v>0</v>
      </c>
      <c r="AU710">
        <v>0</v>
      </c>
      <c r="AV710" s="96">
        <v>0</v>
      </c>
      <c r="AW710" s="139">
        <f t="shared" si="245"/>
        <v>2.0499999999999998</v>
      </c>
      <c r="AX710" s="129">
        <v>0</v>
      </c>
      <c r="AY710" s="129">
        <v>0</v>
      </c>
      <c r="AZ710" s="129">
        <v>0</v>
      </c>
      <c r="BA710" s="86"/>
      <c r="BB710" s="86">
        <v>0</v>
      </c>
      <c r="BC710">
        <v>0</v>
      </c>
      <c r="BD710">
        <v>0</v>
      </c>
      <c r="BE710">
        <v>0</v>
      </c>
      <c r="BG710">
        <v>0</v>
      </c>
      <c r="BH710">
        <v>0</v>
      </c>
      <c r="BI710">
        <v>0</v>
      </c>
      <c r="BJ710">
        <v>0</v>
      </c>
      <c r="BM710">
        <f t="shared" si="247"/>
        <v>2.5582398288699999E-3</v>
      </c>
      <c r="BN710">
        <f t="shared" si="248"/>
        <v>5.6161694684148003E-4</v>
      </c>
      <c r="BO710">
        <f t="shared" si="249"/>
        <v>1.4942747715061999</v>
      </c>
      <c r="BP710">
        <f t="shared" si="250"/>
        <v>3</v>
      </c>
    </row>
    <row r="711" spans="1:68" x14ac:dyDescent="0.25">
      <c r="A711" t="str">
        <f t="shared" si="255"/>
        <v>12410383</v>
      </c>
      <c r="B711">
        <v>12</v>
      </c>
      <c r="C711">
        <v>410</v>
      </c>
      <c r="D711">
        <v>3</v>
      </c>
      <c r="E711">
        <v>38</v>
      </c>
      <c r="F711" s="138">
        <f t="shared" si="254"/>
        <v>19</v>
      </c>
      <c r="G711">
        <v>0</v>
      </c>
      <c r="H711">
        <v>0</v>
      </c>
      <c r="I711">
        <v>0</v>
      </c>
      <c r="J711" s="94">
        <v>0</v>
      </c>
      <c r="K711" s="87">
        <v>2705.6</v>
      </c>
      <c r="L711" s="86">
        <v>0</v>
      </c>
      <c r="M711" s="86">
        <v>0</v>
      </c>
      <c r="N711" s="86">
        <v>0</v>
      </c>
      <c r="O711">
        <v>1.3620000000000001</v>
      </c>
      <c r="P711">
        <v>1.1000000000000001</v>
      </c>
      <c r="Q711">
        <v>1.1000000000000001</v>
      </c>
      <c r="R711">
        <v>1.1000000000000001</v>
      </c>
      <c r="S711">
        <f t="shared" si="260"/>
        <v>404</v>
      </c>
      <c r="T711">
        <f t="shared" si="261"/>
        <v>0</v>
      </c>
      <c r="U711">
        <f t="shared" si="262"/>
        <v>0</v>
      </c>
      <c r="V711">
        <f t="shared" si="259"/>
        <v>0</v>
      </c>
      <c r="W711">
        <f t="shared" si="253"/>
        <v>69</v>
      </c>
      <c r="X711">
        <f t="shared" si="253"/>
        <v>0</v>
      </c>
      <c r="Y711">
        <f t="shared" si="253"/>
        <v>0</v>
      </c>
      <c r="Z711">
        <f t="shared" si="252"/>
        <v>0</v>
      </c>
      <c r="AA711">
        <f t="shared" si="256"/>
        <v>37.375041790556601</v>
      </c>
      <c r="AB711">
        <f t="shared" si="256"/>
        <v>0</v>
      </c>
      <c r="AC711">
        <f t="shared" si="257"/>
        <v>0</v>
      </c>
      <c r="AD711" s="96">
        <f t="shared" si="258"/>
        <v>0</v>
      </c>
      <c r="AE711" s="95">
        <v>0</v>
      </c>
      <c r="AF711" s="86">
        <v>0</v>
      </c>
      <c r="AG711" s="86">
        <v>0</v>
      </c>
      <c r="AH711">
        <v>0.98</v>
      </c>
      <c r="AI711">
        <v>0.98</v>
      </c>
      <c r="AJ711">
        <v>0.98</v>
      </c>
      <c r="AK711">
        <f t="shared" si="263"/>
        <v>0</v>
      </c>
      <c r="AL711">
        <f t="shared" si="264"/>
        <v>0</v>
      </c>
      <c r="AM711">
        <f t="shared" si="265"/>
        <v>0</v>
      </c>
      <c r="AN711">
        <f t="shared" si="251"/>
        <v>0</v>
      </c>
      <c r="AO711">
        <f t="shared" si="251"/>
        <v>0</v>
      </c>
      <c r="AP711">
        <f t="shared" si="251"/>
        <v>0</v>
      </c>
      <c r="AQ711" s="97">
        <f>(AK711/(IF((237.3*LN(('Mini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1" s="97">
        <f>(AL711/(IF((237.3*LN(('Mini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1" s="97">
        <f>(AM711/(IF((237.3*LN(('Mini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1">
        <f t="shared" si="246"/>
        <v>0</v>
      </c>
      <c r="AU711">
        <v>0</v>
      </c>
      <c r="AV711" s="96">
        <v>0</v>
      </c>
      <c r="AW711" s="139">
        <f t="shared" si="245"/>
        <v>2.7333333333333334</v>
      </c>
      <c r="AX711" s="129">
        <v>0</v>
      </c>
      <c r="AY711" s="129">
        <v>0</v>
      </c>
      <c r="AZ711" s="129">
        <v>0</v>
      </c>
      <c r="BA711" s="86"/>
      <c r="BB711" s="86">
        <v>0</v>
      </c>
      <c r="BC711">
        <v>0</v>
      </c>
      <c r="BD711">
        <v>0</v>
      </c>
      <c r="BE711">
        <v>0</v>
      </c>
      <c r="BG711">
        <v>0</v>
      </c>
      <c r="BH711">
        <v>0</v>
      </c>
      <c r="BI711">
        <v>0</v>
      </c>
      <c r="BJ711">
        <v>0</v>
      </c>
      <c r="BM711">
        <f t="shared" si="247"/>
        <v>1.1616292894075E-2</v>
      </c>
      <c r="BN711">
        <f t="shared" si="248"/>
        <v>1.6553227470231999E-3</v>
      </c>
      <c r="BO711">
        <f t="shared" si="249"/>
        <v>1.5869346821790999</v>
      </c>
      <c r="BP711">
        <f t="shared" si="250"/>
        <v>1</v>
      </c>
    </row>
    <row r="712" spans="1:68" x14ac:dyDescent="0.25">
      <c r="A712" t="str">
        <f t="shared" si="255"/>
        <v>12430143</v>
      </c>
      <c r="B712">
        <v>12</v>
      </c>
      <c r="C712">
        <v>430</v>
      </c>
      <c r="D712">
        <v>3</v>
      </c>
      <c r="E712">
        <v>14</v>
      </c>
      <c r="F712" s="138">
        <f t="shared" si="254"/>
        <v>4</v>
      </c>
      <c r="G712">
        <v>0</v>
      </c>
      <c r="H712">
        <v>0</v>
      </c>
      <c r="I712">
        <v>0</v>
      </c>
      <c r="J712" s="94">
        <v>0</v>
      </c>
      <c r="K712" s="87">
        <v>912</v>
      </c>
      <c r="L712" s="86">
        <v>0</v>
      </c>
      <c r="M712" s="86">
        <v>0</v>
      </c>
      <c r="N712" s="86">
        <v>0</v>
      </c>
      <c r="O712">
        <v>1.3620000000000001</v>
      </c>
      <c r="P712">
        <v>1.1000000000000001</v>
      </c>
      <c r="Q712">
        <v>1.1000000000000001</v>
      </c>
      <c r="R712">
        <v>1.1000000000000001</v>
      </c>
      <c r="S712">
        <f t="shared" si="260"/>
        <v>136</v>
      </c>
      <c r="T712">
        <f t="shared" si="261"/>
        <v>0</v>
      </c>
      <c r="U712">
        <f t="shared" si="262"/>
        <v>0</v>
      </c>
      <c r="V712">
        <f t="shared" si="259"/>
        <v>0</v>
      </c>
      <c r="W712">
        <f t="shared" si="253"/>
        <v>23</v>
      </c>
      <c r="X712">
        <f t="shared" si="253"/>
        <v>0</v>
      </c>
      <c r="Y712">
        <f t="shared" si="253"/>
        <v>0</v>
      </c>
      <c r="Z712">
        <f t="shared" si="252"/>
        <v>0</v>
      </c>
      <c r="AA712">
        <f t="shared" si="256"/>
        <v>1.2520026171824166</v>
      </c>
      <c r="AB712">
        <f t="shared" si="256"/>
        <v>0</v>
      </c>
      <c r="AC712">
        <f t="shared" si="257"/>
        <v>0</v>
      </c>
      <c r="AD712" s="96">
        <f t="shared" si="258"/>
        <v>0</v>
      </c>
      <c r="AE712" s="95">
        <v>0</v>
      </c>
      <c r="AF712" s="86">
        <v>0</v>
      </c>
      <c r="AG712" s="86">
        <v>0</v>
      </c>
      <c r="AH712">
        <v>0.98</v>
      </c>
      <c r="AI712">
        <v>0.98</v>
      </c>
      <c r="AJ712">
        <v>0.98</v>
      </c>
      <c r="AK712">
        <f t="shared" si="263"/>
        <v>0</v>
      </c>
      <c r="AL712">
        <f t="shared" si="264"/>
        <v>0</v>
      </c>
      <c r="AM712">
        <f t="shared" si="265"/>
        <v>0</v>
      </c>
      <c r="AN712">
        <f t="shared" si="251"/>
        <v>0</v>
      </c>
      <c r="AO712">
        <f t="shared" si="251"/>
        <v>0</v>
      </c>
      <c r="AP712">
        <f t="shared" si="251"/>
        <v>0</v>
      </c>
      <c r="AQ712" s="97">
        <f>(AK712/(IF((237.3*LN(('Mini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2" s="97">
        <f>(AL712/(IF((237.3*LN(('Mini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2" s="97">
        <f>(AM712/(IF((237.3*LN(('Mini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2">
        <f t="shared" si="246"/>
        <v>0</v>
      </c>
      <c r="AU712">
        <v>0</v>
      </c>
      <c r="AV712" s="96">
        <v>0</v>
      </c>
      <c r="AW712" s="139">
        <f t="shared" si="245"/>
        <v>0.71666666666666667</v>
      </c>
      <c r="AX712" s="129">
        <v>0</v>
      </c>
      <c r="AY712" s="129">
        <v>0</v>
      </c>
      <c r="AZ712" s="129">
        <v>0</v>
      </c>
      <c r="BA712" s="86"/>
      <c r="BB712" s="86">
        <v>0</v>
      </c>
      <c r="BC712">
        <v>0</v>
      </c>
      <c r="BD712">
        <v>0</v>
      </c>
      <c r="BE712">
        <v>0</v>
      </c>
      <c r="BG712">
        <v>0</v>
      </c>
      <c r="BH712">
        <v>0</v>
      </c>
      <c r="BI712">
        <v>0</v>
      </c>
      <c r="BJ712">
        <v>0</v>
      </c>
      <c r="BM712">
        <f t="shared" si="247"/>
        <v>1.3823338826853E-3</v>
      </c>
      <c r="BN712">
        <f t="shared" si="248"/>
        <v>3.3290816326530999E-4</v>
      </c>
      <c r="BO712">
        <f t="shared" si="249"/>
        <v>1.723172227894</v>
      </c>
      <c r="BP712">
        <f t="shared" si="250"/>
        <v>1</v>
      </c>
    </row>
    <row r="713" spans="1:68" x14ac:dyDescent="0.25">
      <c r="A713" t="str">
        <f t="shared" si="255"/>
        <v>12430183</v>
      </c>
      <c r="B713">
        <v>12</v>
      </c>
      <c r="C713">
        <v>430</v>
      </c>
      <c r="D713">
        <v>3</v>
      </c>
      <c r="E713">
        <v>18</v>
      </c>
      <c r="F713" s="138">
        <f t="shared" si="254"/>
        <v>9</v>
      </c>
      <c r="G713">
        <v>0</v>
      </c>
      <c r="H713">
        <v>0</v>
      </c>
      <c r="I713">
        <v>0</v>
      </c>
      <c r="J713" s="94">
        <v>0</v>
      </c>
      <c r="K713" s="87">
        <v>1352</v>
      </c>
      <c r="L713" s="86">
        <v>0</v>
      </c>
      <c r="M713" s="86">
        <v>0</v>
      </c>
      <c r="N713" s="86">
        <v>0</v>
      </c>
      <c r="O713">
        <v>1.3620000000000001</v>
      </c>
      <c r="P713">
        <v>1.1000000000000001</v>
      </c>
      <c r="Q713">
        <v>1.1000000000000001</v>
      </c>
      <c r="R713">
        <v>1.1000000000000001</v>
      </c>
      <c r="S713">
        <f t="shared" si="260"/>
        <v>202</v>
      </c>
      <c r="T713">
        <f t="shared" si="261"/>
        <v>0</v>
      </c>
      <c r="U713">
        <f t="shared" si="262"/>
        <v>0</v>
      </c>
      <c r="V713">
        <f t="shared" si="259"/>
        <v>0</v>
      </c>
      <c r="W713">
        <f t="shared" si="253"/>
        <v>35</v>
      </c>
      <c r="X713">
        <f t="shared" si="253"/>
        <v>0</v>
      </c>
      <c r="Y713">
        <f t="shared" si="253"/>
        <v>0</v>
      </c>
      <c r="Z713">
        <f t="shared" si="252"/>
        <v>0</v>
      </c>
      <c r="AA713">
        <f t="shared" si="256"/>
        <v>4.1509173945712536</v>
      </c>
      <c r="AB713">
        <f t="shared" si="256"/>
        <v>0</v>
      </c>
      <c r="AC713">
        <f t="shared" si="257"/>
        <v>0</v>
      </c>
      <c r="AD713" s="96">
        <f t="shared" si="258"/>
        <v>0</v>
      </c>
      <c r="AE713" s="95">
        <v>0</v>
      </c>
      <c r="AF713" s="86">
        <v>0</v>
      </c>
      <c r="AG713" s="86">
        <v>0</v>
      </c>
      <c r="AH713">
        <v>0.98</v>
      </c>
      <c r="AI713">
        <v>0.98</v>
      </c>
      <c r="AJ713">
        <v>0.98</v>
      </c>
      <c r="AK713">
        <f t="shared" si="263"/>
        <v>0</v>
      </c>
      <c r="AL713">
        <f t="shared" si="264"/>
        <v>0</v>
      </c>
      <c r="AM713">
        <f t="shared" si="265"/>
        <v>0</v>
      </c>
      <c r="AN713">
        <f t="shared" si="251"/>
        <v>0</v>
      </c>
      <c r="AO713">
        <f t="shared" si="251"/>
        <v>0</v>
      </c>
      <c r="AP713">
        <f t="shared" si="251"/>
        <v>0</v>
      </c>
      <c r="AQ713" s="97">
        <f>(AK713/(IF((237.3*LN(('Mini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3" s="97">
        <f>(AL713/(IF((237.3*LN(('Mini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3" s="97">
        <f>(AM713/(IF((237.3*LN(('Mini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3">
        <f t="shared" si="246"/>
        <v>0</v>
      </c>
      <c r="AU713">
        <v>0</v>
      </c>
      <c r="AV713" s="96">
        <v>0</v>
      </c>
      <c r="AW713" s="139">
        <f t="shared" ref="AW713:AW776" si="266">IF($F713=$BR$70,$C713*$BS$70,IF($F713=$BR$71,$C713*$BS$71,IF($F713=$BR$72,$C713*$BS$72,IF($F713=$BR$73,$C713*$BS$73,IF($F713=$BR$74,$C713*$BS$74,IF($F713=$BR$75,$C713*$BS$75,IF($F713=$BR$76,$C713*$BS$76,IF($F713=$BR$77,$C713*$BS$77,IF($F713=$BR$78,$C713*$BS$78,IF($F713=$BR$79,$C713*$BS$79,IF($F713=$BR$80,$C713*$BS$80,)))))))))))</f>
        <v>1.4333333333333333</v>
      </c>
      <c r="AX713" s="129">
        <v>0</v>
      </c>
      <c r="AY713" s="129">
        <v>0</v>
      </c>
      <c r="AZ713" s="129">
        <v>0</v>
      </c>
      <c r="BA713" s="86"/>
      <c r="BB713" s="86">
        <v>0</v>
      </c>
      <c r="BC713">
        <v>0</v>
      </c>
      <c r="BD713">
        <v>0</v>
      </c>
      <c r="BE713">
        <v>0</v>
      </c>
      <c r="BG713">
        <v>0</v>
      </c>
      <c r="BH713">
        <v>0</v>
      </c>
      <c r="BI713">
        <v>0</v>
      </c>
      <c r="BJ713">
        <v>0</v>
      </c>
      <c r="BM713">
        <f t="shared" si="247"/>
        <v>8.0534470601597002E-4</v>
      </c>
      <c r="BN713">
        <f t="shared" si="248"/>
        <v>3.9795050474943999E-4</v>
      </c>
      <c r="BO713">
        <f t="shared" si="249"/>
        <v>1.8138647155180001</v>
      </c>
      <c r="BP713">
        <f t="shared" si="250"/>
        <v>2</v>
      </c>
    </row>
    <row r="714" spans="1:68" x14ac:dyDescent="0.25">
      <c r="A714" t="str">
        <f t="shared" si="255"/>
        <v>12430233</v>
      </c>
      <c r="B714">
        <v>12</v>
      </c>
      <c r="C714">
        <v>430</v>
      </c>
      <c r="D714">
        <v>3</v>
      </c>
      <c r="E714">
        <v>23</v>
      </c>
      <c r="F714" s="138">
        <f t="shared" si="254"/>
        <v>9</v>
      </c>
      <c r="G714">
        <v>0</v>
      </c>
      <c r="H714">
        <v>0</v>
      </c>
      <c r="I714">
        <v>0</v>
      </c>
      <c r="J714" s="94">
        <v>0</v>
      </c>
      <c r="K714" s="87">
        <v>1588</v>
      </c>
      <c r="L714" s="86">
        <v>0</v>
      </c>
      <c r="M714" s="86">
        <v>0</v>
      </c>
      <c r="N714" s="86">
        <v>0</v>
      </c>
      <c r="O714">
        <v>1.3620000000000001</v>
      </c>
      <c r="P714">
        <v>1.1000000000000001</v>
      </c>
      <c r="Q714">
        <v>1.1000000000000001</v>
      </c>
      <c r="R714">
        <v>1.1000000000000001</v>
      </c>
      <c r="S714">
        <f t="shared" si="260"/>
        <v>237</v>
      </c>
      <c r="T714">
        <f t="shared" si="261"/>
        <v>0</v>
      </c>
      <c r="U714">
        <f t="shared" si="262"/>
        <v>0</v>
      </c>
      <c r="V714">
        <f t="shared" si="259"/>
        <v>0</v>
      </c>
      <c r="W714">
        <f t="shared" si="253"/>
        <v>41</v>
      </c>
      <c r="X714">
        <f t="shared" si="253"/>
        <v>0</v>
      </c>
      <c r="Y714">
        <f t="shared" si="253"/>
        <v>0</v>
      </c>
      <c r="Z714">
        <f t="shared" si="252"/>
        <v>0</v>
      </c>
      <c r="AA714">
        <f t="shared" si="256"/>
        <v>5.5309561802889675</v>
      </c>
      <c r="AB714">
        <f t="shared" si="256"/>
        <v>0</v>
      </c>
      <c r="AC714">
        <f t="shared" si="257"/>
        <v>0</v>
      </c>
      <c r="AD714" s="96">
        <f t="shared" si="258"/>
        <v>0</v>
      </c>
      <c r="AE714" s="95">
        <v>0</v>
      </c>
      <c r="AF714" s="86">
        <v>0</v>
      </c>
      <c r="AG714" s="86">
        <v>0</v>
      </c>
      <c r="AH714">
        <v>0.98</v>
      </c>
      <c r="AI714">
        <v>0.98</v>
      </c>
      <c r="AJ714">
        <v>0.98</v>
      </c>
      <c r="AK714">
        <f t="shared" si="263"/>
        <v>0</v>
      </c>
      <c r="AL714">
        <f t="shared" si="264"/>
        <v>0</v>
      </c>
      <c r="AM714">
        <f t="shared" si="265"/>
        <v>0</v>
      </c>
      <c r="AN714">
        <f t="shared" si="251"/>
        <v>0</v>
      </c>
      <c r="AO714">
        <f t="shared" si="251"/>
        <v>0</v>
      </c>
      <c r="AP714">
        <f t="shared" si="251"/>
        <v>0</v>
      </c>
      <c r="AQ714" s="97">
        <f>(AK714/(IF((237.3*LN(('Mini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4" s="97">
        <f>(AL714/(IF((237.3*LN(('Mini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4" s="97">
        <f>(AM714/(IF((237.3*LN(('Mini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4">
        <f t="shared" ref="AT714:AT777" si="267">0.0098*(($BM714*(AN714^$BO714)*($C714-14.4)*$BP714)+($BN714*AN714*AN714))</f>
        <v>0</v>
      </c>
      <c r="AU714">
        <v>0</v>
      </c>
      <c r="AV714" s="96">
        <v>0</v>
      </c>
      <c r="AW714" s="139">
        <f t="shared" si="266"/>
        <v>1.4333333333333333</v>
      </c>
      <c r="AX714" s="129">
        <v>0</v>
      </c>
      <c r="AY714" s="129">
        <v>0</v>
      </c>
      <c r="AZ714" s="129">
        <v>0</v>
      </c>
      <c r="BA714" s="86"/>
      <c r="BB714" s="86">
        <v>0</v>
      </c>
      <c r="BC714">
        <v>0</v>
      </c>
      <c r="BD714">
        <v>0</v>
      </c>
      <c r="BE714">
        <v>0</v>
      </c>
      <c r="BG714">
        <v>0</v>
      </c>
      <c r="BH714">
        <v>0</v>
      </c>
      <c r="BI714">
        <v>0</v>
      </c>
      <c r="BJ714">
        <v>0</v>
      </c>
      <c r="BM714">
        <f t="shared" ref="BM714:BM777" si="268">IF($F714=$BR$70,$BT$70,IF($F714=$BR$71,$BT$71,IF($F714=$BR$72,$BT$72,IF($F714=$BR$73,$BT$73,IF($F714=$BR$74,$BT$74,IF($F714=$BR$75,$BT$75,IF($F714=$BR$76,$BT$76,IF($F714=$BR$77,$BT$77,IF($F714=$BR$78,$BT$78,IF($F714=$BR$79,$BT$79,IF($F714=$BR$80,$BT$80,)))))))))))</f>
        <v>8.0534470601597002E-4</v>
      </c>
      <c r="BN714">
        <f t="shared" ref="BN714:BN777" si="269">IF($F714=$BR$70,$BU$70,IF($F714=$BR$71,$BU$71,IF($F714=$BR$72,$BU$72,IF($F714=$BR$73,$BU$73,IF($F714=$BR$74,$BU$74,IF($F714=$BR$75,$BU$75,IF($F714=$BR$76,$BU$76,IF($F714=$BR$77,$BU$77,IF($F714=$BR$78,$BU$78,IF($F714=$BR$79,$BU$79,IF($F714=$BR$80,$BU$80,)))))))))))</f>
        <v>3.9795050474943999E-4</v>
      </c>
      <c r="BO714">
        <f t="shared" ref="BO714:BO777" si="270">IF($F714=$BR$70,$BV$70,IF($F714=$BR$71,$BV$71,IF($F714=$BR$72,$BV$72,IF($F714=$BR$73,$BV$73,IF($F714=$BR$74,$BV$74,IF($F714=$BR$75,$BV$75,IF($F714=$BR$76,$BV$76,IF($F714=$BR$77,$BV$77,IF($F714=$BR$78,$BV$78,IF($F714=$BR$79,$BV$79,IF($F714=$BR$80,$BV$80,)))))))))))</f>
        <v>1.8138647155180001</v>
      </c>
      <c r="BP714">
        <f t="shared" ref="BP714:BP777" si="271">IF($F714=$BR$70,$BW$70,IF($F714=$BR$71,$BW$71,IF($F714=$BR$72,$BW$72,IF($F714=$BR$73,$BW$73,IF($F714=$BR$74,$BW$74,IF($F714=$BR$75,$BW$75,IF($F714=$BR$76,$BW$76,IF($F714=$BR$77,$BW$77,IF($F714=$BR$78,$BW$78,IF($F714=$BR$79,$BW$79,IF($F714=$BR$80,$BW$80,)))))))))))</f>
        <v>2</v>
      </c>
    </row>
    <row r="715" spans="1:68" x14ac:dyDescent="0.25">
      <c r="A715" t="str">
        <f t="shared" si="255"/>
        <v>12430303</v>
      </c>
      <c r="B715">
        <v>12</v>
      </c>
      <c r="C715">
        <v>430</v>
      </c>
      <c r="D715">
        <v>3</v>
      </c>
      <c r="E715">
        <v>30</v>
      </c>
      <c r="F715" s="138">
        <f t="shared" si="254"/>
        <v>14</v>
      </c>
      <c r="G715">
        <v>0</v>
      </c>
      <c r="H715">
        <v>0</v>
      </c>
      <c r="I715">
        <v>0</v>
      </c>
      <c r="J715" s="94">
        <v>0</v>
      </c>
      <c r="K715" s="87">
        <v>2208</v>
      </c>
      <c r="L715" s="86">
        <v>0</v>
      </c>
      <c r="M715" s="86">
        <v>0</v>
      </c>
      <c r="N715" s="86">
        <v>0</v>
      </c>
      <c r="O715">
        <v>1.3620000000000001</v>
      </c>
      <c r="P715">
        <v>1.1000000000000001</v>
      </c>
      <c r="Q715">
        <v>1.1000000000000001</v>
      </c>
      <c r="R715">
        <v>1.1000000000000001</v>
      </c>
      <c r="S715">
        <f t="shared" si="260"/>
        <v>330</v>
      </c>
      <c r="T715">
        <f t="shared" si="261"/>
        <v>0</v>
      </c>
      <c r="U715">
        <f t="shared" si="262"/>
        <v>0</v>
      </c>
      <c r="V715">
        <f t="shared" si="259"/>
        <v>0</v>
      </c>
      <c r="W715">
        <f t="shared" si="253"/>
        <v>57</v>
      </c>
      <c r="X715">
        <f t="shared" si="253"/>
        <v>0</v>
      </c>
      <c r="Y715">
        <f t="shared" si="253"/>
        <v>0</v>
      </c>
      <c r="Z715">
        <f t="shared" si="252"/>
        <v>0</v>
      </c>
      <c r="AA715">
        <f t="shared" si="256"/>
        <v>13.16176316763117</v>
      </c>
      <c r="AB715">
        <f t="shared" si="256"/>
        <v>0</v>
      </c>
      <c r="AC715">
        <f t="shared" si="257"/>
        <v>0</v>
      </c>
      <c r="AD715" s="96">
        <f t="shared" si="258"/>
        <v>0</v>
      </c>
      <c r="AE715" s="95">
        <v>0</v>
      </c>
      <c r="AF715" s="86">
        <v>0</v>
      </c>
      <c r="AG715" s="86">
        <v>0</v>
      </c>
      <c r="AH715">
        <v>0.98</v>
      </c>
      <c r="AI715">
        <v>0.98</v>
      </c>
      <c r="AJ715">
        <v>0.98</v>
      </c>
      <c r="AK715">
        <f t="shared" si="263"/>
        <v>0</v>
      </c>
      <c r="AL715">
        <f t="shared" si="264"/>
        <v>0</v>
      </c>
      <c r="AM715">
        <f t="shared" si="265"/>
        <v>0</v>
      </c>
      <c r="AN715">
        <f t="shared" ref="AN715:AN746" si="272">ROUND(AK715*3600/(4186*ABS($AG$1-$AG$2)),0)</f>
        <v>0</v>
      </c>
      <c r="AO715">
        <f t="shared" ref="AO715:AO746" si="273">ROUND(AL715*3600/(4186*ABS($AG$1-$AG$2)),0)</f>
        <v>0</v>
      </c>
      <c r="AP715">
        <f t="shared" ref="AP715:AP746" si="274">ROUND(AM715*3600/(4186*ABS($AG$1-$AG$2)),0)</f>
        <v>0</v>
      </c>
      <c r="AQ715" s="97">
        <f>(AK715/(IF((237.3*LN(('Mini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5" s="97">
        <f>(AL715/(IF((237.3*LN(('Mini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5" s="97">
        <f>(AM715/(IF((237.3*LN(('Mini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5">
        <f t="shared" si="267"/>
        <v>0</v>
      </c>
      <c r="AU715">
        <v>0</v>
      </c>
      <c r="AV715" s="96">
        <v>0</v>
      </c>
      <c r="AW715" s="139">
        <f t="shared" si="266"/>
        <v>2.15</v>
      </c>
      <c r="AX715" s="129">
        <v>0</v>
      </c>
      <c r="AY715" s="129">
        <v>0</v>
      </c>
      <c r="AZ715" s="129">
        <v>0</v>
      </c>
      <c r="BA715" s="86"/>
      <c r="BB715" s="86">
        <v>0</v>
      </c>
      <c r="BC715">
        <v>0</v>
      </c>
      <c r="BD715">
        <v>0</v>
      </c>
      <c r="BE715">
        <v>0</v>
      </c>
      <c r="BG715">
        <v>0</v>
      </c>
      <c r="BH715">
        <v>0</v>
      </c>
      <c r="BI715">
        <v>0</v>
      </c>
      <c r="BJ715">
        <v>0</v>
      </c>
      <c r="BM715">
        <f t="shared" si="268"/>
        <v>2.5582398288699999E-3</v>
      </c>
      <c r="BN715">
        <f t="shared" si="269"/>
        <v>5.6161694684148003E-4</v>
      </c>
      <c r="BO715">
        <f t="shared" si="270"/>
        <v>1.4942747715061999</v>
      </c>
      <c r="BP715">
        <f t="shared" si="271"/>
        <v>3</v>
      </c>
    </row>
    <row r="716" spans="1:68" x14ac:dyDescent="0.25">
      <c r="A716" t="str">
        <f t="shared" si="255"/>
        <v>12430383</v>
      </c>
      <c r="B716">
        <v>12</v>
      </c>
      <c r="C716">
        <v>430</v>
      </c>
      <c r="D716">
        <v>3</v>
      </c>
      <c r="E716">
        <v>38</v>
      </c>
      <c r="F716" s="138">
        <f t="shared" si="254"/>
        <v>19</v>
      </c>
      <c r="G716">
        <v>0</v>
      </c>
      <c r="H716">
        <v>0</v>
      </c>
      <c r="I716">
        <v>0</v>
      </c>
      <c r="J716" s="94">
        <v>0</v>
      </c>
      <c r="K716" s="87">
        <v>2848</v>
      </c>
      <c r="L716" s="86">
        <v>0</v>
      </c>
      <c r="M716" s="86">
        <v>0</v>
      </c>
      <c r="N716" s="86">
        <v>0</v>
      </c>
      <c r="O716">
        <v>1.3620000000000001</v>
      </c>
      <c r="P716">
        <v>1.1000000000000001</v>
      </c>
      <c r="Q716">
        <v>1.1000000000000001</v>
      </c>
      <c r="R716">
        <v>1.1000000000000001</v>
      </c>
      <c r="S716">
        <f t="shared" si="260"/>
        <v>425</v>
      </c>
      <c r="T716">
        <f t="shared" si="261"/>
        <v>0</v>
      </c>
      <c r="U716">
        <f t="shared" si="262"/>
        <v>0</v>
      </c>
      <c r="V716">
        <f t="shared" si="259"/>
        <v>0</v>
      </c>
      <c r="W716">
        <f t="shared" si="253"/>
        <v>73</v>
      </c>
      <c r="X716">
        <f t="shared" si="253"/>
        <v>0</v>
      </c>
      <c r="Y716">
        <f t="shared" si="253"/>
        <v>0</v>
      </c>
      <c r="Z716">
        <f t="shared" si="252"/>
        <v>0</v>
      </c>
      <c r="AA716">
        <f t="shared" si="256"/>
        <v>42.93546253934386</v>
      </c>
      <c r="AB716">
        <f t="shared" si="256"/>
        <v>0</v>
      </c>
      <c r="AC716">
        <f t="shared" si="257"/>
        <v>0</v>
      </c>
      <c r="AD716" s="96">
        <f t="shared" si="258"/>
        <v>0</v>
      </c>
      <c r="AE716" s="95">
        <v>0</v>
      </c>
      <c r="AF716" s="86">
        <v>0</v>
      </c>
      <c r="AG716" s="86">
        <v>0</v>
      </c>
      <c r="AH716">
        <v>0.98</v>
      </c>
      <c r="AI716">
        <v>0.98</v>
      </c>
      <c r="AJ716">
        <v>0.98</v>
      </c>
      <c r="AK716">
        <f t="shared" si="263"/>
        <v>0</v>
      </c>
      <c r="AL716">
        <f t="shared" si="264"/>
        <v>0</v>
      </c>
      <c r="AM716">
        <f t="shared" si="265"/>
        <v>0</v>
      </c>
      <c r="AN716">
        <f t="shared" si="272"/>
        <v>0</v>
      </c>
      <c r="AO716">
        <f t="shared" si="273"/>
        <v>0</v>
      </c>
      <c r="AP716">
        <f t="shared" si="274"/>
        <v>0</v>
      </c>
      <c r="AQ716" s="97">
        <f>(AK716/(IF((237.3*LN(('Mini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6" s="97">
        <f>(AL716/(IF((237.3*LN(('Mini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6" s="97">
        <f>(AM716/(IF((237.3*LN(('Mini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6">
        <f t="shared" si="267"/>
        <v>0</v>
      </c>
      <c r="AU716">
        <v>0</v>
      </c>
      <c r="AV716" s="96">
        <v>0</v>
      </c>
      <c r="AW716" s="139">
        <f t="shared" si="266"/>
        <v>2.8666666666666667</v>
      </c>
      <c r="AX716" s="129">
        <v>0</v>
      </c>
      <c r="AY716" s="129">
        <v>0</v>
      </c>
      <c r="AZ716" s="129">
        <v>0</v>
      </c>
      <c r="BA716" s="86"/>
      <c r="BB716" s="86">
        <v>0</v>
      </c>
      <c r="BC716">
        <v>0</v>
      </c>
      <c r="BD716">
        <v>0</v>
      </c>
      <c r="BE716">
        <v>0</v>
      </c>
      <c r="BG716">
        <v>0</v>
      </c>
      <c r="BH716">
        <v>0</v>
      </c>
      <c r="BI716">
        <v>0</v>
      </c>
      <c r="BJ716">
        <v>0</v>
      </c>
      <c r="BM716">
        <f t="shared" si="268"/>
        <v>1.1616292894075E-2</v>
      </c>
      <c r="BN716">
        <f t="shared" si="269"/>
        <v>1.6553227470231999E-3</v>
      </c>
      <c r="BO716">
        <f t="shared" si="270"/>
        <v>1.5869346821790999</v>
      </c>
      <c r="BP716">
        <f t="shared" si="271"/>
        <v>1</v>
      </c>
    </row>
    <row r="717" spans="1:68" x14ac:dyDescent="0.25">
      <c r="A717" t="str">
        <f t="shared" si="255"/>
        <v>12450143</v>
      </c>
      <c r="B717">
        <v>12</v>
      </c>
      <c r="C717">
        <v>450</v>
      </c>
      <c r="D717">
        <v>3</v>
      </c>
      <c r="E717">
        <v>14</v>
      </c>
      <c r="F717" s="138">
        <f t="shared" si="254"/>
        <v>4</v>
      </c>
      <c r="G717">
        <v>0</v>
      </c>
      <c r="H717">
        <v>0</v>
      </c>
      <c r="I717">
        <v>0</v>
      </c>
      <c r="J717" s="94">
        <v>0</v>
      </c>
      <c r="K717" s="87">
        <v>957.6</v>
      </c>
      <c r="L717" s="86">
        <v>0</v>
      </c>
      <c r="M717" s="86">
        <v>0</v>
      </c>
      <c r="N717" s="86">
        <v>0</v>
      </c>
      <c r="O717">
        <v>1.3620000000000001</v>
      </c>
      <c r="P717">
        <v>1.1000000000000001</v>
      </c>
      <c r="Q717">
        <v>1.1000000000000001</v>
      </c>
      <c r="R717">
        <v>1.1000000000000001</v>
      </c>
      <c r="S717">
        <f t="shared" si="260"/>
        <v>143</v>
      </c>
      <c r="T717">
        <f t="shared" si="261"/>
        <v>0</v>
      </c>
      <c r="U717">
        <f t="shared" si="262"/>
        <v>0</v>
      </c>
      <c r="V717">
        <f t="shared" si="259"/>
        <v>0</v>
      </c>
      <c r="W717">
        <f t="shared" si="253"/>
        <v>25</v>
      </c>
      <c r="X717">
        <f t="shared" si="253"/>
        <v>0</v>
      </c>
      <c r="Y717">
        <f t="shared" si="253"/>
        <v>0</v>
      </c>
      <c r="Z717">
        <f t="shared" si="252"/>
        <v>0</v>
      </c>
      <c r="AA717">
        <f t="shared" si="256"/>
        <v>1.5149671973458203</v>
      </c>
      <c r="AB717">
        <f t="shared" si="256"/>
        <v>0</v>
      </c>
      <c r="AC717">
        <f t="shared" si="257"/>
        <v>0</v>
      </c>
      <c r="AD717" s="96">
        <f t="shared" si="258"/>
        <v>0</v>
      </c>
      <c r="AE717" s="95">
        <v>0</v>
      </c>
      <c r="AF717" s="86">
        <v>0</v>
      </c>
      <c r="AG717" s="86">
        <v>0</v>
      </c>
      <c r="AH717">
        <v>0.98</v>
      </c>
      <c r="AI717">
        <v>0.98</v>
      </c>
      <c r="AJ717">
        <v>0.98</v>
      </c>
      <c r="AK717">
        <f t="shared" si="263"/>
        <v>0</v>
      </c>
      <c r="AL717">
        <f t="shared" si="264"/>
        <v>0</v>
      </c>
      <c r="AM717">
        <f t="shared" si="265"/>
        <v>0</v>
      </c>
      <c r="AN717">
        <f t="shared" si="272"/>
        <v>0</v>
      </c>
      <c r="AO717">
        <f t="shared" si="273"/>
        <v>0</v>
      </c>
      <c r="AP717">
        <f t="shared" si="274"/>
        <v>0</v>
      </c>
      <c r="AQ717" s="97">
        <f>(AK717/(IF((237.3*LN(('Mini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7" s="97">
        <f>(AL717/(IF((237.3*LN(('Mini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7" s="97">
        <f>(AM717/(IF((237.3*LN(('Mini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7">
        <f t="shared" si="267"/>
        <v>0</v>
      </c>
      <c r="AU717">
        <v>0</v>
      </c>
      <c r="AV717" s="96">
        <v>0</v>
      </c>
      <c r="AW717" s="139">
        <f t="shared" si="266"/>
        <v>0.75</v>
      </c>
      <c r="AX717" s="129">
        <v>0</v>
      </c>
      <c r="AY717" s="129">
        <v>0</v>
      </c>
      <c r="AZ717" s="129">
        <v>0</v>
      </c>
      <c r="BA717" s="86"/>
      <c r="BB717" s="86">
        <v>0</v>
      </c>
      <c r="BC717">
        <v>0</v>
      </c>
      <c r="BD717">
        <v>0</v>
      </c>
      <c r="BE717">
        <v>0</v>
      </c>
      <c r="BG717">
        <v>0</v>
      </c>
      <c r="BH717">
        <v>0</v>
      </c>
      <c r="BI717">
        <v>0</v>
      </c>
      <c r="BJ717">
        <v>0</v>
      </c>
      <c r="BM717">
        <f t="shared" si="268"/>
        <v>1.3823338826853E-3</v>
      </c>
      <c r="BN717">
        <f t="shared" si="269"/>
        <v>3.3290816326530999E-4</v>
      </c>
      <c r="BO717">
        <f t="shared" si="270"/>
        <v>1.723172227894</v>
      </c>
      <c r="BP717">
        <f t="shared" si="271"/>
        <v>1</v>
      </c>
    </row>
    <row r="718" spans="1:68" x14ac:dyDescent="0.25">
      <c r="A718" t="str">
        <f t="shared" si="255"/>
        <v>12450183</v>
      </c>
      <c r="B718">
        <v>12</v>
      </c>
      <c r="C718">
        <v>450</v>
      </c>
      <c r="D718">
        <v>3</v>
      </c>
      <c r="E718">
        <v>18</v>
      </c>
      <c r="F718" s="138">
        <f t="shared" si="254"/>
        <v>9</v>
      </c>
      <c r="G718">
        <v>0</v>
      </c>
      <c r="H718">
        <v>0</v>
      </c>
      <c r="I718">
        <v>0</v>
      </c>
      <c r="J718" s="94">
        <v>0</v>
      </c>
      <c r="K718" s="87">
        <v>1419.6000000000001</v>
      </c>
      <c r="L718" s="86">
        <v>0</v>
      </c>
      <c r="M718" s="86">
        <v>0</v>
      </c>
      <c r="N718" s="86">
        <v>0</v>
      </c>
      <c r="O718">
        <v>1.3620000000000001</v>
      </c>
      <c r="P718">
        <v>1.1000000000000001</v>
      </c>
      <c r="Q718">
        <v>1.1000000000000001</v>
      </c>
      <c r="R718">
        <v>1.1000000000000001</v>
      </c>
      <c r="S718">
        <f t="shared" si="260"/>
        <v>212</v>
      </c>
      <c r="T718">
        <f t="shared" si="261"/>
        <v>0</v>
      </c>
      <c r="U718">
        <f t="shared" si="262"/>
        <v>0</v>
      </c>
      <c r="V718">
        <f t="shared" si="259"/>
        <v>0</v>
      </c>
      <c r="W718">
        <f t="shared" si="253"/>
        <v>36</v>
      </c>
      <c r="X718">
        <f t="shared" si="253"/>
        <v>0</v>
      </c>
      <c r="Y718">
        <f t="shared" si="253"/>
        <v>0</v>
      </c>
      <c r="Z718">
        <f t="shared" si="252"/>
        <v>0</v>
      </c>
      <c r="AA718">
        <f t="shared" si="256"/>
        <v>4.5785464969271334</v>
      </c>
      <c r="AB718">
        <f t="shared" si="256"/>
        <v>0</v>
      </c>
      <c r="AC718">
        <f t="shared" si="257"/>
        <v>0</v>
      </c>
      <c r="AD718" s="96">
        <f t="shared" si="258"/>
        <v>0</v>
      </c>
      <c r="AE718" s="95">
        <v>0</v>
      </c>
      <c r="AF718" s="86">
        <v>0</v>
      </c>
      <c r="AG718" s="86">
        <v>0</v>
      </c>
      <c r="AH718">
        <v>0.98</v>
      </c>
      <c r="AI718">
        <v>0.98</v>
      </c>
      <c r="AJ718">
        <v>0.98</v>
      </c>
      <c r="AK718">
        <f t="shared" si="263"/>
        <v>0</v>
      </c>
      <c r="AL718">
        <f t="shared" si="264"/>
        <v>0</v>
      </c>
      <c r="AM718">
        <f t="shared" si="265"/>
        <v>0</v>
      </c>
      <c r="AN718">
        <f t="shared" si="272"/>
        <v>0</v>
      </c>
      <c r="AO718">
        <f t="shared" si="273"/>
        <v>0</v>
      </c>
      <c r="AP718">
        <f t="shared" si="274"/>
        <v>0</v>
      </c>
      <c r="AQ718" s="97">
        <f>(AK718/(IF((237.3*LN(('Mini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8" s="97">
        <f>(AL718/(IF((237.3*LN(('Mini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8" s="97">
        <f>(AM718/(IF((237.3*LN(('Mini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8">
        <f t="shared" si="267"/>
        <v>0</v>
      </c>
      <c r="AU718">
        <v>0</v>
      </c>
      <c r="AV718" s="96">
        <v>0</v>
      </c>
      <c r="AW718" s="139">
        <f t="shared" si="266"/>
        <v>1.5</v>
      </c>
      <c r="AX718" s="129">
        <v>0</v>
      </c>
      <c r="AY718" s="129">
        <v>0</v>
      </c>
      <c r="AZ718" s="129">
        <v>0</v>
      </c>
      <c r="BA718" s="86"/>
      <c r="BB718" s="86">
        <v>0</v>
      </c>
      <c r="BC718">
        <v>0</v>
      </c>
      <c r="BD718">
        <v>0</v>
      </c>
      <c r="BE718">
        <v>0</v>
      </c>
      <c r="BG718">
        <v>0</v>
      </c>
      <c r="BH718">
        <v>0</v>
      </c>
      <c r="BI718">
        <v>0</v>
      </c>
      <c r="BJ718">
        <v>0</v>
      </c>
      <c r="BM718">
        <f t="shared" si="268"/>
        <v>8.0534470601597002E-4</v>
      </c>
      <c r="BN718">
        <f t="shared" si="269"/>
        <v>3.9795050474943999E-4</v>
      </c>
      <c r="BO718">
        <f t="shared" si="270"/>
        <v>1.8138647155180001</v>
      </c>
      <c r="BP718">
        <f t="shared" si="271"/>
        <v>2</v>
      </c>
    </row>
    <row r="719" spans="1:68" x14ac:dyDescent="0.25">
      <c r="A719" t="str">
        <f t="shared" si="255"/>
        <v>12450233</v>
      </c>
      <c r="B719">
        <v>12</v>
      </c>
      <c r="C719">
        <v>450</v>
      </c>
      <c r="D719">
        <v>3</v>
      </c>
      <c r="E719">
        <v>23</v>
      </c>
      <c r="F719" s="138">
        <f t="shared" si="254"/>
        <v>9</v>
      </c>
      <c r="G719">
        <v>0</v>
      </c>
      <c r="H719">
        <v>0</v>
      </c>
      <c r="I719">
        <v>0</v>
      </c>
      <c r="J719" s="94">
        <v>0</v>
      </c>
      <c r="K719" s="87">
        <v>1667.4</v>
      </c>
      <c r="L719" s="86">
        <v>0</v>
      </c>
      <c r="M719" s="86">
        <v>0</v>
      </c>
      <c r="N719" s="86">
        <v>0</v>
      </c>
      <c r="O719">
        <v>1.3620000000000001</v>
      </c>
      <c r="P719">
        <v>1.1000000000000001</v>
      </c>
      <c r="Q719">
        <v>1.1000000000000001</v>
      </c>
      <c r="R719">
        <v>1.1000000000000001</v>
      </c>
      <c r="S719">
        <f t="shared" si="260"/>
        <v>249</v>
      </c>
      <c r="T719">
        <f t="shared" si="261"/>
        <v>0</v>
      </c>
      <c r="U719">
        <f t="shared" si="262"/>
        <v>0</v>
      </c>
      <c r="V719">
        <f t="shared" si="259"/>
        <v>0</v>
      </c>
      <c r="W719">
        <f t="shared" si="253"/>
        <v>43</v>
      </c>
      <c r="X719">
        <f t="shared" si="253"/>
        <v>0</v>
      </c>
      <c r="Y719">
        <f t="shared" si="253"/>
        <v>0</v>
      </c>
      <c r="Z719">
        <f t="shared" si="252"/>
        <v>0</v>
      </c>
      <c r="AA719">
        <f t="shared" si="256"/>
        <v>6.3199312250647939</v>
      </c>
      <c r="AB719">
        <f t="shared" si="256"/>
        <v>0</v>
      </c>
      <c r="AC719">
        <f t="shared" si="257"/>
        <v>0</v>
      </c>
      <c r="AD719" s="96">
        <f t="shared" si="258"/>
        <v>0</v>
      </c>
      <c r="AE719" s="95">
        <v>0</v>
      </c>
      <c r="AF719" s="86">
        <v>0</v>
      </c>
      <c r="AG719" s="86">
        <v>0</v>
      </c>
      <c r="AH719">
        <v>0.98</v>
      </c>
      <c r="AI719">
        <v>0.98</v>
      </c>
      <c r="AJ719">
        <v>0.98</v>
      </c>
      <c r="AK719">
        <f t="shared" si="263"/>
        <v>0</v>
      </c>
      <c r="AL719">
        <f t="shared" si="264"/>
        <v>0</v>
      </c>
      <c r="AM719">
        <f t="shared" si="265"/>
        <v>0</v>
      </c>
      <c r="AN719">
        <f t="shared" si="272"/>
        <v>0</v>
      </c>
      <c r="AO719">
        <f t="shared" si="273"/>
        <v>0</v>
      </c>
      <c r="AP719">
        <f t="shared" si="274"/>
        <v>0</v>
      </c>
      <c r="AQ719" s="97">
        <f>(AK719/(IF((237.3*LN(('Mini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19" s="97">
        <f>(AL719/(IF((237.3*LN(('Mini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19" s="97">
        <f>(AM719/(IF((237.3*LN(('Mini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19">
        <f t="shared" si="267"/>
        <v>0</v>
      </c>
      <c r="AU719">
        <v>0</v>
      </c>
      <c r="AV719" s="96">
        <v>0</v>
      </c>
      <c r="AW719" s="139">
        <f t="shared" si="266"/>
        <v>1.5</v>
      </c>
      <c r="AX719" s="129">
        <v>0</v>
      </c>
      <c r="AY719" s="129">
        <v>0</v>
      </c>
      <c r="AZ719" s="129">
        <v>0</v>
      </c>
      <c r="BA719" s="86"/>
      <c r="BB719" s="86">
        <v>0</v>
      </c>
      <c r="BC719">
        <v>0</v>
      </c>
      <c r="BD719">
        <v>0</v>
      </c>
      <c r="BE719">
        <v>0</v>
      </c>
      <c r="BG719">
        <v>0</v>
      </c>
      <c r="BH719">
        <v>0</v>
      </c>
      <c r="BI719">
        <v>0</v>
      </c>
      <c r="BJ719">
        <v>0</v>
      </c>
      <c r="BM719">
        <f t="shared" si="268"/>
        <v>8.0534470601597002E-4</v>
      </c>
      <c r="BN719">
        <f t="shared" si="269"/>
        <v>3.9795050474943999E-4</v>
      </c>
      <c r="BO719">
        <f t="shared" si="270"/>
        <v>1.8138647155180001</v>
      </c>
      <c r="BP719">
        <f t="shared" si="271"/>
        <v>2</v>
      </c>
    </row>
    <row r="720" spans="1:68" x14ac:dyDescent="0.25">
      <c r="A720" t="str">
        <f t="shared" si="255"/>
        <v>12450303</v>
      </c>
      <c r="B720">
        <v>12</v>
      </c>
      <c r="C720">
        <v>450</v>
      </c>
      <c r="D720">
        <v>3</v>
      </c>
      <c r="E720">
        <v>30</v>
      </c>
      <c r="F720" s="138">
        <f t="shared" si="254"/>
        <v>14</v>
      </c>
      <c r="G720">
        <v>0</v>
      </c>
      <c r="H720">
        <v>0</v>
      </c>
      <c r="I720">
        <v>0</v>
      </c>
      <c r="J720" s="94">
        <v>0</v>
      </c>
      <c r="K720" s="87">
        <v>2318.4</v>
      </c>
      <c r="L720" s="86">
        <v>0</v>
      </c>
      <c r="M720" s="86">
        <v>0</v>
      </c>
      <c r="N720" s="86">
        <v>0</v>
      </c>
      <c r="O720">
        <v>1.3620000000000001</v>
      </c>
      <c r="P720">
        <v>1.1000000000000001</v>
      </c>
      <c r="Q720">
        <v>1.1000000000000001</v>
      </c>
      <c r="R720">
        <v>1.1000000000000001</v>
      </c>
      <c r="S720">
        <f t="shared" si="260"/>
        <v>346</v>
      </c>
      <c r="T720">
        <f t="shared" si="261"/>
        <v>0</v>
      </c>
      <c r="U720">
        <f t="shared" si="262"/>
        <v>0</v>
      </c>
      <c r="V720">
        <f t="shared" si="259"/>
        <v>0</v>
      </c>
      <c r="W720">
        <f t="shared" si="253"/>
        <v>60</v>
      </c>
      <c r="X720">
        <f t="shared" si="253"/>
        <v>0</v>
      </c>
      <c r="Y720">
        <f t="shared" si="253"/>
        <v>0</v>
      </c>
      <c r="Z720">
        <f t="shared" si="252"/>
        <v>0</v>
      </c>
      <c r="AA720">
        <f t="shared" si="256"/>
        <v>14.893650612089068</v>
      </c>
      <c r="AB720">
        <f t="shared" si="256"/>
        <v>0</v>
      </c>
      <c r="AC720">
        <f t="shared" si="257"/>
        <v>0</v>
      </c>
      <c r="AD720" s="96">
        <f t="shared" si="258"/>
        <v>0</v>
      </c>
      <c r="AE720" s="95">
        <v>0</v>
      </c>
      <c r="AF720" s="86">
        <v>0</v>
      </c>
      <c r="AG720" s="86">
        <v>0</v>
      </c>
      <c r="AH720">
        <v>0.98</v>
      </c>
      <c r="AI720">
        <v>0.98</v>
      </c>
      <c r="AJ720">
        <v>0.98</v>
      </c>
      <c r="AK720">
        <f t="shared" si="263"/>
        <v>0</v>
      </c>
      <c r="AL720">
        <f t="shared" si="264"/>
        <v>0</v>
      </c>
      <c r="AM720">
        <f t="shared" si="265"/>
        <v>0</v>
      </c>
      <c r="AN720">
        <f t="shared" si="272"/>
        <v>0</v>
      </c>
      <c r="AO720">
        <f t="shared" si="273"/>
        <v>0</v>
      </c>
      <c r="AP720">
        <f t="shared" si="274"/>
        <v>0</v>
      </c>
      <c r="AQ720" s="97">
        <f>(AK720/(IF((237.3*LN(('Mini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0" s="97">
        <f>(AL720/(IF((237.3*LN(('Mini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0" s="97">
        <f>(AM720/(IF((237.3*LN(('Mini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0">
        <f t="shared" si="267"/>
        <v>0</v>
      </c>
      <c r="AU720">
        <v>0</v>
      </c>
      <c r="AV720" s="96">
        <v>0</v>
      </c>
      <c r="AW720" s="139">
        <f t="shared" si="266"/>
        <v>2.25</v>
      </c>
      <c r="AX720" s="129">
        <v>0</v>
      </c>
      <c r="AY720" s="129">
        <v>0</v>
      </c>
      <c r="AZ720" s="129">
        <v>0</v>
      </c>
      <c r="BA720" s="86"/>
      <c r="BB720" s="86">
        <v>0</v>
      </c>
      <c r="BC720">
        <v>0</v>
      </c>
      <c r="BD720">
        <v>0</v>
      </c>
      <c r="BE720">
        <v>0</v>
      </c>
      <c r="BG720">
        <v>0</v>
      </c>
      <c r="BH720">
        <v>0</v>
      </c>
      <c r="BI720">
        <v>0</v>
      </c>
      <c r="BJ720">
        <v>0</v>
      </c>
      <c r="BM720">
        <f t="shared" si="268"/>
        <v>2.5582398288699999E-3</v>
      </c>
      <c r="BN720">
        <f t="shared" si="269"/>
        <v>5.6161694684148003E-4</v>
      </c>
      <c r="BO720">
        <f t="shared" si="270"/>
        <v>1.4942747715061999</v>
      </c>
      <c r="BP720">
        <f t="shared" si="271"/>
        <v>3</v>
      </c>
    </row>
    <row r="721" spans="1:68" x14ac:dyDescent="0.25">
      <c r="A721" t="str">
        <f t="shared" si="255"/>
        <v>12450383</v>
      </c>
      <c r="B721">
        <v>12</v>
      </c>
      <c r="C721">
        <v>450</v>
      </c>
      <c r="D721">
        <v>3</v>
      </c>
      <c r="E721">
        <v>38</v>
      </c>
      <c r="F721" s="138">
        <f t="shared" si="254"/>
        <v>19</v>
      </c>
      <c r="G721">
        <v>0</v>
      </c>
      <c r="H721">
        <v>0</v>
      </c>
      <c r="I721">
        <v>0</v>
      </c>
      <c r="J721" s="94">
        <v>0</v>
      </c>
      <c r="K721" s="87">
        <v>2990.4</v>
      </c>
      <c r="L721" s="86">
        <v>0</v>
      </c>
      <c r="M721" s="86">
        <v>0</v>
      </c>
      <c r="N721" s="86">
        <v>0</v>
      </c>
      <c r="O721">
        <v>1.3620000000000001</v>
      </c>
      <c r="P721">
        <v>1.1000000000000001</v>
      </c>
      <c r="Q721">
        <v>1.1000000000000001</v>
      </c>
      <c r="R721">
        <v>1.1000000000000001</v>
      </c>
      <c r="S721">
        <f t="shared" si="260"/>
        <v>446</v>
      </c>
      <c r="T721">
        <f t="shared" si="261"/>
        <v>0</v>
      </c>
      <c r="U721">
        <f t="shared" si="262"/>
        <v>0</v>
      </c>
      <c r="V721">
        <f t="shared" si="259"/>
        <v>0</v>
      </c>
      <c r="W721">
        <f t="shared" si="253"/>
        <v>77</v>
      </c>
      <c r="X721">
        <f t="shared" si="253"/>
        <v>0</v>
      </c>
      <c r="Y721">
        <f t="shared" si="253"/>
        <v>0</v>
      </c>
      <c r="Z721">
        <f t="shared" si="252"/>
        <v>0</v>
      </c>
      <c r="AA721">
        <f t="shared" si="256"/>
        <v>48.974815171721602</v>
      </c>
      <c r="AB721">
        <f t="shared" si="256"/>
        <v>0</v>
      </c>
      <c r="AC721">
        <f t="shared" si="257"/>
        <v>0</v>
      </c>
      <c r="AD721" s="96">
        <f t="shared" si="258"/>
        <v>0</v>
      </c>
      <c r="AE721" s="95">
        <v>0</v>
      </c>
      <c r="AF721" s="86">
        <v>0</v>
      </c>
      <c r="AG721" s="86">
        <v>0</v>
      </c>
      <c r="AH721">
        <v>0.98</v>
      </c>
      <c r="AI721">
        <v>0.98</v>
      </c>
      <c r="AJ721">
        <v>0.98</v>
      </c>
      <c r="AK721">
        <f t="shared" si="263"/>
        <v>0</v>
      </c>
      <c r="AL721">
        <f t="shared" si="264"/>
        <v>0</v>
      </c>
      <c r="AM721">
        <f t="shared" si="265"/>
        <v>0</v>
      </c>
      <c r="AN721">
        <f t="shared" si="272"/>
        <v>0</v>
      </c>
      <c r="AO721">
        <f t="shared" si="273"/>
        <v>0</v>
      </c>
      <c r="AP721">
        <f t="shared" si="274"/>
        <v>0</v>
      </c>
      <c r="AQ721" s="97">
        <f>(AK721/(IF((237.3*LN(('Mini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1" s="97">
        <f>(AL721/(IF((237.3*LN(('Mini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1" s="97">
        <f>(AM721/(IF((237.3*LN(('Mini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1">
        <f t="shared" si="267"/>
        <v>0</v>
      </c>
      <c r="AU721">
        <v>0</v>
      </c>
      <c r="AV721" s="96">
        <v>0</v>
      </c>
      <c r="AW721" s="139">
        <f t="shared" si="266"/>
        <v>3</v>
      </c>
      <c r="AX721" s="129">
        <v>0</v>
      </c>
      <c r="AY721" s="129">
        <v>0</v>
      </c>
      <c r="AZ721" s="129">
        <v>0</v>
      </c>
      <c r="BA721" s="86"/>
      <c r="BB721" s="86">
        <v>0</v>
      </c>
      <c r="BC721">
        <v>0</v>
      </c>
      <c r="BD721">
        <v>0</v>
      </c>
      <c r="BE721">
        <v>0</v>
      </c>
      <c r="BG721">
        <v>0</v>
      </c>
      <c r="BH721">
        <v>0</v>
      </c>
      <c r="BI721">
        <v>0</v>
      </c>
      <c r="BJ721">
        <v>0</v>
      </c>
      <c r="BM721">
        <f t="shared" si="268"/>
        <v>1.1616292894075E-2</v>
      </c>
      <c r="BN721">
        <f t="shared" si="269"/>
        <v>1.6553227470231999E-3</v>
      </c>
      <c r="BO721">
        <f t="shared" si="270"/>
        <v>1.5869346821790999</v>
      </c>
      <c r="BP721">
        <f t="shared" si="271"/>
        <v>1</v>
      </c>
    </row>
    <row r="722" spans="1:68" x14ac:dyDescent="0.25">
      <c r="A722" t="str">
        <f t="shared" si="255"/>
        <v>12470143</v>
      </c>
      <c r="B722">
        <v>12</v>
      </c>
      <c r="C722">
        <v>470</v>
      </c>
      <c r="D722">
        <v>3</v>
      </c>
      <c r="E722">
        <v>14</v>
      </c>
      <c r="F722" s="138">
        <f t="shared" si="254"/>
        <v>4</v>
      </c>
      <c r="G722">
        <v>0</v>
      </c>
      <c r="H722">
        <v>0</v>
      </c>
      <c r="I722">
        <v>0</v>
      </c>
      <c r="J722" s="94">
        <v>0</v>
      </c>
      <c r="K722" s="87">
        <v>1003.2</v>
      </c>
      <c r="L722" s="86">
        <v>0</v>
      </c>
      <c r="M722" s="86">
        <v>0</v>
      </c>
      <c r="N722" s="86">
        <v>0</v>
      </c>
      <c r="O722">
        <v>1.3620000000000001</v>
      </c>
      <c r="P722">
        <v>1.1000000000000001</v>
      </c>
      <c r="Q722">
        <v>1.1000000000000001</v>
      </c>
      <c r="R722">
        <v>1.1000000000000001</v>
      </c>
      <c r="S722">
        <f t="shared" si="260"/>
        <v>150</v>
      </c>
      <c r="T722">
        <f t="shared" si="261"/>
        <v>0</v>
      </c>
      <c r="U722">
        <f t="shared" si="262"/>
        <v>0</v>
      </c>
      <c r="V722">
        <f t="shared" si="259"/>
        <v>0</v>
      </c>
      <c r="W722">
        <f t="shared" si="253"/>
        <v>26</v>
      </c>
      <c r="X722">
        <f t="shared" si="253"/>
        <v>0</v>
      </c>
      <c r="Y722">
        <f t="shared" si="253"/>
        <v>0</v>
      </c>
      <c r="Z722">
        <f t="shared" si="252"/>
        <v>0</v>
      </c>
      <c r="AA722">
        <f t="shared" si="256"/>
        <v>1.6952388299500143</v>
      </c>
      <c r="AB722">
        <f t="shared" si="256"/>
        <v>0</v>
      </c>
      <c r="AC722">
        <f t="shared" si="257"/>
        <v>0</v>
      </c>
      <c r="AD722" s="96">
        <f t="shared" si="258"/>
        <v>0</v>
      </c>
      <c r="AE722" s="95">
        <v>0</v>
      </c>
      <c r="AF722" s="86">
        <v>0</v>
      </c>
      <c r="AG722" s="86">
        <v>0</v>
      </c>
      <c r="AH722">
        <v>0.98</v>
      </c>
      <c r="AI722">
        <v>0.98</v>
      </c>
      <c r="AJ722">
        <v>0.98</v>
      </c>
      <c r="AK722">
        <f t="shared" si="263"/>
        <v>0</v>
      </c>
      <c r="AL722">
        <f t="shared" si="264"/>
        <v>0</v>
      </c>
      <c r="AM722">
        <f t="shared" si="265"/>
        <v>0</v>
      </c>
      <c r="AN722">
        <f t="shared" si="272"/>
        <v>0</v>
      </c>
      <c r="AO722">
        <f t="shared" si="273"/>
        <v>0</v>
      </c>
      <c r="AP722">
        <f t="shared" si="274"/>
        <v>0</v>
      </c>
      <c r="AQ722" s="97">
        <f>(AK722/(IF((237.3*LN(('Mini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2" s="97">
        <f>(AL722/(IF((237.3*LN(('Mini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2" s="97">
        <f>(AM722/(IF((237.3*LN(('Mini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2">
        <f t="shared" si="267"/>
        <v>0</v>
      </c>
      <c r="AU722">
        <v>0</v>
      </c>
      <c r="AV722" s="96">
        <v>0</v>
      </c>
      <c r="AW722" s="139">
        <f t="shared" si="266"/>
        <v>0.78333333333333344</v>
      </c>
      <c r="AX722" s="129">
        <v>0</v>
      </c>
      <c r="AY722" s="129">
        <v>0</v>
      </c>
      <c r="AZ722" s="129">
        <v>0</v>
      </c>
      <c r="BA722" s="86"/>
      <c r="BB722" s="86">
        <v>0</v>
      </c>
      <c r="BC722">
        <v>0</v>
      </c>
      <c r="BD722">
        <v>0</v>
      </c>
      <c r="BE722">
        <v>0</v>
      </c>
      <c r="BG722">
        <v>0</v>
      </c>
      <c r="BH722">
        <v>0</v>
      </c>
      <c r="BI722">
        <v>0</v>
      </c>
      <c r="BJ722">
        <v>0</v>
      </c>
      <c r="BM722">
        <f t="shared" si="268"/>
        <v>1.3823338826853E-3</v>
      </c>
      <c r="BN722">
        <f t="shared" si="269"/>
        <v>3.3290816326530999E-4</v>
      </c>
      <c r="BO722">
        <f t="shared" si="270"/>
        <v>1.723172227894</v>
      </c>
      <c r="BP722">
        <f t="shared" si="271"/>
        <v>1</v>
      </c>
    </row>
    <row r="723" spans="1:68" x14ac:dyDescent="0.25">
      <c r="A723" t="str">
        <f t="shared" si="255"/>
        <v>12470183</v>
      </c>
      <c r="B723">
        <v>12</v>
      </c>
      <c r="C723">
        <v>470</v>
      </c>
      <c r="D723">
        <v>3</v>
      </c>
      <c r="E723">
        <v>18</v>
      </c>
      <c r="F723" s="138">
        <f t="shared" si="254"/>
        <v>9</v>
      </c>
      <c r="G723">
        <v>0</v>
      </c>
      <c r="H723">
        <v>0</v>
      </c>
      <c r="I723">
        <v>0</v>
      </c>
      <c r="J723" s="94">
        <v>0</v>
      </c>
      <c r="K723" s="87">
        <v>1487.2</v>
      </c>
      <c r="L723" s="86">
        <v>0</v>
      </c>
      <c r="M723" s="86">
        <v>0</v>
      </c>
      <c r="N723" s="86">
        <v>0</v>
      </c>
      <c r="O723">
        <v>1.3620000000000001</v>
      </c>
      <c r="P723">
        <v>1.1000000000000001</v>
      </c>
      <c r="Q723">
        <v>1.1000000000000001</v>
      </c>
      <c r="R723">
        <v>1.1000000000000001</v>
      </c>
      <c r="S723">
        <f t="shared" si="260"/>
        <v>222</v>
      </c>
      <c r="T723">
        <f t="shared" si="261"/>
        <v>0</v>
      </c>
      <c r="U723">
        <f t="shared" si="262"/>
        <v>0</v>
      </c>
      <c r="V723">
        <f t="shared" si="259"/>
        <v>0</v>
      </c>
      <c r="W723">
        <f t="shared" si="253"/>
        <v>38</v>
      </c>
      <c r="X723">
        <f t="shared" si="253"/>
        <v>0</v>
      </c>
      <c r="Y723">
        <f t="shared" si="253"/>
        <v>0</v>
      </c>
      <c r="Z723">
        <f t="shared" si="252"/>
        <v>0</v>
      </c>
      <c r="AA723">
        <f t="shared" si="256"/>
        <v>5.282002407729772</v>
      </c>
      <c r="AB723">
        <f t="shared" si="256"/>
        <v>0</v>
      </c>
      <c r="AC723">
        <f t="shared" si="257"/>
        <v>0</v>
      </c>
      <c r="AD723" s="96">
        <f t="shared" si="258"/>
        <v>0</v>
      </c>
      <c r="AE723" s="95">
        <v>0</v>
      </c>
      <c r="AF723" s="86">
        <v>0</v>
      </c>
      <c r="AG723" s="86">
        <v>0</v>
      </c>
      <c r="AH723">
        <v>0.98</v>
      </c>
      <c r="AI723">
        <v>0.98</v>
      </c>
      <c r="AJ723">
        <v>0.98</v>
      </c>
      <c r="AK723">
        <f t="shared" si="263"/>
        <v>0</v>
      </c>
      <c r="AL723">
        <f t="shared" si="264"/>
        <v>0</v>
      </c>
      <c r="AM723">
        <f t="shared" si="265"/>
        <v>0</v>
      </c>
      <c r="AN723">
        <f t="shared" si="272"/>
        <v>0</v>
      </c>
      <c r="AO723">
        <f t="shared" si="273"/>
        <v>0</v>
      </c>
      <c r="AP723">
        <f t="shared" si="274"/>
        <v>0</v>
      </c>
      <c r="AQ723" s="97">
        <f>(AK723/(IF((237.3*LN(('Mini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3" s="97">
        <f>(AL723/(IF((237.3*LN(('Mini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3" s="97">
        <f>(AM723/(IF((237.3*LN(('Mini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3">
        <f t="shared" si="267"/>
        <v>0</v>
      </c>
      <c r="AU723">
        <v>0</v>
      </c>
      <c r="AV723" s="96">
        <v>0</v>
      </c>
      <c r="AW723" s="139">
        <f t="shared" si="266"/>
        <v>1.5666666666666669</v>
      </c>
      <c r="AX723" s="129">
        <v>0</v>
      </c>
      <c r="AY723" s="129">
        <v>0</v>
      </c>
      <c r="AZ723" s="129">
        <v>0</v>
      </c>
      <c r="BA723" s="86"/>
      <c r="BB723" s="86">
        <v>0</v>
      </c>
      <c r="BC723">
        <v>0</v>
      </c>
      <c r="BD723">
        <v>0</v>
      </c>
      <c r="BE723">
        <v>0</v>
      </c>
      <c r="BG723">
        <v>0</v>
      </c>
      <c r="BH723">
        <v>0</v>
      </c>
      <c r="BI723">
        <v>0</v>
      </c>
      <c r="BJ723">
        <v>0</v>
      </c>
      <c r="BM723">
        <f t="shared" si="268"/>
        <v>8.0534470601597002E-4</v>
      </c>
      <c r="BN723">
        <f t="shared" si="269"/>
        <v>3.9795050474943999E-4</v>
      </c>
      <c r="BO723">
        <f t="shared" si="270"/>
        <v>1.8138647155180001</v>
      </c>
      <c r="BP723">
        <f t="shared" si="271"/>
        <v>2</v>
      </c>
    </row>
    <row r="724" spans="1:68" x14ac:dyDescent="0.25">
      <c r="A724" t="str">
        <f t="shared" si="255"/>
        <v>12470233</v>
      </c>
      <c r="B724">
        <v>12</v>
      </c>
      <c r="C724">
        <v>470</v>
      </c>
      <c r="D724">
        <v>3</v>
      </c>
      <c r="E724">
        <v>23</v>
      </c>
      <c r="F724" s="138">
        <f t="shared" si="254"/>
        <v>9</v>
      </c>
      <c r="G724">
        <v>0</v>
      </c>
      <c r="H724">
        <v>0</v>
      </c>
      <c r="I724">
        <v>0</v>
      </c>
      <c r="J724" s="94">
        <v>0</v>
      </c>
      <c r="K724" s="87">
        <v>1746.8000000000002</v>
      </c>
      <c r="L724" s="86">
        <v>0</v>
      </c>
      <c r="M724" s="86">
        <v>0</v>
      </c>
      <c r="N724" s="86">
        <v>0</v>
      </c>
      <c r="O724">
        <v>1.3620000000000001</v>
      </c>
      <c r="P724">
        <v>1.1000000000000001</v>
      </c>
      <c r="Q724">
        <v>1.1000000000000001</v>
      </c>
      <c r="R724">
        <v>1.1000000000000001</v>
      </c>
      <c r="S724">
        <f t="shared" si="260"/>
        <v>261</v>
      </c>
      <c r="T724">
        <f t="shared" si="261"/>
        <v>0</v>
      </c>
      <c r="U724">
        <f t="shared" si="262"/>
        <v>0</v>
      </c>
      <c r="V724">
        <f t="shared" si="259"/>
        <v>0</v>
      </c>
      <c r="W724">
        <f t="shared" si="253"/>
        <v>45</v>
      </c>
      <c r="X724">
        <f t="shared" si="253"/>
        <v>0</v>
      </c>
      <c r="Y724">
        <f t="shared" si="253"/>
        <v>0</v>
      </c>
      <c r="Z724">
        <f t="shared" si="252"/>
        <v>0</v>
      </c>
      <c r="AA724">
        <f t="shared" si="256"/>
        <v>7.17800109510436</v>
      </c>
      <c r="AB724">
        <f t="shared" si="256"/>
        <v>0</v>
      </c>
      <c r="AC724">
        <f t="shared" si="257"/>
        <v>0</v>
      </c>
      <c r="AD724" s="96">
        <f t="shared" si="258"/>
        <v>0</v>
      </c>
      <c r="AE724" s="95">
        <v>0</v>
      </c>
      <c r="AF724" s="86">
        <v>0</v>
      </c>
      <c r="AG724" s="86">
        <v>0</v>
      </c>
      <c r="AH724">
        <v>0.98</v>
      </c>
      <c r="AI724">
        <v>0.98</v>
      </c>
      <c r="AJ724">
        <v>0.98</v>
      </c>
      <c r="AK724">
        <f t="shared" si="263"/>
        <v>0</v>
      </c>
      <c r="AL724">
        <f t="shared" si="264"/>
        <v>0</v>
      </c>
      <c r="AM724">
        <f t="shared" si="265"/>
        <v>0</v>
      </c>
      <c r="AN724">
        <f t="shared" si="272"/>
        <v>0</v>
      </c>
      <c r="AO724">
        <f t="shared" si="273"/>
        <v>0</v>
      </c>
      <c r="AP724">
        <f t="shared" si="274"/>
        <v>0</v>
      </c>
      <c r="AQ724" s="97">
        <f>(AK724/(IF((237.3*LN(('Mini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4" s="97">
        <f>(AL724/(IF((237.3*LN(('Mini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4" s="97">
        <f>(AM724/(IF((237.3*LN(('Mini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4">
        <f t="shared" si="267"/>
        <v>0</v>
      </c>
      <c r="AU724">
        <v>0</v>
      </c>
      <c r="AV724" s="96">
        <v>0</v>
      </c>
      <c r="AW724" s="139">
        <f t="shared" si="266"/>
        <v>1.5666666666666669</v>
      </c>
      <c r="AX724" s="129">
        <v>0</v>
      </c>
      <c r="AY724" s="129">
        <v>0</v>
      </c>
      <c r="AZ724" s="129">
        <v>0</v>
      </c>
      <c r="BA724" s="86"/>
      <c r="BB724" s="86">
        <v>0</v>
      </c>
      <c r="BC724">
        <v>0</v>
      </c>
      <c r="BD724">
        <v>0</v>
      </c>
      <c r="BE724">
        <v>0</v>
      </c>
      <c r="BG724">
        <v>0</v>
      </c>
      <c r="BH724">
        <v>0</v>
      </c>
      <c r="BI724">
        <v>0</v>
      </c>
      <c r="BJ724">
        <v>0</v>
      </c>
      <c r="BM724">
        <f t="shared" si="268"/>
        <v>8.0534470601597002E-4</v>
      </c>
      <c r="BN724">
        <f t="shared" si="269"/>
        <v>3.9795050474943999E-4</v>
      </c>
      <c r="BO724">
        <f t="shared" si="270"/>
        <v>1.8138647155180001</v>
      </c>
      <c r="BP724">
        <f t="shared" si="271"/>
        <v>2</v>
      </c>
    </row>
    <row r="725" spans="1:68" x14ac:dyDescent="0.25">
      <c r="A725" t="str">
        <f t="shared" si="255"/>
        <v>12470303</v>
      </c>
      <c r="B725">
        <v>12</v>
      </c>
      <c r="C725">
        <v>470</v>
      </c>
      <c r="D725">
        <v>3</v>
      </c>
      <c r="E725">
        <v>30</v>
      </c>
      <c r="F725" s="138">
        <f t="shared" si="254"/>
        <v>14</v>
      </c>
      <c r="G725">
        <v>0</v>
      </c>
      <c r="H725">
        <v>0</v>
      </c>
      <c r="I725">
        <v>0</v>
      </c>
      <c r="J725" s="94">
        <v>0</v>
      </c>
      <c r="K725" s="87">
        <v>2428.8000000000002</v>
      </c>
      <c r="L725" s="86">
        <v>0</v>
      </c>
      <c r="M725" s="86">
        <v>0</v>
      </c>
      <c r="N725" s="86">
        <v>0</v>
      </c>
      <c r="O725">
        <v>1.3620000000000001</v>
      </c>
      <c r="P725">
        <v>1.1000000000000001</v>
      </c>
      <c r="Q725">
        <v>1.1000000000000001</v>
      </c>
      <c r="R725">
        <v>1.1000000000000001</v>
      </c>
      <c r="S725">
        <f t="shared" si="260"/>
        <v>363</v>
      </c>
      <c r="T725">
        <f t="shared" si="261"/>
        <v>0</v>
      </c>
      <c r="U725">
        <f t="shared" si="262"/>
        <v>0</v>
      </c>
      <c r="V725">
        <f t="shared" si="259"/>
        <v>0</v>
      </c>
      <c r="W725">
        <f t="shared" si="253"/>
        <v>62</v>
      </c>
      <c r="X725">
        <f t="shared" si="253"/>
        <v>0</v>
      </c>
      <c r="Y725">
        <f t="shared" si="253"/>
        <v>0</v>
      </c>
      <c r="Z725">
        <f t="shared" si="252"/>
        <v>0</v>
      </c>
      <c r="AA725">
        <f t="shared" si="256"/>
        <v>16.359122644211961</v>
      </c>
      <c r="AB725">
        <f t="shared" si="256"/>
        <v>0</v>
      </c>
      <c r="AC725">
        <f t="shared" si="257"/>
        <v>0</v>
      </c>
      <c r="AD725" s="96">
        <f t="shared" si="258"/>
        <v>0</v>
      </c>
      <c r="AE725" s="95">
        <v>0</v>
      </c>
      <c r="AF725" s="86">
        <v>0</v>
      </c>
      <c r="AG725" s="86">
        <v>0</v>
      </c>
      <c r="AH725">
        <v>0.98</v>
      </c>
      <c r="AI725">
        <v>0.98</v>
      </c>
      <c r="AJ725">
        <v>0.98</v>
      </c>
      <c r="AK725">
        <f t="shared" si="263"/>
        <v>0</v>
      </c>
      <c r="AL725">
        <f t="shared" si="264"/>
        <v>0</v>
      </c>
      <c r="AM725">
        <f t="shared" si="265"/>
        <v>0</v>
      </c>
      <c r="AN725">
        <f t="shared" si="272"/>
        <v>0</v>
      </c>
      <c r="AO725">
        <f t="shared" si="273"/>
        <v>0</v>
      </c>
      <c r="AP725">
        <f t="shared" si="274"/>
        <v>0</v>
      </c>
      <c r="AQ725" s="97">
        <f>(AK725/(IF((237.3*LN(('Mini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5" s="97">
        <f>(AL725/(IF((237.3*LN(('Mini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5" s="97">
        <f>(AM725/(IF((237.3*LN(('Mini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5">
        <f t="shared" si="267"/>
        <v>0</v>
      </c>
      <c r="AU725">
        <v>0</v>
      </c>
      <c r="AV725" s="96">
        <v>0</v>
      </c>
      <c r="AW725" s="139">
        <f t="shared" si="266"/>
        <v>2.35</v>
      </c>
      <c r="AX725" s="129">
        <v>0</v>
      </c>
      <c r="AY725" s="129">
        <v>0</v>
      </c>
      <c r="AZ725" s="129">
        <v>0</v>
      </c>
      <c r="BA725" s="86"/>
      <c r="BB725" s="86">
        <v>0</v>
      </c>
      <c r="BC725">
        <v>0</v>
      </c>
      <c r="BD725">
        <v>0</v>
      </c>
      <c r="BE725">
        <v>0</v>
      </c>
      <c r="BG725">
        <v>0</v>
      </c>
      <c r="BH725">
        <v>0</v>
      </c>
      <c r="BI725">
        <v>0</v>
      </c>
      <c r="BJ725">
        <v>0</v>
      </c>
      <c r="BM725">
        <f t="shared" si="268"/>
        <v>2.5582398288699999E-3</v>
      </c>
      <c r="BN725">
        <f t="shared" si="269"/>
        <v>5.6161694684148003E-4</v>
      </c>
      <c r="BO725">
        <f t="shared" si="270"/>
        <v>1.4942747715061999</v>
      </c>
      <c r="BP725">
        <f t="shared" si="271"/>
        <v>3</v>
      </c>
    </row>
    <row r="726" spans="1:68" x14ac:dyDescent="0.25">
      <c r="A726" t="str">
        <f t="shared" si="255"/>
        <v>12470383</v>
      </c>
      <c r="B726">
        <v>12</v>
      </c>
      <c r="C726">
        <v>470</v>
      </c>
      <c r="D726">
        <v>3</v>
      </c>
      <c r="E726">
        <v>38</v>
      </c>
      <c r="F726" s="138">
        <f t="shared" si="254"/>
        <v>19</v>
      </c>
      <c r="G726">
        <v>0</v>
      </c>
      <c r="H726">
        <v>0</v>
      </c>
      <c r="I726">
        <v>0</v>
      </c>
      <c r="J726" s="94">
        <v>0</v>
      </c>
      <c r="K726" s="87">
        <v>3132.8</v>
      </c>
      <c r="L726" s="86">
        <v>0</v>
      </c>
      <c r="M726" s="86">
        <v>0</v>
      </c>
      <c r="N726" s="86">
        <v>0</v>
      </c>
      <c r="O726">
        <v>1.3620000000000001</v>
      </c>
      <c r="P726">
        <v>1.1000000000000001</v>
      </c>
      <c r="Q726">
        <v>1.1000000000000001</v>
      </c>
      <c r="R726">
        <v>1.1000000000000001</v>
      </c>
      <c r="S726">
        <f t="shared" si="260"/>
        <v>468</v>
      </c>
      <c r="T726">
        <f t="shared" si="261"/>
        <v>0</v>
      </c>
      <c r="U726">
        <f t="shared" si="262"/>
        <v>0</v>
      </c>
      <c r="V726">
        <f t="shared" si="259"/>
        <v>0</v>
      </c>
      <c r="W726">
        <f t="shared" si="253"/>
        <v>80</v>
      </c>
      <c r="X726">
        <f t="shared" si="253"/>
        <v>0</v>
      </c>
      <c r="Y726">
        <f t="shared" si="253"/>
        <v>0</v>
      </c>
      <c r="Z726">
        <f t="shared" si="252"/>
        <v>0</v>
      </c>
      <c r="AA726">
        <f t="shared" si="256"/>
        <v>54.423457536310593</v>
      </c>
      <c r="AB726">
        <f t="shared" si="256"/>
        <v>0</v>
      </c>
      <c r="AC726">
        <f t="shared" si="257"/>
        <v>0</v>
      </c>
      <c r="AD726" s="96">
        <f t="shared" si="258"/>
        <v>0</v>
      </c>
      <c r="AE726" s="95">
        <v>0</v>
      </c>
      <c r="AF726" s="86">
        <v>0</v>
      </c>
      <c r="AG726" s="86">
        <v>0</v>
      </c>
      <c r="AH726">
        <v>0.98</v>
      </c>
      <c r="AI726">
        <v>0.98</v>
      </c>
      <c r="AJ726">
        <v>0.98</v>
      </c>
      <c r="AK726">
        <f t="shared" si="263"/>
        <v>0</v>
      </c>
      <c r="AL726">
        <f t="shared" si="264"/>
        <v>0</v>
      </c>
      <c r="AM726">
        <f t="shared" si="265"/>
        <v>0</v>
      </c>
      <c r="AN726">
        <f t="shared" si="272"/>
        <v>0</v>
      </c>
      <c r="AO726">
        <f t="shared" si="273"/>
        <v>0</v>
      </c>
      <c r="AP726">
        <f t="shared" si="274"/>
        <v>0</v>
      </c>
      <c r="AQ726" s="97">
        <f>(AK726/(IF((237.3*LN(('Mini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6" s="97">
        <f>(AL726/(IF((237.3*LN(('Mini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6" s="97">
        <f>(AM726/(IF((237.3*LN(('Mini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6">
        <f t="shared" si="267"/>
        <v>0</v>
      </c>
      <c r="AU726">
        <v>0</v>
      </c>
      <c r="AV726" s="96">
        <v>0</v>
      </c>
      <c r="AW726" s="139">
        <f t="shared" si="266"/>
        <v>3.1333333333333337</v>
      </c>
      <c r="AX726" s="129">
        <v>0</v>
      </c>
      <c r="AY726" s="129">
        <v>0</v>
      </c>
      <c r="AZ726" s="129">
        <v>0</v>
      </c>
      <c r="BA726" s="86"/>
      <c r="BB726" s="86">
        <v>0</v>
      </c>
      <c r="BC726">
        <v>0</v>
      </c>
      <c r="BD726">
        <v>0</v>
      </c>
      <c r="BE726">
        <v>0</v>
      </c>
      <c r="BG726">
        <v>0</v>
      </c>
      <c r="BH726">
        <v>0</v>
      </c>
      <c r="BI726">
        <v>0</v>
      </c>
      <c r="BJ726">
        <v>0</v>
      </c>
      <c r="BM726">
        <f t="shared" si="268"/>
        <v>1.1616292894075E-2</v>
      </c>
      <c r="BN726">
        <f t="shared" si="269"/>
        <v>1.6553227470231999E-3</v>
      </c>
      <c r="BO726">
        <f t="shared" si="270"/>
        <v>1.5869346821790999</v>
      </c>
      <c r="BP726">
        <f t="shared" si="271"/>
        <v>1</v>
      </c>
    </row>
    <row r="727" spans="1:68" x14ac:dyDescent="0.25">
      <c r="A727" t="str">
        <f t="shared" si="255"/>
        <v>12490143</v>
      </c>
      <c r="B727">
        <v>12</v>
      </c>
      <c r="C727">
        <v>490</v>
      </c>
      <c r="D727">
        <v>3</v>
      </c>
      <c r="E727">
        <v>14</v>
      </c>
      <c r="F727" s="138">
        <f t="shared" si="254"/>
        <v>4</v>
      </c>
      <c r="G727">
        <v>0</v>
      </c>
      <c r="H727">
        <v>0</v>
      </c>
      <c r="I727">
        <v>0</v>
      </c>
      <c r="J727" s="94">
        <v>0</v>
      </c>
      <c r="K727" s="87">
        <v>1048.8</v>
      </c>
      <c r="L727" s="86">
        <v>0</v>
      </c>
      <c r="M727" s="86">
        <v>0</v>
      </c>
      <c r="N727" s="86">
        <v>0</v>
      </c>
      <c r="O727">
        <v>1.3620000000000001</v>
      </c>
      <c r="P727">
        <v>1.1000000000000001</v>
      </c>
      <c r="Q727">
        <v>1.1000000000000001</v>
      </c>
      <c r="R727">
        <v>1.1000000000000001</v>
      </c>
      <c r="S727">
        <f t="shared" si="260"/>
        <v>157</v>
      </c>
      <c r="T727">
        <f t="shared" si="261"/>
        <v>0</v>
      </c>
      <c r="U727">
        <f t="shared" si="262"/>
        <v>0</v>
      </c>
      <c r="V727">
        <f t="shared" si="259"/>
        <v>0</v>
      </c>
      <c r="W727">
        <f t="shared" si="253"/>
        <v>27</v>
      </c>
      <c r="X727">
        <f t="shared" si="253"/>
        <v>0</v>
      </c>
      <c r="Y727">
        <f t="shared" si="253"/>
        <v>0</v>
      </c>
      <c r="Z727">
        <f t="shared" si="252"/>
        <v>0</v>
      </c>
      <c r="AA727">
        <f t="shared" si="256"/>
        <v>1.888488986227691</v>
      </c>
      <c r="AB727">
        <f t="shared" si="256"/>
        <v>0</v>
      </c>
      <c r="AC727">
        <f t="shared" si="257"/>
        <v>0</v>
      </c>
      <c r="AD727" s="96">
        <f t="shared" si="258"/>
        <v>0</v>
      </c>
      <c r="AE727" s="95">
        <v>0</v>
      </c>
      <c r="AF727" s="86">
        <v>0</v>
      </c>
      <c r="AG727" s="86">
        <v>0</v>
      </c>
      <c r="AH727">
        <v>0.98</v>
      </c>
      <c r="AI727">
        <v>0.98</v>
      </c>
      <c r="AJ727">
        <v>0.98</v>
      </c>
      <c r="AK727">
        <f t="shared" si="263"/>
        <v>0</v>
      </c>
      <c r="AL727">
        <f t="shared" si="264"/>
        <v>0</v>
      </c>
      <c r="AM727">
        <f t="shared" si="265"/>
        <v>0</v>
      </c>
      <c r="AN727">
        <f t="shared" si="272"/>
        <v>0</v>
      </c>
      <c r="AO727">
        <f t="shared" si="273"/>
        <v>0</v>
      </c>
      <c r="AP727">
        <f t="shared" si="274"/>
        <v>0</v>
      </c>
      <c r="AQ727" s="97">
        <f>(AK727/(IF((237.3*LN(('Mini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7" s="97">
        <f>(AL727/(IF((237.3*LN(('Mini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7" s="97">
        <f>(AM727/(IF((237.3*LN(('Mini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7">
        <f t="shared" si="267"/>
        <v>0</v>
      </c>
      <c r="AU727">
        <v>0</v>
      </c>
      <c r="AV727" s="96">
        <v>0</v>
      </c>
      <c r="AW727" s="139">
        <f t="shared" si="266"/>
        <v>0.81666666666666676</v>
      </c>
      <c r="AX727" s="129">
        <v>0</v>
      </c>
      <c r="AY727" s="129">
        <v>0</v>
      </c>
      <c r="AZ727" s="129">
        <v>0</v>
      </c>
      <c r="BA727" s="86"/>
      <c r="BB727" s="86">
        <v>0</v>
      </c>
      <c r="BC727">
        <v>0</v>
      </c>
      <c r="BD727">
        <v>0</v>
      </c>
      <c r="BE727">
        <v>0</v>
      </c>
      <c r="BG727">
        <v>0</v>
      </c>
      <c r="BH727">
        <v>0</v>
      </c>
      <c r="BI727">
        <v>0</v>
      </c>
      <c r="BJ727">
        <v>0</v>
      </c>
      <c r="BM727">
        <f t="shared" si="268"/>
        <v>1.3823338826853E-3</v>
      </c>
      <c r="BN727">
        <f t="shared" si="269"/>
        <v>3.3290816326530999E-4</v>
      </c>
      <c r="BO727">
        <f t="shared" si="270"/>
        <v>1.723172227894</v>
      </c>
      <c r="BP727">
        <f t="shared" si="271"/>
        <v>1</v>
      </c>
    </row>
    <row r="728" spans="1:68" x14ac:dyDescent="0.25">
      <c r="A728" t="str">
        <f t="shared" si="255"/>
        <v>12490183</v>
      </c>
      <c r="B728">
        <v>12</v>
      </c>
      <c r="C728">
        <v>490</v>
      </c>
      <c r="D728">
        <v>3</v>
      </c>
      <c r="E728">
        <v>18</v>
      </c>
      <c r="F728" s="138">
        <f t="shared" si="254"/>
        <v>9</v>
      </c>
      <c r="G728">
        <v>0</v>
      </c>
      <c r="H728">
        <v>0</v>
      </c>
      <c r="I728">
        <v>0</v>
      </c>
      <c r="J728" s="94">
        <v>0</v>
      </c>
      <c r="K728" s="87">
        <v>1554.8</v>
      </c>
      <c r="L728" s="86">
        <v>0</v>
      </c>
      <c r="M728" s="86">
        <v>0</v>
      </c>
      <c r="N728" s="86">
        <v>0</v>
      </c>
      <c r="O728">
        <v>1.3620000000000001</v>
      </c>
      <c r="P728">
        <v>1.1000000000000001</v>
      </c>
      <c r="Q728">
        <v>1.1000000000000001</v>
      </c>
      <c r="R728">
        <v>1.1000000000000001</v>
      </c>
      <c r="S728">
        <f t="shared" si="260"/>
        <v>232</v>
      </c>
      <c r="T728">
        <f t="shared" si="261"/>
        <v>0</v>
      </c>
      <c r="U728">
        <f t="shared" si="262"/>
        <v>0</v>
      </c>
      <c r="V728">
        <f t="shared" si="259"/>
        <v>0</v>
      </c>
      <c r="W728">
        <f t="shared" si="253"/>
        <v>40</v>
      </c>
      <c r="X728">
        <f t="shared" si="253"/>
        <v>0</v>
      </c>
      <c r="Y728">
        <f t="shared" si="253"/>
        <v>0</v>
      </c>
      <c r="Z728">
        <f t="shared" si="252"/>
        <v>0</v>
      </c>
      <c r="AA728">
        <f t="shared" si="256"/>
        <v>6.051288729788074</v>
      </c>
      <c r="AB728">
        <f t="shared" si="256"/>
        <v>0</v>
      </c>
      <c r="AC728">
        <f t="shared" si="257"/>
        <v>0</v>
      </c>
      <c r="AD728" s="96">
        <f t="shared" si="258"/>
        <v>0</v>
      </c>
      <c r="AE728" s="95">
        <v>0</v>
      </c>
      <c r="AF728" s="86">
        <v>0</v>
      </c>
      <c r="AG728" s="86">
        <v>0</v>
      </c>
      <c r="AH728">
        <v>0.98</v>
      </c>
      <c r="AI728">
        <v>0.98</v>
      </c>
      <c r="AJ728">
        <v>0.98</v>
      </c>
      <c r="AK728">
        <f t="shared" si="263"/>
        <v>0</v>
      </c>
      <c r="AL728">
        <f t="shared" si="264"/>
        <v>0</v>
      </c>
      <c r="AM728">
        <f t="shared" si="265"/>
        <v>0</v>
      </c>
      <c r="AN728">
        <f t="shared" si="272"/>
        <v>0</v>
      </c>
      <c r="AO728">
        <f t="shared" si="273"/>
        <v>0</v>
      </c>
      <c r="AP728">
        <f t="shared" si="274"/>
        <v>0</v>
      </c>
      <c r="AQ728" s="97">
        <f>(AK728/(IF((237.3*LN(('Mini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8" s="97">
        <f>(AL728/(IF((237.3*LN(('Mini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8" s="97">
        <f>(AM728/(IF((237.3*LN(('Mini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8">
        <f t="shared" si="267"/>
        <v>0</v>
      </c>
      <c r="AU728">
        <v>0</v>
      </c>
      <c r="AV728" s="96">
        <v>0</v>
      </c>
      <c r="AW728" s="139">
        <f t="shared" si="266"/>
        <v>1.6333333333333335</v>
      </c>
      <c r="AX728" s="129">
        <v>0</v>
      </c>
      <c r="AY728" s="129">
        <v>0</v>
      </c>
      <c r="AZ728" s="129">
        <v>0</v>
      </c>
      <c r="BA728" s="86"/>
      <c r="BB728" s="86">
        <v>0</v>
      </c>
      <c r="BC728">
        <v>0</v>
      </c>
      <c r="BD728">
        <v>0</v>
      </c>
      <c r="BE728">
        <v>0</v>
      </c>
      <c r="BG728">
        <v>0</v>
      </c>
      <c r="BH728">
        <v>0</v>
      </c>
      <c r="BI728">
        <v>0</v>
      </c>
      <c r="BJ728">
        <v>0</v>
      </c>
      <c r="BM728">
        <f t="shared" si="268"/>
        <v>8.0534470601597002E-4</v>
      </c>
      <c r="BN728">
        <f t="shared" si="269"/>
        <v>3.9795050474943999E-4</v>
      </c>
      <c r="BO728">
        <f t="shared" si="270"/>
        <v>1.8138647155180001</v>
      </c>
      <c r="BP728">
        <f t="shared" si="271"/>
        <v>2</v>
      </c>
    </row>
    <row r="729" spans="1:68" x14ac:dyDescent="0.25">
      <c r="A729" t="str">
        <f t="shared" si="255"/>
        <v>12490233</v>
      </c>
      <c r="B729">
        <v>12</v>
      </c>
      <c r="C729">
        <v>490</v>
      </c>
      <c r="D729">
        <v>3</v>
      </c>
      <c r="E729">
        <v>23</v>
      </c>
      <c r="F729" s="138">
        <f t="shared" si="254"/>
        <v>9</v>
      </c>
      <c r="G729">
        <v>0</v>
      </c>
      <c r="H729">
        <v>0</v>
      </c>
      <c r="I729">
        <v>0</v>
      </c>
      <c r="J729" s="94">
        <v>0</v>
      </c>
      <c r="K729" s="87">
        <v>1826.1999999999998</v>
      </c>
      <c r="L729" s="86">
        <v>0</v>
      </c>
      <c r="M729" s="86">
        <v>0</v>
      </c>
      <c r="N729" s="86">
        <v>0</v>
      </c>
      <c r="O729">
        <v>1.3620000000000001</v>
      </c>
      <c r="P729">
        <v>1.1000000000000001</v>
      </c>
      <c r="Q729">
        <v>1.1000000000000001</v>
      </c>
      <c r="R729">
        <v>1.1000000000000001</v>
      </c>
      <c r="S729">
        <f t="shared" si="260"/>
        <v>273</v>
      </c>
      <c r="T729">
        <f t="shared" si="261"/>
        <v>0</v>
      </c>
      <c r="U729">
        <f t="shared" si="262"/>
        <v>0</v>
      </c>
      <c r="V729">
        <f t="shared" si="259"/>
        <v>0</v>
      </c>
      <c r="W729">
        <f t="shared" si="253"/>
        <v>47</v>
      </c>
      <c r="X729">
        <f t="shared" si="253"/>
        <v>0</v>
      </c>
      <c r="Y729">
        <f t="shared" si="253"/>
        <v>0</v>
      </c>
      <c r="Z729">
        <f t="shared" si="253"/>
        <v>0</v>
      </c>
      <c r="AA729">
        <f t="shared" si="256"/>
        <v>8.1077572380130363</v>
      </c>
      <c r="AB729">
        <f t="shared" si="256"/>
        <v>0</v>
      </c>
      <c r="AC729">
        <f t="shared" si="257"/>
        <v>0</v>
      </c>
      <c r="AD729" s="96">
        <f t="shared" si="258"/>
        <v>0</v>
      </c>
      <c r="AE729" s="95">
        <v>0</v>
      </c>
      <c r="AF729" s="86">
        <v>0</v>
      </c>
      <c r="AG729" s="86">
        <v>0</v>
      </c>
      <c r="AH729">
        <v>0.98</v>
      </c>
      <c r="AI729">
        <v>0.98</v>
      </c>
      <c r="AJ729">
        <v>0.98</v>
      </c>
      <c r="AK729">
        <f t="shared" si="263"/>
        <v>0</v>
      </c>
      <c r="AL729">
        <f t="shared" si="264"/>
        <v>0</v>
      </c>
      <c r="AM729">
        <f t="shared" si="265"/>
        <v>0</v>
      </c>
      <c r="AN729">
        <f t="shared" si="272"/>
        <v>0</v>
      </c>
      <c r="AO729">
        <f t="shared" si="273"/>
        <v>0</v>
      </c>
      <c r="AP729">
        <f t="shared" si="274"/>
        <v>0</v>
      </c>
      <c r="AQ729" s="97">
        <f>(AK729/(IF((237.3*LN(('Mini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29" s="97">
        <f>(AL729/(IF((237.3*LN(('Mini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29" s="97">
        <f>(AM729/(IF((237.3*LN(('Mini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29">
        <f t="shared" si="267"/>
        <v>0</v>
      </c>
      <c r="AU729">
        <v>0</v>
      </c>
      <c r="AV729" s="96">
        <v>0</v>
      </c>
      <c r="AW729" s="139">
        <f t="shared" si="266"/>
        <v>1.6333333333333335</v>
      </c>
      <c r="AX729" s="129">
        <v>0</v>
      </c>
      <c r="AY729" s="129">
        <v>0</v>
      </c>
      <c r="AZ729" s="129">
        <v>0</v>
      </c>
      <c r="BA729" s="86"/>
      <c r="BB729" s="86">
        <v>0</v>
      </c>
      <c r="BC729">
        <v>0</v>
      </c>
      <c r="BD729">
        <v>0</v>
      </c>
      <c r="BE729">
        <v>0</v>
      </c>
      <c r="BG729">
        <v>0</v>
      </c>
      <c r="BH729">
        <v>0</v>
      </c>
      <c r="BI729">
        <v>0</v>
      </c>
      <c r="BJ729">
        <v>0</v>
      </c>
      <c r="BM729">
        <f t="shared" si="268"/>
        <v>8.0534470601597002E-4</v>
      </c>
      <c r="BN729">
        <f t="shared" si="269"/>
        <v>3.9795050474943999E-4</v>
      </c>
      <c r="BO729">
        <f t="shared" si="270"/>
        <v>1.8138647155180001</v>
      </c>
      <c r="BP729">
        <f t="shared" si="271"/>
        <v>2</v>
      </c>
    </row>
    <row r="730" spans="1:68" x14ac:dyDescent="0.25">
      <c r="A730" t="str">
        <f t="shared" si="255"/>
        <v>12490303</v>
      </c>
      <c r="B730">
        <v>12</v>
      </c>
      <c r="C730">
        <v>490</v>
      </c>
      <c r="D730">
        <v>3</v>
      </c>
      <c r="E730">
        <v>30</v>
      </c>
      <c r="F730" s="138">
        <f t="shared" si="254"/>
        <v>14</v>
      </c>
      <c r="G730">
        <v>0</v>
      </c>
      <c r="H730">
        <v>0</v>
      </c>
      <c r="I730">
        <v>0</v>
      </c>
      <c r="J730" s="94">
        <v>0</v>
      </c>
      <c r="K730" s="87">
        <v>2539.1999999999998</v>
      </c>
      <c r="L730" s="86">
        <v>0</v>
      </c>
      <c r="M730" s="86">
        <v>0</v>
      </c>
      <c r="N730" s="86">
        <v>0</v>
      </c>
      <c r="O730">
        <v>1.3620000000000001</v>
      </c>
      <c r="P730">
        <v>1.1000000000000001</v>
      </c>
      <c r="Q730">
        <v>1.1000000000000001</v>
      </c>
      <c r="R730">
        <v>1.1000000000000001</v>
      </c>
      <c r="S730">
        <f t="shared" si="260"/>
        <v>379</v>
      </c>
      <c r="T730">
        <f t="shared" si="261"/>
        <v>0</v>
      </c>
      <c r="U730">
        <f t="shared" si="262"/>
        <v>0</v>
      </c>
      <c r="V730">
        <f t="shared" si="259"/>
        <v>0</v>
      </c>
      <c r="W730">
        <f t="shared" ref="W730:W761" si="275">ROUND(S730*3600/(4186*ABS($M$1-$M$2)),0)</f>
        <v>65</v>
      </c>
      <c r="X730">
        <f t="shared" ref="X730:X761" si="276">ROUND(T730*3600/(4186*ABS($M$1-$M$2)),0)</f>
        <v>0</v>
      </c>
      <c r="Y730">
        <f t="shared" ref="Y730:Y761" si="277">ROUND(U730*3600/(4186*ABS($M$1-$M$2)),0)</f>
        <v>0</v>
      </c>
      <c r="Z730">
        <f t="shared" ref="Z730:Z761" si="278">ROUND(V730*3600/(4186*ABS($M$1-$M$2)),0)</f>
        <v>0</v>
      </c>
      <c r="AA730">
        <f t="shared" si="256"/>
        <v>18.32620505319294</v>
      </c>
      <c r="AB730">
        <f t="shared" si="256"/>
        <v>0</v>
      </c>
      <c r="AC730">
        <f t="shared" si="257"/>
        <v>0</v>
      </c>
      <c r="AD730" s="96">
        <f t="shared" si="258"/>
        <v>0</v>
      </c>
      <c r="AE730" s="95">
        <v>0</v>
      </c>
      <c r="AF730" s="86">
        <v>0</v>
      </c>
      <c r="AG730" s="86">
        <v>0</v>
      </c>
      <c r="AH730">
        <v>0.98</v>
      </c>
      <c r="AI730">
        <v>0.98</v>
      </c>
      <c r="AJ730">
        <v>0.98</v>
      </c>
      <c r="AK730">
        <f t="shared" si="263"/>
        <v>0</v>
      </c>
      <c r="AL730">
        <f t="shared" si="264"/>
        <v>0</v>
      </c>
      <c r="AM730">
        <f t="shared" si="265"/>
        <v>0</v>
      </c>
      <c r="AN730">
        <f t="shared" si="272"/>
        <v>0</v>
      </c>
      <c r="AO730">
        <f t="shared" si="273"/>
        <v>0</v>
      </c>
      <c r="AP730">
        <f t="shared" si="274"/>
        <v>0</v>
      </c>
      <c r="AQ730" s="97">
        <f>(AK730/(IF((237.3*LN(('Mini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0" s="97">
        <f>(AL730/(IF((237.3*LN(('Mini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0" s="97">
        <f>(AM730/(IF((237.3*LN(('Mini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0">
        <f t="shared" si="267"/>
        <v>0</v>
      </c>
      <c r="AU730">
        <v>0</v>
      </c>
      <c r="AV730" s="96">
        <v>0</v>
      </c>
      <c r="AW730" s="139">
        <f t="shared" si="266"/>
        <v>2.4500000000000002</v>
      </c>
      <c r="AX730" s="129">
        <v>0</v>
      </c>
      <c r="AY730" s="129">
        <v>0</v>
      </c>
      <c r="AZ730" s="129">
        <v>0</v>
      </c>
      <c r="BA730" s="86"/>
      <c r="BB730" s="86">
        <v>0</v>
      </c>
      <c r="BC730">
        <v>0</v>
      </c>
      <c r="BD730">
        <v>0</v>
      </c>
      <c r="BE730">
        <v>0</v>
      </c>
      <c r="BG730">
        <v>0</v>
      </c>
      <c r="BH730">
        <v>0</v>
      </c>
      <c r="BI730">
        <v>0</v>
      </c>
      <c r="BJ730">
        <v>0</v>
      </c>
      <c r="BM730">
        <f t="shared" si="268"/>
        <v>2.5582398288699999E-3</v>
      </c>
      <c r="BN730">
        <f t="shared" si="269"/>
        <v>5.6161694684148003E-4</v>
      </c>
      <c r="BO730">
        <f t="shared" si="270"/>
        <v>1.4942747715061999</v>
      </c>
      <c r="BP730">
        <f t="shared" si="271"/>
        <v>3</v>
      </c>
    </row>
    <row r="731" spans="1:68" x14ac:dyDescent="0.25">
      <c r="A731" t="str">
        <f t="shared" si="255"/>
        <v>12490383</v>
      </c>
      <c r="B731">
        <v>12</v>
      </c>
      <c r="C731">
        <v>490</v>
      </c>
      <c r="D731">
        <v>3</v>
      </c>
      <c r="E731">
        <v>38</v>
      </c>
      <c r="F731" s="138">
        <f t="shared" si="254"/>
        <v>19</v>
      </c>
      <c r="G731">
        <v>0</v>
      </c>
      <c r="H731">
        <v>0</v>
      </c>
      <c r="I731">
        <v>0</v>
      </c>
      <c r="J731" s="94">
        <v>0</v>
      </c>
      <c r="K731" s="87">
        <v>3275.2</v>
      </c>
      <c r="L731" s="86">
        <v>0</v>
      </c>
      <c r="M731" s="86">
        <v>0</v>
      </c>
      <c r="N731" s="86">
        <v>0</v>
      </c>
      <c r="O731">
        <v>1.3620000000000001</v>
      </c>
      <c r="P731">
        <v>1.1000000000000001</v>
      </c>
      <c r="Q731">
        <v>1.1000000000000001</v>
      </c>
      <c r="R731">
        <v>1.1000000000000001</v>
      </c>
      <c r="S731">
        <f t="shared" si="260"/>
        <v>489</v>
      </c>
      <c r="T731">
        <f t="shared" si="261"/>
        <v>0</v>
      </c>
      <c r="U731">
        <f t="shared" si="262"/>
        <v>0</v>
      </c>
      <c r="V731">
        <f t="shared" si="259"/>
        <v>0</v>
      </c>
      <c r="W731">
        <f t="shared" si="275"/>
        <v>84</v>
      </c>
      <c r="X731">
        <f t="shared" si="276"/>
        <v>0</v>
      </c>
      <c r="Y731">
        <f t="shared" si="277"/>
        <v>0</v>
      </c>
      <c r="Z731">
        <f t="shared" si="278"/>
        <v>0</v>
      </c>
      <c r="AA731">
        <f t="shared" si="256"/>
        <v>61.383494710324932</v>
      </c>
      <c r="AB731">
        <f t="shared" si="256"/>
        <v>0</v>
      </c>
      <c r="AC731">
        <f t="shared" si="257"/>
        <v>0</v>
      </c>
      <c r="AD731" s="96">
        <f t="shared" si="258"/>
        <v>0</v>
      </c>
      <c r="AE731" s="95">
        <v>0</v>
      </c>
      <c r="AF731" s="86">
        <v>0</v>
      </c>
      <c r="AG731" s="86">
        <v>0</v>
      </c>
      <c r="AH731">
        <v>0.98</v>
      </c>
      <c r="AI731">
        <v>0.98</v>
      </c>
      <c r="AJ731">
        <v>0.98</v>
      </c>
      <c r="AK731">
        <f t="shared" si="263"/>
        <v>0</v>
      </c>
      <c r="AL731">
        <f t="shared" si="264"/>
        <v>0</v>
      </c>
      <c r="AM731">
        <f t="shared" si="265"/>
        <v>0</v>
      </c>
      <c r="AN731">
        <f t="shared" si="272"/>
        <v>0</v>
      </c>
      <c r="AO731">
        <f t="shared" si="273"/>
        <v>0</v>
      </c>
      <c r="AP731">
        <f t="shared" si="274"/>
        <v>0</v>
      </c>
      <c r="AQ731" s="97">
        <f>(AK731/(IF((237.3*LN(('Mini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1" s="97">
        <f>(AL731/(IF((237.3*LN(('Mini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1" s="97">
        <f>(AM731/(IF((237.3*LN(('Mini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1">
        <f t="shared" si="267"/>
        <v>0</v>
      </c>
      <c r="AU731">
        <v>0</v>
      </c>
      <c r="AV731" s="96">
        <v>0</v>
      </c>
      <c r="AW731" s="139">
        <f t="shared" si="266"/>
        <v>3.2666666666666671</v>
      </c>
      <c r="AX731" s="129">
        <v>0</v>
      </c>
      <c r="AY731" s="129">
        <v>0</v>
      </c>
      <c r="AZ731" s="129">
        <v>0</v>
      </c>
      <c r="BA731" s="86"/>
      <c r="BB731" s="86">
        <v>0</v>
      </c>
      <c r="BC731">
        <v>0</v>
      </c>
      <c r="BD731">
        <v>0</v>
      </c>
      <c r="BE731">
        <v>0</v>
      </c>
      <c r="BG731">
        <v>0</v>
      </c>
      <c r="BH731">
        <v>0</v>
      </c>
      <c r="BI731">
        <v>0</v>
      </c>
      <c r="BJ731">
        <v>0</v>
      </c>
      <c r="BM731">
        <f t="shared" si="268"/>
        <v>1.1616292894075E-2</v>
      </c>
      <c r="BN731">
        <f t="shared" si="269"/>
        <v>1.6553227470231999E-3</v>
      </c>
      <c r="BO731">
        <f t="shared" si="270"/>
        <v>1.5869346821790999</v>
      </c>
      <c r="BP731">
        <f t="shared" si="271"/>
        <v>1</v>
      </c>
    </row>
    <row r="732" spans="1:68" x14ac:dyDescent="0.25">
      <c r="A732" t="str">
        <f>CONCATENATE(B732,C732,E732,D732)</f>
        <v>1570143</v>
      </c>
      <c r="B732">
        <v>15</v>
      </c>
      <c r="C732">
        <v>70</v>
      </c>
      <c r="D732">
        <v>3</v>
      </c>
      <c r="E732">
        <v>14</v>
      </c>
      <c r="F732" s="138">
        <f>IF($E732=14,5,IF($E732=18,10,IF($E732=23,10,IF($E732=30,15,IF($E732=38,20,)))))</f>
        <v>5</v>
      </c>
      <c r="G732">
        <v>0</v>
      </c>
      <c r="H732">
        <v>0</v>
      </c>
      <c r="I732">
        <v>0</v>
      </c>
      <c r="J732" s="94">
        <v>0</v>
      </c>
      <c r="K732" s="87">
        <v>100.80000000000001</v>
      </c>
      <c r="L732" s="86">
        <v>0</v>
      </c>
      <c r="M732" s="86">
        <v>0</v>
      </c>
      <c r="N732" s="86">
        <v>0</v>
      </c>
      <c r="O732">
        <v>1.3620000000000001</v>
      </c>
      <c r="P732">
        <v>1.1000000000000001</v>
      </c>
      <c r="Q732">
        <v>1.1000000000000001</v>
      </c>
      <c r="R732">
        <v>1.1000000000000001</v>
      </c>
      <c r="S732">
        <f t="shared" si="260"/>
        <v>15</v>
      </c>
      <c r="T732">
        <f t="shared" si="261"/>
        <v>0</v>
      </c>
      <c r="U732">
        <f t="shared" si="262"/>
        <v>0</v>
      </c>
      <c r="V732">
        <f t="shared" si="259"/>
        <v>0</v>
      </c>
      <c r="W732">
        <f t="shared" si="275"/>
        <v>3</v>
      </c>
      <c r="X732">
        <f t="shared" si="276"/>
        <v>0</v>
      </c>
      <c r="Y732">
        <f t="shared" si="277"/>
        <v>0</v>
      </c>
      <c r="Z732">
        <f t="shared" si="278"/>
        <v>0</v>
      </c>
      <c r="AA732">
        <f t="shared" si="256"/>
        <v>6.4730267114827406E-3</v>
      </c>
      <c r="AB732">
        <f t="shared" si="256"/>
        <v>0</v>
      </c>
      <c r="AC732">
        <f t="shared" si="257"/>
        <v>0</v>
      </c>
      <c r="AD732" s="96">
        <f t="shared" si="258"/>
        <v>0</v>
      </c>
      <c r="AE732" s="95">
        <v>0</v>
      </c>
      <c r="AF732" s="86">
        <v>0</v>
      </c>
      <c r="AG732" s="86">
        <v>0</v>
      </c>
      <c r="AH732">
        <v>0.98</v>
      </c>
      <c r="AI732">
        <v>0.98</v>
      </c>
      <c r="AJ732">
        <v>0.98</v>
      </c>
      <c r="AK732">
        <f t="shared" si="263"/>
        <v>0</v>
      </c>
      <c r="AL732">
        <f t="shared" si="264"/>
        <v>0</v>
      </c>
      <c r="AM732">
        <f t="shared" si="265"/>
        <v>0</v>
      </c>
      <c r="AN732">
        <f t="shared" si="272"/>
        <v>0</v>
      </c>
      <c r="AO732">
        <f t="shared" si="273"/>
        <v>0</v>
      </c>
      <c r="AP732">
        <f t="shared" si="274"/>
        <v>0</v>
      </c>
      <c r="AQ732" s="97">
        <f>(AK732/(IF((237.3*LN(('Mini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2" s="97">
        <f>(AL732/(IF((237.3*LN(('Mini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2" s="97">
        <f>(AM732/(IF((237.3*LN(('Mini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2">
        <f t="shared" si="267"/>
        <v>0</v>
      </c>
      <c r="AU732">
        <v>0</v>
      </c>
      <c r="AV732" s="96">
        <v>0</v>
      </c>
      <c r="AW732" s="139">
        <f t="shared" si="266"/>
        <v>0.23333333333333334</v>
      </c>
      <c r="AX732" s="129">
        <v>0</v>
      </c>
      <c r="AY732" s="129">
        <v>0</v>
      </c>
      <c r="AZ732" s="129">
        <v>0</v>
      </c>
      <c r="BA732" s="86"/>
      <c r="BB732" s="86">
        <v>0</v>
      </c>
      <c r="BC732">
        <v>0</v>
      </c>
      <c r="BD732">
        <v>0</v>
      </c>
      <c r="BE732">
        <v>0</v>
      </c>
      <c r="BG732">
        <v>0</v>
      </c>
      <c r="BH732">
        <v>0</v>
      </c>
      <c r="BI732">
        <v>0</v>
      </c>
      <c r="BJ732">
        <v>0</v>
      </c>
      <c r="BM732">
        <f t="shared" si="268"/>
        <v>8.0534470601597002E-4</v>
      </c>
      <c r="BN732">
        <f t="shared" si="269"/>
        <v>3.9795050474943999E-4</v>
      </c>
      <c r="BO732">
        <f t="shared" si="270"/>
        <v>1.8138647155180001</v>
      </c>
      <c r="BP732">
        <f t="shared" si="271"/>
        <v>2</v>
      </c>
    </row>
    <row r="733" spans="1:68" x14ac:dyDescent="0.25">
      <c r="A733" t="str">
        <f t="shared" si="255"/>
        <v>1570183</v>
      </c>
      <c r="B733">
        <v>15</v>
      </c>
      <c r="C733">
        <v>70</v>
      </c>
      <c r="D733">
        <v>3</v>
      </c>
      <c r="E733">
        <v>18</v>
      </c>
      <c r="F733" s="138">
        <f t="shared" ref="F733:F796" si="279">IF($E733=14,5,IF($E733=18,10,IF($E733=23,10,IF($E733=30,15,IF($E733=38,20,)))))</f>
        <v>10</v>
      </c>
      <c r="G733">
        <v>0</v>
      </c>
      <c r="H733">
        <v>0</v>
      </c>
      <c r="I733">
        <v>0</v>
      </c>
      <c r="J733" s="94">
        <v>0</v>
      </c>
      <c r="K733" s="87">
        <v>165.20000000000002</v>
      </c>
      <c r="L733" s="86">
        <v>0</v>
      </c>
      <c r="M733" s="86">
        <v>0</v>
      </c>
      <c r="N733" s="86">
        <v>0</v>
      </c>
      <c r="O733">
        <v>1.3620000000000001</v>
      </c>
      <c r="P733">
        <v>1.1000000000000001</v>
      </c>
      <c r="Q733">
        <v>1.1000000000000001</v>
      </c>
      <c r="R733">
        <v>1.1000000000000001</v>
      </c>
      <c r="S733">
        <f t="shared" si="260"/>
        <v>25</v>
      </c>
      <c r="T733">
        <f t="shared" si="261"/>
        <v>0</v>
      </c>
      <c r="U733">
        <f t="shared" si="262"/>
        <v>0</v>
      </c>
      <c r="V733">
        <f t="shared" si="259"/>
        <v>0</v>
      </c>
      <c r="W733">
        <f t="shared" si="275"/>
        <v>4</v>
      </c>
      <c r="X733">
        <f t="shared" si="276"/>
        <v>0</v>
      </c>
      <c r="Y733">
        <f t="shared" si="277"/>
        <v>0</v>
      </c>
      <c r="Z733">
        <f t="shared" si="278"/>
        <v>0</v>
      </c>
      <c r="AA733">
        <f t="shared" si="256"/>
        <v>1.2474492861344375E-2</v>
      </c>
      <c r="AB733">
        <f t="shared" si="256"/>
        <v>0</v>
      </c>
      <c r="AC733">
        <f t="shared" si="257"/>
        <v>0</v>
      </c>
      <c r="AD733" s="96">
        <f t="shared" si="258"/>
        <v>0</v>
      </c>
      <c r="AE733" s="95">
        <v>0</v>
      </c>
      <c r="AF733" s="86">
        <v>0</v>
      </c>
      <c r="AG733" s="86">
        <v>0</v>
      </c>
      <c r="AH733">
        <v>0.98</v>
      </c>
      <c r="AI733">
        <v>0.98</v>
      </c>
      <c r="AJ733">
        <v>0.98</v>
      </c>
      <c r="AK733">
        <f t="shared" si="263"/>
        <v>0</v>
      </c>
      <c r="AL733">
        <f t="shared" si="264"/>
        <v>0</v>
      </c>
      <c r="AM733">
        <f t="shared" si="265"/>
        <v>0</v>
      </c>
      <c r="AN733">
        <f t="shared" si="272"/>
        <v>0</v>
      </c>
      <c r="AO733">
        <f t="shared" si="273"/>
        <v>0</v>
      </c>
      <c r="AP733">
        <f t="shared" si="274"/>
        <v>0</v>
      </c>
      <c r="AQ733" s="97">
        <f>(AK733/(IF((237.3*LN(('Mini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3" s="97">
        <f>(AL733/(IF((237.3*LN(('Mini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3" s="97">
        <f>(AM733/(IF((237.3*LN(('Mini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3">
        <f t="shared" si="267"/>
        <v>0</v>
      </c>
      <c r="AU733">
        <v>0</v>
      </c>
      <c r="AV733" s="96">
        <v>0</v>
      </c>
      <c r="AW733" s="139">
        <f t="shared" si="266"/>
        <v>0.46666666666666667</v>
      </c>
      <c r="AX733" s="129">
        <v>0</v>
      </c>
      <c r="AY733" s="129">
        <v>0</v>
      </c>
      <c r="AZ733" s="129">
        <v>0</v>
      </c>
      <c r="BA733" s="86"/>
      <c r="BB733" s="86">
        <v>0</v>
      </c>
      <c r="BC733">
        <v>0</v>
      </c>
      <c r="BD733">
        <v>0</v>
      </c>
      <c r="BE733">
        <v>0</v>
      </c>
      <c r="BG733">
        <v>0</v>
      </c>
      <c r="BH733">
        <v>0</v>
      </c>
      <c r="BI733">
        <v>0</v>
      </c>
      <c r="BJ733">
        <v>0</v>
      </c>
      <c r="BM733">
        <f t="shared" si="268"/>
        <v>1.4501879713725999E-3</v>
      </c>
      <c r="BN733">
        <f t="shared" si="269"/>
        <v>3.7831632653061002E-4</v>
      </c>
      <c r="BO733">
        <f t="shared" si="270"/>
        <v>1.4868910444209</v>
      </c>
      <c r="BP733">
        <f t="shared" si="271"/>
        <v>2</v>
      </c>
    </row>
    <row r="734" spans="1:68" x14ac:dyDescent="0.25">
      <c r="A734" t="str">
        <f t="shared" si="255"/>
        <v>1570233</v>
      </c>
      <c r="B734">
        <v>15</v>
      </c>
      <c r="C734">
        <v>70</v>
      </c>
      <c r="D734">
        <v>3</v>
      </c>
      <c r="E734">
        <v>23</v>
      </c>
      <c r="F734" s="138">
        <f t="shared" si="279"/>
        <v>10</v>
      </c>
      <c r="G734">
        <v>0</v>
      </c>
      <c r="H734">
        <v>0</v>
      </c>
      <c r="I734">
        <v>0</v>
      </c>
      <c r="J734" s="94">
        <v>0</v>
      </c>
      <c r="K734" s="87">
        <v>246</v>
      </c>
      <c r="L734" s="86">
        <v>0</v>
      </c>
      <c r="M734" s="86">
        <v>0</v>
      </c>
      <c r="N734" s="86">
        <v>0</v>
      </c>
      <c r="O734">
        <v>1.3620000000000001</v>
      </c>
      <c r="P734">
        <v>1.1000000000000001</v>
      </c>
      <c r="Q734">
        <v>1.1000000000000001</v>
      </c>
      <c r="R734">
        <v>1.1000000000000001</v>
      </c>
      <c r="S734">
        <f t="shared" si="260"/>
        <v>37</v>
      </c>
      <c r="T734">
        <f t="shared" si="261"/>
        <v>0</v>
      </c>
      <c r="U734">
        <f t="shared" si="262"/>
        <v>0</v>
      </c>
      <c r="V734">
        <f t="shared" si="259"/>
        <v>0</v>
      </c>
      <c r="W734">
        <f t="shared" si="275"/>
        <v>6</v>
      </c>
      <c r="X734">
        <f t="shared" si="276"/>
        <v>0</v>
      </c>
      <c r="Y734">
        <f t="shared" si="277"/>
        <v>0</v>
      </c>
      <c r="Z734">
        <f t="shared" si="278"/>
        <v>0</v>
      </c>
      <c r="AA734">
        <f t="shared" si="256"/>
        <v>2.2820690230756533E-2</v>
      </c>
      <c r="AB734">
        <f t="shared" si="256"/>
        <v>0</v>
      </c>
      <c r="AC734">
        <f t="shared" si="257"/>
        <v>0</v>
      </c>
      <c r="AD734" s="96">
        <f t="shared" si="258"/>
        <v>0</v>
      </c>
      <c r="AE734" s="95">
        <v>0</v>
      </c>
      <c r="AF734" s="86">
        <v>0</v>
      </c>
      <c r="AG734" s="86">
        <v>0</v>
      </c>
      <c r="AH734">
        <v>0.98</v>
      </c>
      <c r="AI734">
        <v>0.98</v>
      </c>
      <c r="AJ734">
        <v>0.98</v>
      </c>
      <c r="AK734">
        <f t="shared" si="263"/>
        <v>0</v>
      </c>
      <c r="AL734">
        <f t="shared" si="264"/>
        <v>0</v>
      </c>
      <c r="AM734">
        <f t="shared" si="265"/>
        <v>0</v>
      </c>
      <c r="AN734">
        <f t="shared" si="272"/>
        <v>0</v>
      </c>
      <c r="AO734">
        <f t="shared" si="273"/>
        <v>0</v>
      </c>
      <c r="AP734">
        <f t="shared" si="274"/>
        <v>0</v>
      </c>
      <c r="AQ734" s="97">
        <f>(AK734/(IF((237.3*LN(('Mini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4" s="97">
        <f>(AL734/(IF((237.3*LN(('Mini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4" s="97">
        <f>(AM734/(IF((237.3*LN(('Mini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4">
        <f t="shared" si="267"/>
        <v>0</v>
      </c>
      <c r="AU734">
        <v>0</v>
      </c>
      <c r="AV734" s="96">
        <v>0</v>
      </c>
      <c r="AW734" s="139">
        <f t="shared" si="266"/>
        <v>0.46666666666666667</v>
      </c>
      <c r="AX734" s="129">
        <v>0</v>
      </c>
      <c r="AY734" s="129">
        <v>0</v>
      </c>
      <c r="AZ734" s="129">
        <v>0</v>
      </c>
      <c r="BA734" s="86"/>
      <c r="BB734" s="86">
        <v>0</v>
      </c>
      <c r="BC734">
        <v>0</v>
      </c>
      <c r="BD734">
        <v>0</v>
      </c>
      <c r="BE734">
        <v>0</v>
      </c>
      <c r="BG734">
        <v>0</v>
      </c>
      <c r="BH734">
        <v>0</v>
      </c>
      <c r="BI734">
        <v>0</v>
      </c>
      <c r="BJ734">
        <v>0</v>
      </c>
      <c r="BM734">
        <f t="shared" si="268"/>
        <v>1.4501879713725999E-3</v>
      </c>
      <c r="BN734">
        <f t="shared" si="269"/>
        <v>3.7831632653061002E-4</v>
      </c>
      <c r="BO734">
        <f t="shared" si="270"/>
        <v>1.4868910444209</v>
      </c>
      <c r="BP734">
        <f t="shared" si="271"/>
        <v>2</v>
      </c>
    </row>
    <row r="735" spans="1:68" x14ac:dyDescent="0.25">
      <c r="A735" t="str">
        <f t="shared" si="255"/>
        <v>1570303</v>
      </c>
      <c r="B735">
        <v>15</v>
      </c>
      <c r="C735">
        <v>70</v>
      </c>
      <c r="D735">
        <v>3</v>
      </c>
      <c r="E735">
        <v>30</v>
      </c>
      <c r="F735" s="138">
        <f t="shared" si="279"/>
        <v>15</v>
      </c>
      <c r="G735">
        <v>0</v>
      </c>
      <c r="H735">
        <v>0</v>
      </c>
      <c r="I735">
        <v>0</v>
      </c>
      <c r="J735" s="94">
        <v>0</v>
      </c>
      <c r="K735" s="87">
        <v>309.60000000000002</v>
      </c>
      <c r="L735" s="86">
        <v>0</v>
      </c>
      <c r="M735" s="86">
        <v>0</v>
      </c>
      <c r="N735" s="86">
        <v>0</v>
      </c>
      <c r="O735">
        <v>1.3620000000000001</v>
      </c>
      <c r="P735">
        <v>1.1000000000000001</v>
      </c>
      <c r="Q735">
        <v>1.1000000000000001</v>
      </c>
      <c r="R735">
        <v>1.1000000000000001</v>
      </c>
      <c r="S735">
        <f t="shared" si="260"/>
        <v>46</v>
      </c>
      <c r="T735">
        <f t="shared" si="261"/>
        <v>0</v>
      </c>
      <c r="U735">
        <f t="shared" si="262"/>
        <v>0</v>
      </c>
      <c r="V735">
        <f t="shared" si="259"/>
        <v>0</v>
      </c>
      <c r="W735">
        <f t="shared" si="275"/>
        <v>8</v>
      </c>
      <c r="X735">
        <f t="shared" si="276"/>
        <v>0</v>
      </c>
      <c r="Y735">
        <f t="shared" si="277"/>
        <v>0</v>
      </c>
      <c r="Z735">
        <f t="shared" si="278"/>
        <v>0</v>
      </c>
      <c r="AA735">
        <f t="shared" si="256"/>
        <v>8.6758861223334149E-3</v>
      </c>
      <c r="AB735">
        <f t="shared" si="256"/>
        <v>0</v>
      </c>
      <c r="AC735">
        <f t="shared" si="257"/>
        <v>0</v>
      </c>
      <c r="AD735" s="96">
        <f t="shared" si="258"/>
        <v>0</v>
      </c>
      <c r="AE735" s="95">
        <v>0</v>
      </c>
      <c r="AF735" s="86">
        <v>0</v>
      </c>
      <c r="AG735" s="86">
        <v>0</v>
      </c>
      <c r="AH735">
        <v>0.98</v>
      </c>
      <c r="AI735">
        <v>0.98</v>
      </c>
      <c r="AJ735">
        <v>0.98</v>
      </c>
      <c r="AK735">
        <f t="shared" si="263"/>
        <v>0</v>
      </c>
      <c r="AL735">
        <f t="shared" si="264"/>
        <v>0</v>
      </c>
      <c r="AM735">
        <f t="shared" si="265"/>
        <v>0</v>
      </c>
      <c r="AN735">
        <f t="shared" si="272"/>
        <v>0</v>
      </c>
      <c r="AO735">
        <f t="shared" si="273"/>
        <v>0</v>
      </c>
      <c r="AP735">
        <f t="shared" si="274"/>
        <v>0</v>
      </c>
      <c r="AQ735" s="97">
        <f>(AK735/(IF((237.3*LN(('Mini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5" s="97">
        <f>(AL735/(IF((237.3*LN(('Mini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5" s="97">
        <f>(AM735/(IF((237.3*LN(('Mini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5">
        <f t="shared" si="267"/>
        <v>0</v>
      </c>
      <c r="AU735">
        <v>0</v>
      </c>
      <c r="AV735" s="96">
        <v>0</v>
      </c>
      <c r="AW735" s="139">
        <f t="shared" si="266"/>
        <v>0.70000000000000007</v>
      </c>
      <c r="AX735" s="129">
        <v>0</v>
      </c>
      <c r="AY735" s="129">
        <v>0</v>
      </c>
      <c r="AZ735" s="129">
        <v>0</v>
      </c>
      <c r="BA735" s="86"/>
      <c r="BB735" s="86">
        <v>0</v>
      </c>
      <c r="BC735">
        <v>0</v>
      </c>
      <c r="BD735">
        <v>0</v>
      </c>
      <c r="BE735">
        <v>0</v>
      </c>
      <c r="BG735">
        <v>0</v>
      </c>
      <c r="BH735">
        <v>0</v>
      </c>
      <c r="BI735">
        <v>0</v>
      </c>
      <c r="BJ735">
        <v>0</v>
      </c>
      <c r="BM735">
        <f t="shared" si="268"/>
        <v>1.9563320356262001E-4</v>
      </c>
      <c r="BN735">
        <f t="shared" si="269"/>
        <v>4.4708458846471E-4</v>
      </c>
      <c r="BO735">
        <f t="shared" si="270"/>
        <v>1.766459432507</v>
      </c>
      <c r="BP735">
        <f t="shared" si="271"/>
        <v>2</v>
      </c>
    </row>
    <row r="736" spans="1:68" x14ac:dyDescent="0.25">
      <c r="A736" t="str">
        <f t="shared" si="255"/>
        <v>1570383</v>
      </c>
      <c r="B736">
        <v>15</v>
      </c>
      <c r="C736">
        <v>70</v>
      </c>
      <c r="D736">
        <v>3</v>
      </c>
      <c r="E736">
        <v>38</v>
      </c>
      <c r="F736" s="138">
        <f t="shared" si="279"/>
        <v>20</v>
      </c>
      <c r="G736">
        <v>0</v>
      </c>
      <c r="H736">
        <v>0</v>
      </c>
      <c r="I736">
        <v>0</v>
      </c>
      <c r="J736" s="94">
        <v>0</v>
      </c>
      <c r="K736" s="87">
        <v>383.20000000000005</v>
      </c>
      <c r="L736" s="86">
        <v>0</v>
      </c>
      <c r="M736" s="86">
        <v>0</v>
      </c>
      <c r="N736" s="86">
        <v>0</v>
      </c>
      <c r="O736">
        <v>1.3620000000000001</v>
      </c>
      <c r="P736">
        <v>1.1000000000000001</v>
      </c>
      <c r="Q736">
        <v>1.1000000000000001</v>
      </c>
      <c r="R736">
        <v>1.1000000000000001</v>
      </c>
      <c r="S736">
        <f t="shared" si="260"/>
        <v>57</v>
      </c>
      <c r="T736">
        <f t="shared" si="261"/>
        <v>0</v>
      </c>
      <c r="U736">
        <f t="shared" si="262"/>
        <v>0</v>
      </c>
      <c r="V736">
        <f t="shared" si="259"/>
        <v>0</v>
      </c>
      <c r="W736">
        <f t="shared" si="275"/>
        <v>10</v>
      </c>
      <c r="X736">
        <f t="shared" si="276"/>
        <v>0</v>
      </c>
      <c r="Y736">
        <f t="shared" si="277"/>
        <v>0</v>
      </c>
      <c r="Z736">
        <f t="shared" si="278"/>
        <v>0</v>
      </c>
      <c r="AA736">
        <f t="shared" si="256"/>
        <v>4.2983637683506062E-2</v>
      </c>
      <c r="AB736">
        <f t="shared" si="256"/>
        <v>0</v>
      </c>
      <c r="AC736">
        <f t="shared" si="257"/>
        <v>0</v>
      </c>
      <c r="AD736" s="96">
        <f t="shared" si="258"/>
        <v>0</v>
      </c>
      <c r="AE736" s="95">
        <v>0</v>
      </c>
      <c r="AF736" s="86">
        <v>0</v>
      </c>
      <c r="AG736" s="86">
        <v>0</v>
      </c>
      <c r="AH736">
        <v>0.98</v>
      </c>
      <c r="AI736">
        <v>0.98</v>
      </c>
      <c r="AJ736">
        <v>0.98</v>
      </c>
      <c r="AK736">
        <f t="shared" si="263"/>
        <v>0</v>
      </c>
      <c r="AL736">
        <f t="shared" si="264"/>
        <v>0</v>
      </c>
      <c r="AM736">
        <f t="shared" si="265"/>
        <v>0</v>
      </c>
      <c r="AN736">
        <f t="shared" si="272"/>
        <v>0</v>
      </c>
      <c r="AO736">
        <f t="shared" si="273"/>
        <v>0</v>
      </c>
      <c r="AP736">
        <f t="shared" si="274"/>
        <v>0</v>
      </c>
      <c r="AQ736" s="97">
        <f>(AK736/(IF((237.3*LN(('Mini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6" s="97">
        <f>(AL736/(IF((237.3*LN(('Mini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6" s="97">
        <f>(AM736/(IF((237.3*LN(('Mini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6">
        <f t="shared" si="267"/>
        <v>0</v>
      </c>
      <c r="AU736">
        <v>0</v>
      </c>
      <c r="AV736" s="96">
        <v>0</v>
      </c>
      <c r="AW736" s="139">
        <f t="shared" si="266"/>
        <v>0.93333333333333335</v>
      </c>
      <c r="AX736" s="129">
        <v>0</v>
      </c>
      <c r="AY736" s="129">
        <v>0</v>
      </c>
      <c r="AZ736" s="129">
        <v>0</v>
      </c>
      <c r="BA736" s="86"/>
      <c r="BB736" s="86">
        <v>0</v>
      </c>
      <c r="BC736">
        <v>0</v>
      </c>
      <c r="BD736">
        <v>0</v>
      </c>
      <c r="BE736">
        <v>0</v>
      </c>
      <c r="BG736">
        <v>0</v>
      </c>
      <c r="BH736">
        <v>0</v>
      </c>
      <c r="BI736">
        <v>0</v>
      </c>
      <c r="BJ736">
        <v>0</v>
      </c>
      <c r="BM736">
        <f t="shared" si="268"/>
        <v>1.6730950035507E-3</v>
      </c>
      <c r="BN736">
        <f t="shared" si="269"/>
        <v>3.2929523945446001E-4</v>
      </c>
      <c r="BO736">
        <f t="shared" si="270"/>
        <v>1.3691788367472</v>
      </c>
      <c r="BP736">
        <f t="shared" si="271"/>
        <v>2</v>
      </c>
    </row>
    <row r="737" spans="1:68" x14ac:dyDescent="0.25">
      <c r="A737" t="str">
        <f t="shared" si="255"/>
        <v>1580143</v>
      </c>
      <c r="B737">
        <v>15</v>
      </c>
      <c r="C737">
        <v>80</v>
      </c>
      <c r="D737">
        <v>3</v>
      </c>
      <c r="E737">
        <v>14</v>
      </c>
      <c r="F737" s="138">
        <f t="shared" si="279"/>
        <v>5</v>
      </c>
      <c r="G737">
        <v>0</v>
      </c>
      <c r="H737">
        <v>0</v>
      </c>
      <c r="I737">
        <v>0</v>
      </c>
      <c r="J737" s="94">
        <v>0</v>
      </c>
      <c r="K737" s="87">
        <v>126</v>
      </c>
      <c r="L737" s="86">
        <v>0</v>
      </c>
      <c r="M737" s="86">
        <v>0</v>
      </c>
      <c r="N737" s="86">
        <v>0</v>
      </c>
      <c r="O737">
        <v>1.3620000000000001</v>
      </c>
      <c r="P737">
        <v>1.1000000000000001</v>
      </c>
      <c r="Q737">
        <v>1.1000000000000001</v>
      </c>
      <c r="R737">
        <v>1.1000000000000001</v>
      </c>
      <c r="S737">
        <f t="shared" si="260"/>
        <v>19</v>
      </c>
      <c r="T737">
        <f t="shared" si="261"/>
        <v>0</v>
      </c>
      <c r="U737">
        <f t="shared" si="262"/>
        <v>0</v>
      </c>
      <c r="V737">
        <f t="shared" ref="V737:V768" si="280">ROUND(N737*POWER((($M$1-$M$2)/LN(($M$1-$M$3)/($M$2-$M$3)))/((75-65)/LN((75-20)/(65-20))),R737),0)</f>
        <v>0</v>
      </c>
      <c r="W737">
        <f t="shared" si="275"/>
        <v>3</v>
      </c>
      <c r="X737">
        <f t="shared" si="276"/>
        <v>0</v>
      </c>
      <c r="Y737">
        <f t="shared" si="277"/>
        <v>0</v>
      </c>
      <c r="Z737">
        <f t="shared" si="278"/>
        <v>0</v>
      </c>
      <c r="AA737">
        <f t="shared" si="256"/>
        <v>7.630927336835948E-3</v>
      </c>
      <c r="AB737">
        <f t="shared" si="256"/>
        <v>0</v>
      </c>
      <c r="AC737">
        <f t="shared" si="257"/>
        <v>0</v>
      </c>
      <c r="AD737" s="96">
        <f t="shared" si="258"/>
        <v>0</v>
      </c>
      <c r="AE737" s="95">
        <v>0</v>
      </c>
      <c r="AF737" s="86">
        <v>0</v>
      </c>
      <c r="AG737" s="86">
        <v>0</v>
      </c>
      <c r="AH737">
        <v>0.98</v>
      </c>
      <c r="AI737">
        <v>0.98</v>
      </c>
      <c r="AJ737">
        <v>0.98</v>
      </c>
      <c r="AK737">
        <f t="shared" si="263"/>
        <v>0</v>
      </c>
      <c r="AL737">
        <f t="shared" si="264"/>
        <v>0</v>
      </c>
      <c r="AM737">
        <f t="shared" si="265"/>
        <v>0</v>
      </c>
      <c r="AN737">
        <f t="shared" si="272"/>
        <v>0</v>
      </c>
      <c r="AO737">
        <f t="shared" si="273"/>
        <v>0</v>
      </c>
      <c r="AP737">
        <f t="shared" si="274"/>
        <v>0</v>
      </c>
      <c r="AQ737" s="97">
        <f>(AK737/(IF((237.3*LN(('Mini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7" s="97">
        <f>(AL737/(IF((237.3*LN(('Mini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7" s="97">
        <f>(AM737/(IF((237.3*LN(('Mini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7">
        <f t="shared" si="267"/>
        <v>0</v>
      </c>
      <c r="AU737">
        <v>0</v>
      </c>
      <c r="AV737" s="96">
        <v>0</v>
      </c>
      <c r="AW737" s="139">
        <f t="shared" si="266"/>
        <v>0.26666666666666666</v>
      </c>
      <c r="AX737" s="129">
        <v>0</v>
      </c>
      <c r="AY737" s="129">
        <v>0</v>
      </c>
      <c r="AZ737" s="129">
        <v>0</v>
      </c>
      <c r="BA737" s="86"/>
      <c r="BB737" s="86">
        <v>0</v>
      </c>
      <c r="BC737">
        <v>0</v>
      </c>
      <c r="BD737">
        <v>0</v>
      </c>
      <c r="BE737">
        <v>0</v>
      </c>
      <c r="BG737">
        <v>0</v>
      </c>
      <c r="BH737">
        <v>0</v>
      </c>
      <c r="BI737">
        <v>0</v>
      </c>
      <c r="BJ737">
        <v>0</v>
      </c>
      <c r="BM737">
        <f t="shared" si="268"/>
        <v>8.0534470601597002E-4</v>
      </c>
      <c r="BN737">
        <f t="shared" si="269"/>
        <v>3.9795050474943999E-4</v>
      </c>
      <c r="BO737">
        <f t="shared" si="270"/>
        <v>1.8138647155180001</v>
      </c>
      <c r="BP737">
        <f t="shared" si="271"/>
        <v>2</v>
      </c>
    </row>
    <row r="738" spans="1:68" x14ac:dyDescent="0.25">
      <c r="A738" t="str">
        <f t="shared" si="255"/>
        <v>1580183</v>
      </c>
      <c r="B738">
        <v>15</v>
      </c>
      <c r="C738">
        <v>80</v>
      </c>
      <c r="D738">
        <v>3</v>
      </c>
      <c r="E738">
        <v>18</v>
      </c>
      <c r="F738" s="138">
        <f t="shared" si="279"/>
        <v>10</v>
      </c>
      <c r="G738">
        <v>0</v>
      </c>
      <c r="H738">
        <v>0</v>
      </c>
      <c r="I738">
        <v>0</v>
      </c>
      <c r="J738" s="94">
        <v>0</v>
      </c>
      <c r="K738" s="87">
        <v>206.5</v>
      </c>
      <c r="L738" s="86">
        <v>0</v>
      </c>
      <c r="M738" s="86">
        <v>0</v>
      </c>
      <c r="N738" s="86">
        <v>0</v>
      </c>
      <c r="O738">
        <v>1.3620000000000001</v>
      </c>
      <c r="P738">
        <v>1.1000000000000001</v>
      </c>
      <c r="Q738">
        <v>1.1000000000000001</v>
      </c>
      <c r="R738">
        <v>1.1000000000000001</v>
      </c>
      <c r="S738">
        <f t="shared" ref="S738:S769" si="281">ROUND(K738*POWER((($M$1-$M$2)/LN(($M$1-$M$3)/($M$2-$M$3)))/((75-65)/LN((75-20)/(65-20))),O738),0)</f>
        <v>31</v>
      </c>
      <c r="T738">
        <f t="shared" ref="T738:T769" si="282">ROUND(L738*POWER((($M$1-$M$2)/LN(($M$1-$M$3)/($M$2-$M$3)))/((75-65)/LN((75-20)/(65-20))),P738),0)</f>
        <v>0</v>
      </c>
      <c r="U738">
        <f t="shared" ref="U738:U769" si="283">ROUND(M738*POWER((($M$1-$M$2)/LN(($M$1-$M$3)/($M$2-$M$3)))/((75-65)/LN((75-20)/(65-20))),Q738),0)</f>
        <v>0</v>
      </c>
      <c r="V738">
        <f t="shared" si="280"/>
        <v>0</v>
      </c>
      <c r="W738">
        <f t="shared" si="275"/>
        <v>5</v>
      </c>
      <c r="X738">
        <f t="shared" si="276"/>
        <v>0</v>
      </c>
      <c r="Y738">
        <f t="shared" si="277"/>
        <v>0</v>
      </c>
      <c r="Z738">
        <f t="shared" si="278"/>
        <v>0</v>
      </c>
      <c r="AA738">
        <f t="shared" si="256"/>
        <v>2.0504259301806473E-2</v>
      </c>
      <c r="AB738">
        <f t="shared" si="256"/>
        <v>0</v>
      </c>
      <c r="AC738">
        <f t="shared" si="257"/>
        <v>0</v>
      </c>
      <c r="AD738" s="96">
        <f t="shared" si="258"/>
        <v>0</v>
      </c>
      <c r="AE738" s="95">
        <v>0</v>
      </c>
      <c r="AF738" s="86">
        <v>0</v>
      </c>
      <c r="AG738" s="86">
        <v>0</v>
      </c>
      <c r="AH738">
        <v>0.98</v>
      </c>
      <c r="AI738">
        <v>0.98</v>
      </c>
      <c r="AJ738">
        <v>0.98</v>
      </c>
      <c r="AK738">
        <f t="shared" si="263"/>
        <v>0</v>
      </c>
      <c r="AL738">
        <f t="shared" si="264"/>
        <v>0</v>
      </c>
      <c r="AM738">
        <f t="shared" si="265"/>
        <v>0</v>
      </c>
      <c r="AN738">
        <f t="shared" si="272"/>
        <v>0</v>
      </c>
      <c r="AO738">
        <f t="shared" si="273"/>
        <v>0</v>
      </c>
      <c r="AP738">
        <f t="shared" si="274"/>
        <v>0</v>
      </c>
      <c r="AQ738" s="97">
        <f>(AK738/(IF((237.3*LN(('Mini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8" s="97">
        <f>(AL738/(IF((237.3*LN(('Mini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8" s="97">
        <f>(AM738/(IF((237.3*LN(('Mini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8">
        <f t="shared" si="267"/>
        <v>0</v>
      </c>
      <c r="AU738">
        <v>0</v>
      </c>
      <c r="AV738" s="96">
        <v>0</v>
      </c>
      <c r="AW738" s="139">
        <f t="shared" si="266"/>
        <v>0.53333333333333333</v>
      </c>
      <c r="AX738" s="129">
        <v>0</v>
      </c>
      <c r="AY738" s="129">
        <v>0</v>
      </c>
      <c r="AZ738" s="129">
        <v>0</v>
      </c>
      <c r="BA738" s="86"/>
      <c r="BB738" s="86">
        <v>0</v>
      </c>
      <c r="BC738">
        <v>0</v>
      </c>
      <c r="BD738">
        <v>0</v>
      </c>
      <c r="BE738">
        <v>0</v>
      </c>
      <c r="BG738">
        <v>0</v>
      </c>
      <c r="BH738">
        <v>0</v>
      </c>
      <c r="BI738">
        <v>0</v>
      </c>
      <c r="BJ738">
        <v>0</v>
      </c>
      <c r="BM738">
        <f t="shared" si="268"/>
        <v>1.4501879713725999E-3</v>
      </c>
      <c r="BN738">
        <f t="shared" si="269"/>
        <v>3.7831632653061002E-4</v>
      </c>
      <c r="BO738">
        <f t="shared" si="270"/>
        <v>1.4868910444209</v>
      </c>
      <c r="BP738">
        <f t="shared" si="271"/>
        <v>2</v>
      </c>
    </row>
    <row r="739" spans="1:68" x14ac:dyDescent="0.25">
      <c r="A739" t="str">
        <f t="shared" si="255"/>
        <v>1580233</v>
      </c>
      <c r="B739">
        <v>15</v>
      </c>
      <c r="C739">
        <v>80</v>
      </c>
      <c r="D739">
        <v>3</v>
      </c>
      <c r="E739">
        <v>23</v>
      </c>
      <c r="F739" s="138">
        <f t="shared" si="279"/>
        <v>10</v>
      </c>
      <c r="G739">
        <v>0</v>
      </c>
      <c r="H739">
        <v>0</v>
      </c>
      <c r="I739">
        <v>0</v>
      </c>
      <c r="J739" s="94">
        <v>0</v>
      </c>
      <c r="K739" s="87">
        <v>307.5</v>
      </c>
      <c r="L739" s="86">
        <v>0</v>
      </c>
      <c r="M739" s="86">
        <v>0</v>
      </c>
      <c r="N739" s="86">
        <v>0</v>
      </c>
      <c r="O739">
        <v>1.3620000000000001</v>
      </c>
      <c r="P739">
        <v>1.1000000000000001</v>
      </c>
      <c r="Q739">
        <v>1.1000000000000001</v>
      </c>
      <c r="R739">
        <v>1.1000000000000001</v>
      </c>
      <c r="S739">
        <f t="shared" si="281"/>
        <v>46</v>
      </c>
      <c r="T739">
        <f t="shared" si="282"/>
        <v>0</v>
      </c>
      <c r="U739">
        <f t="shared" si="283"/>
        <v>0</v>
      </c>
      <c r="V739">
        <f t="shared" si="280"/>
        <v>0</v>
      </c>
      <c r="W739">
        <f t="shared" si="275"/>
        <v>8</v>
      </c>
      <c r="X739">
        <f t="shared" si="276"/>
        <v>0</v>
      </c>
      <c r="Y739">
        <f t="shared" si="277"/>
        <v>0</v>
      </c>
      <c r="Z739">
        <f t="shared" si="278"/>
        <v>0</v>
      </c>
      <c r="AA739">
        <f t="shared" si="256"/>
        <v>4.1293657058048563E-2</v>
      </c>
      <c r="AB739">
        <f t="shared" si="256"/>
        <v>0</v>
      </c>
      <c r="AC739">
        <f t="shared" si="257"/>
        <v>0</v>
      </c>
      <c r="AD739" s="96">
        <f t="shared" si="258"/>
        <v>0</v>
      </c>
      <c r="AE739" s="95">
        <v>0</v>
      </c>
      <c r="AF739" s="86">
        <v>0</v>
      </c>
      <c r="AG739" s="86">
        <v>0</v>
      </c>
      <c r="AH739">
        <v>0.98</v>
      </c>
      <c r="AI739">
        <v>0.98</v>
      </c>
      <c r="AJ739">
        <v>0.98</v>
      </c>
      <c r="AK739">
        <f t="shared" ref="AK739:AK770" si="284">ROUND(AE739*POWER((($AG$1-$AG$2)/LN(($AG$1-$AG$3)/($AG$2-$AG$3)))/((16-18)/LN((16-27)/(18-27))),AH739),0)</f>
        <v>0</v>
      </c>
      <c r="AL739">
        <f t="shared" ref="AL739:AL770" si="285">ROUND(AF739*POWER((($AG$1-$AG$2)/LN(($AG$1-$AG$3)/($AG$2-$AG$3)))/((16-18)/LN((16-27)/(18-27))),AI739),0)</f>
        <v>0</v>
      </c>
      <c r="AM739">
        <f t="shared" ref="AM739:AM770" si="286">ROUND(AG739*POWER((($AG$1-$AG$2)/LN(($AG$1-$AG$3)/($AG$2-$AG$3)))/((16-18)/LN((16-27)/(18-27))),AJ739),0)</f>
        <v>0</v>
      </c>
      <c r="AN739">
        <f t="shared" si="272"/>
        <v>0</v>
      </c>
      <c r="AO739">
        <f t="shared" si="273"/>
        <v>0</v>
      </c>
      <c r="AP739">
        <f t="shared" si="274"/>
        <v>0</v>
      </c>
      <c r="AQ739" s="97">
        <f>(AK739/(IF((237.3*LN(('Mini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39" s="97">
        <f>(AL739/(IF((237.3*LN(('Mini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39" s="97">
        <f>(AM739/(IF((237.3*LN(('Mini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39">
        <f t="shared" si="267"/>
        <v>0</v>
      </c>
      <c r="AU739">
        <v>0</v>
      </c>
      <c r="AV739" s="96">
        <v>0</v>
      </c>
      <c r="AW739" s="139">
        <f t="shared" si="266"/>
        <v>0.53333333333333333</v>
      </c>
      <c r="AX739" s="129">
        <v>0</v>
      </c>
      <c r="AY739" s="129">
        <v>0</v>
      </c>
      <c r="AZ739" s="129">
        <v>0</v>
      </c>
      <c r="BA739" s="86"/>
      <c r="BB739" s="86">
        <v>0</v>
      </c>
      <c r="BC739">
        <v>0</v>
      </c>
      <c r="BD739">
        <v>0</v>
      </c>
      <c r="BE739">
        <v>0</v>
      </c>
      <c r="BG739">
        <v>0</v>
      </c>
      <c r="BH739">
        <v>0</v>
      </c>
      <c r="BI739">
        <v>0</v>
      </c>
      <c r="BJ739">
        <v>0</v>
      </c>
      <c r="BM739">
        <f t="shared" si="268"/>
        <v>1.4501879713725999E-3</v>
      </c>
      <c r="BN739">
        <f t="shared" si="269"/>
        <v>3.7831632653061002E-4</v>
      </c>
      <c r="BO739">
        <f t="shared" si="270"/>
        <v>1.4868910444209</v>
      </c>
      <c r="BP739">
        <f t="shared" si="271"/>
        <v>2</v>
      </c>
    </row>
    <row r="740" spans="1:68" x14ac:dyDescent="0.25">
      <c r="A740" t="str">
        <f t="shared" si="255"/>
        <v>1580303</v>
      </c>
      <c r="B740">
        <v>15</v>
      </c>
      <c r="C740">
        <v>80</v>
      </c>
      <c r="D740">
        <v>3</v>
      </c>
      <c r="E740">
        <v>30</v>
      </c>
      <c r="F740" s="138">
        <f t="shared" si="279"/>
        <v>15</v>
      </c>
      <c r="G740">
        <v>0</v>
      </c>
      <c r="H740">
        <v>0</v>
      </c>
      <c r="I740">
        <v>0</v>
      </c>
      <c r="J740" s="94">
        <v>0</v>
      </c>
      <c r="K740" s="87">
        <v>387</v>
      </c>
      <c r="L740" s="86">
        <v>0</v>
      </c>
      <c r="M740" s="86">
        <v>0</v>
      </c>
      <c r="N740" s="86">
        <v>0</v>
      </c>
      <c r="O740">
        <v>1.3620000000000001</v>
      </c>
      <c r="P740">
        <v>1.1000000000000001</v>
      </c>
      <c r="Q740">
        <v>1.1000000000000001</v>
      </c>
      <c r="R740">
        <v>1.1000000000000001</v>
      </c>
      <c r="S740">
        <f t="shared" si="281"/>
        <v>58</v>
      </c>
      <c r="T740">
        <f t="shared" si="282"/>
        <v>0</v>
      </c>
      <c r="U740">
        <f t="shared" si="283"/>
        <v>0</v>
      </c>
      <c r="V740">
        <f t="shared" si="280"/>
        <v>0</v>
      </c>
      <c r="W740">
        <f t="shared" si="275"/>
        <v>10</v>
      </c>
      <c r="X740">
        <f t="shared" si="276"/>
        <v>0</v>
      </c>
      <c r="Y740">
        <f t="shared" si="277"/>
        <v>0</v>
      </c>
      <c r="Z740">
        <f t="shared" si="278"/>
        <v>0</v>
      </c>
      <c r="AA740">
        <f t="shared" si="256"/>
        <v>1.5129499819799296E-2</v>
      </c>
      <c r="AB740">
        <f t="shared" si="256"/>
        <v>0</v>
      </c>
      <c r="AC740">
        <f t="shared" si="257"/>
        <v>0</v>
      </c>
      <c r="AD740" s="96">
        <f t="shared" si="258"/>
        <v>0</v>
      </c>
      <c r="AE740" s="95">
        <v>0</v>
      </c>
      <c r="AF740" s="86">
        <v>0</v>
      </c>
      <c r="AG740" s="86">
        <v>0</v>
      </c>
      <c r="AH740">
        <v>0.98</v>
      </c>
      <c r="AI740">
        <v>0.98</v>
      </c>
      <c r="AJ740">
        <v>0.98</v>
      </c>
      <c r="AK740">
        <f t="shared" si="284"/>
        <v>0</v>
      </c>
      <c r="AL740">
        <f t="shared" si="285"/>
        <v>0</v>
      </c>
      <c r="AM740">
        <f t="shared" si="286"/>
        <v>0</v>
      </c>
      <c r="AN740">
        <f t="shared" si="272"/>
        <v>0</v>
      </c>
      <c r="AO740">
        <f t="shared" si="273"/>
        <v>0</v>
      </c>
      <c r="AP740">
        <f t="shared" si="274"/>
        <v>0</v>
      </c>
      <c r="AQ740" s="97">
        <f>(AK740/(IF((237.3*LN(('Mini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0" s="97">
        <f>(AL740/(IF((237.3*LN(('Mini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0" s="97">
        <f>(AM740/(IF((237.3*LN(('Mini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0">
        <f t="shared" si="267"/>
        <v>0</v>
      </c>
      <c r="AU740">
        <v>0</v>
      </c>
      <c r="AV740" s="96">
        <v>0</v>
      </c>
      <c r="AW740" s="139">
        <f t="shared" si="266"/>
        <v>0.8</v>
      </c>
      <c r="AX740" s="129">
        <v>0</v>
      </c>
      <c r="AY740" s="129">
        <v>0</v>
      </c>
      <c r="AZ740" s="129">
        <v>0</v>
      </c>
      <c r="BA740" s="86"/>
      <c r="BB740" s="86">
        <v>0</v>
      </c>
      <c r="BC740">
        <v>0</v>
      </c>
      <c r="BD740">
        <v>0</v>
      </c>
      <c r="BE740">
        <v>0</v>
      </c>
      <c r="BG740">
        <v>0</v>
      </c>
      <c r="BH740">
        <v>0</v>
      </c>
      <c r="BI740">
        <v>0</v>
      </c>
      <c r="BJ740">
        <v>0</v>
      </c>
      <c r="BM740">
        <f t="shared" si="268"/>
        <v>1.9563320356262001E-4</v>
      </c>
      <c r="BN740">
        <f t="shared" si="269"/>
        <v>4.4708458846471E-4</v>
      </c>
      <c r="BO740">
        <f t="shared" si="270"/>
        <v>1.766459432507</v>
      </c>
      <c r="BP740">
        <f t="shared" si="271"/>
        <v>2</v>
      </c>
    </row>
    <row r="741" spans="1:68" x14ac:dyDescent="0.25">
      <c r="A741" t="str">
        <f t="shared" si="255"/>
        <v>1580383</v>
      </c>
      <c r="B741">
        <v>15</v>
      </c>
      <c r="C741">
        <v>80</v>
      </c>
      <c r="D741">
        <v>3</v>
      </c>
      <c r="E741">
        <v>38</v>
      </c>
      <c r="F741" s="138">
        <f t="shared" si="279"/>
        <v>20</v>
      </c>
      <c r="G741">
        <v>0</v>
      </c>
      <c r="H741">
        <v>0</v>
      </c>
      <c r="I741">
        <v>0</v>
      </c>
      <c r="J741" s="94">
        <v>0</v>
      </c>
      <c r="K741" s="87">
        <v>479</v>
      </c>
      <c r="L741" s="86">
        <v>0</v>
      </c>
      <c r="M741" s="86">
        <v>0</v>
      </c>
      <c r="N741" s="86">
        <v>0</v>
      </c>
      <c r="O741">
        <v>1.3620000000000001</v>
      </c>
      <c r="P741">
        <v>1.1000000000000001</v>
      </c>
      <c r="Q741">
        <v>1.1000000000000001</v>
      </c>
      <c r="R741">
        <v>1.1000000000000001</v>
      </c>
      <c r="S741">
        <f t="shared" si="281"/>
        <v>71</v>
      </c>
      <c r="T741">
        <f t="shared" si="282"/>
        <v>0</v>
      </c>
      <c r="U741">
        <f t="shared" si="283"/>
        <v>0</v>
      </c>
      <c r="V741">
        <f t="shared" si="280"/>
        <v>0</v>
      </c>
      <c r="W741">
        <f t="shared" si="275"/>
        <v>12</v>
      </c>
      <c r="X741">
        <f t="shared" si="276"/>
        <v>0</v>
      </c>
      <c r="Y741">
        <f t="shared" si="277"/>
        <v>0</v>
      </c>
      <c r="Z741">
        <f t="shared" si="278"/>
        <v>0</v>
      </c>
      <c r="AA741">
        <f t="shared" si="256"/>
        <v>6.5070669164038905E-2</v>
      </c>
      <c r="AB741">
        <f t="shared" si="256"/>
        <v>0</v>
      </c>
      <c r="AC741">
        <f t="shared" si="257"/>
        <v>0</v>
      </c>
      <c r="AD741" s="96">
        <f t="shared" si="258"/>
        <v>0</v>
      </c>
      <c r="AE741" s="95">
        <v>0</v>
      </c>
      <c r="AF741" s="86">
        <v>0</v>
      </c>
      <c r="AG741" s="86">
        <v>0</v>
      </c>
      <c r="AH741">
        <v>0.98</v>
      </c>
      <c r="AI741">
        <v>0.98</v>
      </c>
      <c r="AJ741">
        <v>0.98</v>
      </c>
      <c r="AK741">
        <f t="shared" si="284"/>
        <v>0</v>
      </c>
      <c r="AL741">
        <f t="shared" si="285"/>
        <v>0</v>
      </c>
      <c r="AM741">
        <f t="shared" si="286"/>
        <v>0</v>
      </c>
      <c r="AN741">
        <f t="shared" si="272"/>
        <v>0</v>
      </c>
      <c r="AO741">
        <f t="shared" si="273"/>
        <v>0</v>
      </c>
      <c r="AP741">
        <f t="shared" si="274"/>
        <v>0</v>
      </c>
      <c r="AQ741" s="97">
        <f>(AK741/(IF((237.3*LN(('Mini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1" s="97">
        <f>(AL741/(IF((237.3*LN(('Mini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1" s="97">
        <f>(AM741/(IF((237.3*LN(('Mini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1">
        <f t="shared" si="267"/>
        <v>0</v>
      </c>
      <c r="AU741">
        <v>0</v>
      </c>
      <c r="AV741" s="96">
        <v>0</v>
      </c>
      <c r="AW741" s="139">
        <f t="shared" si="266"/>
        <v>1.0666666666666667</v>
      </c>
      <c r="AX741" s="129">
        <v>0</v>
      </c>
      <c r="AY741" s="129">
        <v>0</v>
      </c>
      <c r="AZ741" s="129">
        <v>0</v>
      </c>
      <c r="BA741" s="86"/>
      <c r="BB741" s="86">
        <v>0</v>
      </c>
      <c r="BC741">
        <v>0</v>
      </c>
      <c r="BD741">
        <v>0</v>
      </c>
      <c r="BE741">
        <v>0</v>
      </c>
      <c r="BG741">
        <v>0</v>
      </c>
      <c r="BH741">
        <v>0</v>
      </c>
      <c r="BI741">
        <v>0</v>
      </c>
      <c r="BJ741">
        <v>0</v>
      </c>
      <c r="BM741">
        <f t="shared" si="268"/>
        <v>1.6730950035507E-3</v>
      </c>
      <c r="BN741">
        <f t="shared" si="269"/>
        <v>3.2929523945446001E-4</v>
      </c>
      <c r="BO741">
        <f t="shared" si="270"/>
        <v>1.3691788367472</v>
      </c>
      <c r="BP741">
        <f t="shared" si="271"/>
        <v>2</v>
      </c>
    </row>
    <row r="742" spans="1:68" x14ac:dyDescent="0.25">
      <c r="A742" t="str">
        <f t="shared" si="255"/>
        <v>1590143</v>
      </c>
      <c r="B742">
        <v>15</v>
      </c>
      <c r="C742">
        <v>90</v>
      </c>
      <c r="D742">
        <v>3</v>
      </c>
      <c r="E742">
        <v>14</v>
      </c>
      <c r="F742" s="138">
        <f t="shared" si="279"/>
        <v>5</v>
      </c>
      <c r="G742">
        <v>0</v>
      </c>
      <c r="H742">
        <v>0</v>
      </c>
      <c r="I742">
        <v>0</v>
      </c>
      <c r="J742" s="94">
        <v>0</v>
      </c>
      <c r="K742" s="87">
        <v>151.19999999999999</v>
      </c>
      <c r="L742" s="86">
        <v>0</v>
      </c>
      <c r="M742" s="86">
        <v>0</v>
      </c>
      <c r="N742" s="86">
        <v>0</v>
      </c>
      <c r="O742">
        <v>1.3620000000000001</v>
      </c>
      <c r="P742">
        <v>1.1000000000000001</v>
      </c>
      <c r="Q742">
        <v>1.1000000000000001</v>
      </c>
      <c r="R742">
        <v>1.1000000000000001</v>
      </c>
      <c r="S742">
        <f t="shared" si="281"/>
        <v>23</v>
      </c>
      <c r="T742">
        <f t="shared" si="282"/>
        <v>0</v>
      </c>
      <c r="U742">
        <f t="shared" si="283"/>
        <v>0</v>
      </c>
      <c r="V742">
        <f t="shared" si="280"/>
        <v>0</v>
      </c>
      <c r="W742">
        <f t="shared" si="275"/>
        <v>4</v>
      </c>
      <c r="X742">
        <f t="shared" si="276"/>
        <v>0</v>
      </c>
      <c r="Y742">
        <f t="shared" si="277"/>
        <v>0</v>
      </c>
      <c r="Z742">
        <f t="shared" si="278"/>
        <v>0</v>
      </c>
      <c r="AA742">
        <f t="shared" si="256"/>
        <v>1.4813180817340765E-2</v>
      </c>
      <c r="AB742">
        <f t="shared" si="256"/>
        <v>0</v>
      </c>
      <c r="AC742">
        <f t="shared" si="257"/>
        <v>0</v>
      </c>
      <c r="AD742" s="96">
        <f t="shared" si="258"/>
        <v>0</v>
      </c>
      <c r="AE742" s="95">
        <v>0</v>
      </c>
      <c r="AF742" s="86">
        <v>0</v>
      </c>
      <c r="AG742" s="86">
        <v>0</v>
      </c>
      <c r="AH742">
        <v>0.98</v>
      </c>
      <c r="AI742">
        <v>0.98</v>
      </c>
      <c r="AJ742">
        <v>0.98</v>
      </c>
      <c r="AK742">
        <f t="shared" si="284"/>
        <v>0</v>
      </c>
      <c r="AL742">
        <f t="shared" si="285"/>
        <v>0</v>
      </c>
      <c r="AM742">
        <f t="shared" si="286"/>
        <v>0</v>
      </c>
      <c r="AN742">
        <f t="shared" si="272"/>
        <v>0</v>
      </c>
      <c r="AO742">
        <f t="shared" si="273"/>
        <v>0</v>
      </c>
      <c r="AP742">
        <f t="shared" si="274"/>
        <v>0</v>
      </c>
      <c r="AQ742" s="97">
        <f>(AK742/(IF((237.3*LN(('Mini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2" s="97">
        <f>(AL742/(IF((237.3*LN(('Mini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2" s="97">
        <f>(AM742/(IF((237.3*LN(('Mini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2">
        <f t="shared" si="267"/>
        <v>0</v>
      </c>
      <c r="AU742">
        <v>0</v>
      </c>
      <c r="AV742" s="96">
        <v>0</v>
      </c>
      <c r="AW742" s="139">
        <f t="shared" si="266"/>
        <v>0.30000000000000004</v>
      </c>
      <c r="AX742" s="129">
        <v>0</v>
      </c>
      <c r="AY742" s="129">
        <v>0</v>
      </c>
      <c r="AZ742" s="129">
        <v>0</v>
      </c>
      <c r="BA742" s="86"/>
      <c r="BB742" s="86">
        <v>0</v>
      </c>
      <c r="BC742">
        <v>0</v>
      </c>
      <c r="BD742">
        <v>0</v>
      </c>
      <c r="BE742">
        <v>0</v>
      </c>
      <c r="BG742">
        <v>0</v>
      </c>
      <c r="BH742">
        <v>0</v>
      </c>
      <c r="BI742">
        <v>0</v>
      </c>
      <c r="BJ742">
        <v>0</v>
      </c>
      <c r="BM742">
        <f t="shared" si="268"/>
        <v>8.0534470601597002E-4</v>
      </c>
      <c r="BN742">
        <f t="shared" si="269"/>
        <v>3.9795050474943999E-4</v>
      </c>
      <c r="BO742">
        <f t="shared" si="270"/>
        <v>1.8138647155180001</v>
      </c>
      <c r="BP742">
        <f t="shared" si="271"/>
        <v>2</v>
      </c>
    </row>
    <row r="743" spans="1:68" x14ac:dyDescent="0.25">
      <c r="A743" t="str">
        <f t="shared" si="255"/>
        <v>1590183</v>
      </c>
      <c r="B743">
        <v>15</v>
      </c>
      <c r="C743">
        <v>90</v>
      </c>
      <c r="D743">
        <v>3</v>
      </c>
      <c r="E743">
        <v>18</v>
      </c>
      <c r="F743" s="138">
        <f t="shared" si="279"/>
        <v>10</v>
      </c>
      <c r="G743">
        <v>0</v>
      </c>
      <c r="H743">
        <v>0</v>
      </c>
      <c r="I743">
        <v>0</v>
      </c>
      <c r="J743" s="94">
        <v>0</v>
      </c>
      <c r="K743" s="87">
        <v>247.79999999999998</v>
      </c>
      <c r="L743" s="86">
        <v>0</v>
      </c>
      <c r="M743" s="86">
        <v>0</v>
      </c>
      <c r="N743" s="86">
        <v>0</v>
      </c>
      <c r="O743">
        <v>1.3620000000000001</v>
      </c>
      <c r="P743">
        <v>1.1000000000000001</v>
      </c>
      <c r="Q743">
        <v>1.1000000000000001</v>
      </c>
      <c r="R743">
        <v>1.1000000000000001</v>
      </c>
      <c r="S743">
        <f t="shared" si="281"/>
        <v>37</v>
      </c>
      <c r="T743">
        <f t="shared" si="282"/>
        <v>0</v>
      </c>
      <c r="U743">
        <f t="shared" si="283"/>
        <v>0</v>
      </c>
      <c r="V743">
        <f t="shared" si="280"/>
        <v>0</v>
      </c>
      <c r="W743">
        <f t="shared" si="275"/>
        <v>6</v>
      </c>
      <c r="X743">
        <f t="shared" si="276"/>
        <v>0</v>
      </c>
      <c r="Y743">
        <f t="shared" si="277"/>
        <v>0</v>
      </c>
      <c r="Z743">
        <f t="shared" si="278"/>
        <v>0</v>
      </c>
      <c r="AA743">
        <f t="shared" si="256"/>
        <v>3.0981560817359595E-2</v>
      </c>
      <c r="AB743">
        <f t="shared" si="256"/>
        <v>0</v>
      </c>
      <c r="AC743">
        <f t="shared" si="257"/>
        <v>0</v>
      </c>
      <c r="AD743" s="96">
        <f t="shared" si="258"/>
        <v>0</v>
      </c>
      <c r="AE743" s="95">
        <v>0</v>
      </c>
      <c r="AF743" s="86">
        <v>0</v>
      </c>
      <c r="AG743" s="86">
        <v>0</v>
      </c>
      <c r="AH743">
        <v>0.98</v>
      </c>
      <c r="AI743">
        <v>0.98</v>
      </c>
      <c r="AJ743">
        <v>0.98</v>
      </c>
      <c r="AK743">
        <f t="shared" si="284"/>
        <v>0</v>
      </c>
      <c r="AL743">
        <f t="shared" si="285"/>
        <v>0</v>
      </c>
      <c r="AM743">
        <f t="shared" si="286"/>
        <v>0</v>
      </c>
      <c r="AN743">
        <f t="shared" si="272"/>
        <v>0</v>
      </c>
      <c r="AO743">
        <f t="shared" si="273"/>
        <v>0</v>
      </c>
      <c r="AP743">
        <f t="shared" si="274"/>
        <v>0</v>
      </c>
      <c r="AQ743" s="97">
        <f>(AK743/(IF((237.3*LN(('Mini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3" s="97">
        <f>(AL743/(IF((237.3*LN(('Mini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3" s="97">
        <f>(AM743/(IF((237.3*LN(('Mini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3">
        <f t="shared" si="267"/>
        <v>0</v>
      </c>
      <c r="AU743">
        <v>0</v>
      </c>
      <c r="AV743" s="96">
        <v>0</v>
      </c>
      <c r="AW743" s="139">
        <f t="shared" si="266"/>
        <v>0.60000000000000009</v>
      </c>
      <c r="AX743" s="129">
        <v>0</v>
      </c>
      <c r="AY743" s="129">
        <v>0</v>
      </c>
      <c r="AZ743" s="129">
        <v>0</v>
      </c>
      <c r="BA743" s="86"/>
      <c r="BB743" s="86">
        <v>0</v>
      </c>
      <c r="BC743">
        <v>0</v>
      </c>
      <c r="BD743">
        <v>0</v>
      </c>
      <c r="BE743">
        <v>0</v>
      </c>
      <c r="BG743">
        <v>0</v>
      </c>
      <c r="BH743">
        <v>0</v>
      </c>
      <c r="BI743">
        <v>0</v>
      </c>
      <c r="BJ743">
        <v>0</v>
      </c>
      <c r="BM743">
        <f t="shared" si="268"/>
        <v>1.4501879713725999E-3</v>
      </c>
      <c r="BN743">
        <f t="shared" si="269"/>
        <v>3.7831632653061002E-4</v>
      </c>
      <c r="BO743">
        <f t="shared" si="270"/>
        <v>1.4868910444209</v>
      </c>
      <c r="BP743">
        <f t="shared" si="271"/>
        <v>2</v>
      </c>
    </row>
    <row r="744" spans="1:68" x14ac:dyDescent="0.25">
      <c r="A744" t="str">
        <f t="shared" si="255"/>
        <v>1590233</v>
      </c>
      <c r="B744">
        <v>15</v>
      </c>
      <c r="C744">
        <v>90</v>
      </c>
      <c r="D744">
        <v>3</v>
      </c>
      <c r="E744">
        <v>23</v>
      </c>
      <c r="F744" s="138">
        <f t="shared" si="279"/>
        <v>10</v>
      </c>
      <c r="G744">
        <v>0</v>
      </c>
      <c r="H744">
        <v>0</v>
      </c>
      <c r="I744">
        <v>0</v>
      </c>
      <c r="J744" s="94">
        <v>0</v>
      </c>
      <c r="K744" s="87">
        <v>369</v>
      </c>
      <c r="L744" s="86">
        <v>0</v>
      </c>
      <c r="M744" s="86">
        <v>0</v>
      </c>
      <c r="N744" s="86">
        <v>0</v>
      </c>
      <c r="O744">
        <v>1.3620000000000001</v>
      </c>
      <c r="P744">
        <v>1.1000000000000001</v>
      </c>
      <c r="Q744">
        <v>1.1000000000000001</v>
      </c>
      <c r="R744">
        <v>1.1000000000000001</v>
      </c>
      <c r="S744">
        <f t="shared" si="281"/>
        <v>55</v>
      </c>
      <c r="T744">
        <f t="shared" si="282"/>
        <v>0</v>
      </c>
      <c r="U744">
        <f t="shared" si="283"/>
        <v>0</v>
      </c>
      <c r="V744">
        <f t="shared" si="280"/>
        <v>0</v>
      </c>
      <c r="W744">
        <f t="shared" si="275"/>
        <v>9</v>
      </c>
      <c r="X744">
        <f t="shared" si="276"/>
        <v>0</v>
      </c>
      <c r="Y744">
        <f t="shared" si="277"/>
        <v>0</v>
      </c>
      <c r="Z744">
        <f t="shared" si="278"/>
        <v>0</v>
      </c>
      <c r="AA744">
        <f t="shared" si="256"/>
        <v>5.6671446096940289E-2</v>
      </c>
      <c r="AB744">
        <f t="shared" si="256"/>
        <v>0</v>
      </c>
      <c r="AC744">
        <f t="shared" si="257"/>
        <v>0</v>
      </c>
      <c r="AD744" s="96">
        <f t="shared" si="258"/>
        <v>0</v>
      </c>
      <c r="AE744" s="95">
        <v>0</v>
      </c>
      <c r="AF744" s="86">
        <v>0</v>
      </c>
      <c r="AG744" s="86">
        <v>0</v>
      </c>
      <c r="AH744">
        <v>0.98</v>
      </c>
      <c r="AI744">
        <v>0.98</v>
      </c>
      <c r="AJ744">
        <v>0.98</v>
      </c>
      <c r="AK744">
        <f t="shared" si="284"/>
        <v>0</v>
      </c>
      <c r="AL744">
        <f t="shared" si="285"/>
        <v>0</v>
      </c>
      <c r="AM744">
        <f t="shared" si="286"/>
        <v>0</v>
      </c>
      <c r="AN744">
        <f t="shared" si="272"/>
        <v>0</v>
      </c>
      <c r="AO744">
        <f t="shared" si="273"/>
        <v>0</v>
      </c>
      <c r="AP744">
        <f t="shared" si="274"/>
        <v>0</v>
      </c>
      <c r="AQ744" s="97">
        <f>(AK744/(IF((237.3*LN(('Mini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4" s="97">
        <f>(AL744/(IF((237.3*LN(('Mini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4" s="97">
        <f>(AM744/(IF((237.3*LN(('Mini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4">
        <f t="shared" si="267"/>
        <v>0</v>
      </c>
      <c r="AU744">
        <v>0</v>
      </c>
      <c r="AV744" s="96">
        <v>0</v>
      </c>
      <c r="AW744" s="139">
        <f t="shared" si="266"/>
        <v>0.60000000000000009</v>
      </c>
      <c r="AX744" s="129">
        <v>0</v>
      </c>
      <c r="AY744" s="129">
        <v>0</v>
      </c>
      <c r="AZ744" s="129">
        <v>0</v>
      </c>
      <c r="BA744" s="86"/>
      <c r="BB744" s="86">
        <v>0</v>
      </c>
      <c r="BC744">
        <v>0</v>
      </c>
      <c r="BD744">
        <v>0</v>
      </c>
      <c r="BE744">
        <v>0</v>
      </c>
      <c r="BG744">
        <v>0</v>
      </c>
      <c r="BH744">
        <v>0</v>
      </c>
      <c r="BI744">
        <v>0</v>
      </c>
      <c r="BJ744">
        <v>0</v>
      </c>
      <c r="BM744">
        <f t="shared" si="268"/>
        <v>1.4501879713725999E-3</v>
      </c>
      <c r="BN744">
        <f t="shared" si="269"/>
        <v>3.7831632653061002E-4</v>
      </c>
      <c r="BO744">
        <f t="shared" si="270"/>
        <v>1.4868910444209</v>
      </c>
      <c r="BP744">
        <f t="shared" si="271"/>
        <v>2</v>
      </c>
    </row>
    <row r="745" spans="1:68" x14ac:dyDescent="0.25">
      <c r="A745" t="str">
        <f t="shared" si="255"/>
        <v>1590303</v>
      </c>
      <c r="B745">
        <v>15</v>
      </c>
      <c r="C745">
        <v>90</v>
      </c>
      <c r="D745">
        <v>3</v>
      </c>
      <c r="E745">
        <v>30</v>
      </c>
      <c r="F745" s="138">
        <f t="shared" si="279"/>
        <v>15</v>
      </c>
      <c r="G745">
        <v>0</v>
      </c>
      <c r="H745">
        <v>0</v>
      </c>
      <c r="I745">
        <v>0</v>
      </c>
      <c r="J745" s="94">
        <v>0</v>
      </c>
      <c r="K745" s="87">
        <v>464.4</v>
      </c>
      <c r="L745" s="86">
        <v>0</v>
      </c>
      <c r="M745" s="86">
        <v>0</v>
      </c>
      <c r="N745" s="86">
        <v>0</v>
      </c>
      <c r="O745">
        <v>1.3620000000000001</v>
      </c>
      <c r="P745">
        <v>1.1000000000000001</v>
      </c>
      <c r="Q745">
        <v>1.1000000000000001</v>
      </c>
      <c r="R745">
        <v>1.1000000000000001</v>
      </c>
      <c r="S745">
        <f t="shared" si="281"/>
        <v>69</v>
      </c>
      <c r="T745">
        <f t="shared" si="282"/>
        <v>0</v>
      </c>
      <c r="U745">
        <f t="shared" si="283"/>
        <v>0</v>
      </c>
      <c r="V745">
        <f t="shared" si="280"/>
        <v>0</v>
      </c>
      <c r="W745">
        <f t="shared" si="275"/>
        <v>12</v>
      </c>
      <c r="X745">
        <f t="shared" si="276"/>
        <v>0</v>
      </c>
      <c r="Y745">
        <f t="shared" si="277"/>
        <v>0</v>
      </c>
      <c r="Z745">
        <f t="shared" si="278"/>
        <v>0</v>
      </c>
      <c r="AA745">
        <f t="shared" si="256"/>
        <v>2.3995094022005271E-2</v>
      </c>
      <c r="AB745">
        <f t="shared" si="256"/>
        <v>0</v>
      </c>
      <c r="AC745">
        <f t="shared" si="257"/>
        <v>0</v>
      </c>
      <c r="AD745" s="96">
        <f t="shared" si="258"/>
        <v>0</v>
      </c>
      <c r="AE745" s="95">
        <v>0</v>
      </c>
      <c r="AF745" s="86">
        <v>0</v>
      </c>
      <c r="AG745" s="86">
        <v>0</v>
      </c>
      <c r="AH745">
        <v>0.98</v>
      </c>
      <c r="AI745">
        <v>0.98</v>
      </c>
      <c r="AJ745">
        <v>0.98</v>
      </c>
      <c r="AK745">
        <f t="shared" si="284"/>
        <v>0</v>
      </c>
      <c r="AL745">
        <f t="shared" si="285"/>
        <v>0</v>
      </c>
      <c r="AM745">
        <f t="shared" si="286"/>
        <v>0</v>
      </c>
      <c r="AN745">
        <f t="shared" si="272"/>
        <v>0</v>
      </c>
      <c r="AO745">
        <f t="shared" si="273"/>
        <v>0</v>
      </c>
      <c r="AP745">
        <f t="shared" si="274"/>
        <v>0</v>
      </c>
      <c r="AQ745" s="97">
        <f>(AK745/(IF((237.3*LN(('Mini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5" s="97">
        <f>(AL745/(IF((237.3*LN(('Mini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5" s="97">
        <f>(AM745/(IF((237.3*LN(('Mini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5">
        <f t="shared" si="267"/>
        <v>0</v>
      </c>
      <c r="AU745">
        <v>0</v>
      </c>
      <c r="AV745" s="96">
        <v>0</v>
      </c>
      <c r="AW745" s="139">
        <f t="shared" si="266"/>
        <v>0.9</v>
      </c>
      <c r="AX745" s="129">
        <v>0</v>
      </c>
      <c r="AY745" s="129">
        <v>0</v>
      </c>
      <c r="AZ745" s="129">
        <v>0</v>
      </c>
      <c r="BA745" s="86"/>
      <c r="BB745" s="86">
        <v>0</v>
      </c>
      <c r="BC745">
        <v>0</v>
      </c>
      <c r="BD745">
        <v>0</v>
      </c>
      <c r="BE745">
        <v>0</v>
      </c>
      <c r="BG745">
        <v>0</v>
      </c>
      <c r="BH745">
        <v>0</v>
      </c>
      <c r="BI745">
        <v>0</v>
      </c>
      <c r="BJ745">
        <v>0</v>
      </c>
      <c r="BM745">
        <f t="shared" si="268"/>
        <v>1.9563320356262001E-4</v>
      </c>
      <c r="BN745">
        <f t="shared" si="269"/>
        <v>4.4708458846471E-4</v>
      </c>
      <c r="BO745">
        <f t="shared" si="270"/>
        <v>1.766459432507</v>
      </c>
      <c r="BP745">
        <f t="shared" si="271"/>
        <v>2</v>
      </c>
    </row>
    <row r="746" spans="1:68" x14ac:dyDescent="0.25">
      <c r="A746" t="str">
        <f t="shared" si="255"/>
        <v>1590383</v>
      </c>
      <c r="B746">
        <v>15</v>
      </c>
      <c r="C746">
        <v>90</v>
      </c>
      <c r="D746">
        <v>3</v>
      </c>
      <c r="E746">
        <v>38</v>
      </c>
      <c r="F746" s="138">
        <f t="shared" si="279"/>
        <v>20</v>
      </c>
      <c r="G746">
        <v>0</v>
      </c>
      <c r="H746">
        <v>0</v>
      </c>
      <c r="I746">
        <v>0</v>
      </c>
      <c r="J746" s="94">
        <v>0</v>
      </c>
      <c r="K746" s="87">
        <v>574.79999999999995</v>
      </c>
      <c r="L746" s="86">
        <v>0</v>
      </c>
      <c r="M746" s="86">
        <v>0</v>
      </c>
      <c r="N746" s="86">
        <v>0</v>
      </c>
      <c r="O746">
        <v>1.3620000000000001</v>
      </c>
      <c r="P746">
        <v>1.1000000000000001</v>
      </c>
      <c r="Q746">
        <v>1.1000000000000001</v>
      </c>
      <c r="R746">
        <v>1.1000000000000001</v>
      </c>
      <c r="S746">
        <f t="shared" si="281"/>
        <v>86</v>
      </c>
      <c r="T746">
        <f t="shared" si="282"/>
        <v>0</v>
      </c>
      <c r="U746">
        <f t="shared" si="283"/>
        <v>0</v>
      </c>
      <c r="V746">
        <f t="shared" si="280"/>
        <v>0</v>
      </c>
      <c r="W746">
        <f t="shared" si="275"/>
        <v>15</v>
      </c>
      <c r="X746">
        <f t="shared" si="276"/>
        <v>0</v>
      </c>
      <c r="Y746">
        <f t="shared" si="277"/>
        <v>0</v>
      </c>
      <c r="Z746">
        <f t="shared" si="278"/>
        <v>0</v>
      </c>
      <c r="AA746">
        <f t="shared" si="256"/>
        <v>0.10178573234014354</v>
      </c>
      <c r="AB746">
        <f t="shared" si="256"/>
        <v>0</v>
      </c>
      <c r="AC746">
        <f t="shared" si="257"/>
        <v>0</v>
      </c>
      <c r="AD746" s="96">
        <f t="shared" si="258"/>
        <v>0</v>
      </c>
      <c r="AE746" s="95">
        <v>0</v>
      </c>
      <c r="AF746" s="86">
        <v>0</v>
      </c>
      <c r="AG746" s="86">
        <v>0</v>
      </c>
      <c r="AH746">
        <v>0.98</v>
      </c>
      <c r="AI746">
        <v>0.98</v>
      </c>
      <c r="AJ746">
        <v>0.98</v>
      </c>
      <c r="AK746">
        <f t="shared" si="284"/>
        <v>0</v>
      </c>
      <c r="AL746">
        <f t="shared" si="285"/>
        <v>0</v>
      </c>
      <c r="AM746">
        <f t="shared" si="286"/>
        <v>0</v>
      </c>
      <c r="AN746">
        <f t="shared" si="272"/>
        <v>0</v>
      </c>
      <c r="AO746">
        <f t="shared" si="273"/>
        <v>0</v>
      </c>
      <c r="AP746">
        <f t="shared" si="274"/>
        <v>0</v>
      </c>
      <c r="AQ746" s="97">
        <f>(AK746/(IF((237.3*LN(('Mini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6" s="97">
        <f>(AL746/(IF((237.3*LN(('Mini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6" s="97">
        <f>(AM746/(IF((237.3*LN(('Mini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6">
        <f t="shared" si="267"/>
        <v>0</v>
      </c>
      <c r="AU746">
        <v>0</v>
      </c>
      <c r="AV746" s="96">
        <v>0</v>
      </c>
      <c r="AW746" s="139">
        <f t="shared" si="266"/>
        <v>1.2000000000000002</v>
      </c>
      <c r="AX746" s="129">
        <v>0</v>
      </c>
      <c r="AY746" s="129">
        <v>0</v>
      </c>
      <c r="AZ746" s="129">
        <v>0</v>
      </c>
      <c r="BA746" s="86"/>
      <c r="BB746" s="86">
        <v>0</v>
      </c>
      <c r="BC746">
        <v>0</v>
      </c>
      <c r="BD746">
        <v>0</v>
      </c>
      <c r="BE746">
        <v>0</v>
      </c>
      <c r="BG746">
        <v>0</v>
      </c>
      <c r="BH746">
        <v>0</v>
      </c>
      <c r="BI746">
        <v>0</v>
      </c>
      <c r="BJ746">
        <v>0</v>
      </c>
      <c r="BM746">
        <f t="shared" si="268"/>
        <v>1.6730950035507E-3</v>
      </c>
      <c r="BN746">
        <f t="shared" si="269"/>
        <v>3.2929523945446001E-4</v>
      </c>
      <c r="BO746">
        <f t="shared" si="270"/>
        <v>1.3691788367472</v>
      </c>
      <c r="BP746">
        <f t="shared" si="271"/>
        <v>2</v>
      </c>
    </row>
    <row r="747" spans="1:68" x14ac:dyDescent="0.25">
      <c r="A747" t="str">
        <f t="shared" si="255"/>
        <v>15100143</v>
      </c>
      <c r="B747">
        <v>15</v>
      </c>
      <c r="C747">
        <v>100</v>
      </c>
      <c r="D747">
        <v>3</v>
      </c>
      <c r="E747">
        <v>14</v>
      </c>
      <c r="F747" s="138">
        <f t="shared" si="279"/>
        <v>5</v>
      </c>
      <c r="G747">
        <v>0</v>
      </c>
      <c r="H747">
        <v>0</v>
      </c>
      <c r="I747">
        <v>0</v>
      </c>
      <c r="J747" s="94">
        <v>0</v>
      </c>
      <c r="K747" s="87">
        <v>176.39999999999998</v>
      </c>
      <c r="L747" s="86">
        <v>0</v>
      </c>
      <c r="M747" s="86">
        <v>0</v>
      </c>
      <c r="N747" s="86">
        <v>0</v>
      </c>
      <c r="O747">
        <v>1.3620000000000001</v>
      </c>
      <c r="P747">
        <v>1.1000000000000001</v>
      </c>
      <c r="Q747">
        <v>1.1000000000000001</v>
      </c>
      <c r="R747">
        <v>1.1000000000000001</v>
      </c>
      <c r="S747">
        <f t="shared" si="281"/>
        <v>26</v>
      </c>
      <c r="T747">
        <f t="shared" si="282"/>
        <v>0</v>
      </c>
      <c r="U747">
        <f t="shared" si="283"/>
        <v>0</v>
      </c>
      <c r="V747">
        <f t="shared" si="280"/>
        <v>0</v>
      </c>
      <c r="W747">
        <f t="shared" si="275"/>
        <v>4</v>
      </c>
      <c r="X747">
        <f t="shared" si="276"/>
        <v>0</v>
      </c>
      <c r="Y747">
        <f t="shared" si="277"/>
        <v>0</v>
      </c>
      <c r="Z747">
        <f t="shared" si="278"/>
        <v>0</v>
      </c>
      <c r="AA747">
        <f t="shared" si="256"/>
        <v>1.6764342481123313E-2</v>
      </c>
      <c r="AB747">
        <f t="shared" si="256"/>
        <v>0</v>
      </c>
      <c r="AC747">
        <f t="shared" si="257"/>
        <v>0</v>
      </c>
      <c r="AD747" s="96">
        <f t="shared" si="258"/>
        <v>0</v>
      </c>
      <c r="AE747" s="95">
        <v>0</v>
      </c>
      <c r="AF747" s="86">
        <v>0</v>
      </c>
      <c r="AG747" s="86">
        <v>0</v>
      </c>
      <c r="AH747">
        <v>0.98</v>
      </c>
      <c r="AI747">
        <v>0.98</v>
      </c>
      <c r="AJ747">
        <v>0.98</v>
      </c>
      <c r="AK747">
        <f t="shared" si="284"/>
        <v>0</v>
      </c>
      <c r="AL747">
        <f t="shared" si="285"/>
        <v>0</v>
      </c>
      <c r="AM747">
        <f t="shared" si="286"/>
        <v>0</v>
      </c>
      <c r="AN747">
        <f t="shared" ref="AN747:AN778" si="287">ROUND(AK747*3600/(4186*ABS($AG$1-$AG$2)),0)</f>
        <v>0</v>
      </c>
      <c r="AO747">
        <f t="shared" ref="AO747:AO778" si="288">ROUND(AL747*3600/(4186*ABS($AG$1-$AG$2)),0)</f>
        <v>0</v>
      </c>
      <c r="AP747">
        <f t="shared" ref="AP747:AP778" si="289">ROUND(AM747*3600/(4186*ABS($AG$1-$AG$2)),0)</f>
        <v>0</v>
      </c>
      <c r="AQ747" s="97">
        <f>(AK747/(IF((237.3*LN(('Mini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7" s="97">
        <f>(AL747/(IF((237.3*LN(('Mini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7" s="97">
        <f>(AM747/(IF((237.3*LN(('Mini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7">
        <f t="shared" si="267"/>
        <v>0</v>
      </c>
      <c r="AU747">
        <v>0</v>
      </c>
      <c r="AV747" s="96">
        <v>0</v>
      </c>
      <c r="AW747" s="139">
        <f t="shared" si="266"/>
        <v>0.33333333333333337</v>
      </c>
      <c r="AX747" s="129">
        <v>0</v>
      </c>
      <c r="AY747" s="129">
        <v>0</v>
      </c>
      <c r="AZ747" s="129">
        <v>0</v>
      </c>
      <c r="BA747" s="86"/>
      <c r="BB747" s="86">
        <v>0</v>
      </c>
      <c r="BC747">
        <v>0</v>
      </c>
      <c r="BD747">
        <v>0</v>
      </c>
      <c r="BE747">
        <v>0</v>
      </c>
      <c r="BG747">
        <v>0</v>
      </c>
      <c r="BH747">
        <v>0</v>
      </c>
      <c r="BI747">
        <v>0</v>
      </c>
      <c r="BJ747">
        <v>0</v>
      </c>
      <c r="BM747">
        <f t="shared" si="268"/>
        <v>8.0534470601597002E-4</v>
      </c>
      <c r="BN747">
        <f t="shared" si="269"/>
        <v>3.9795050474943999E-4</v>
      </c>
      <c r="BO747">
        <f t="shared" si="270"/>
        <v>1.8138647155180001</v>
      </c>
      <c r="BP747">
        <f t="shared" si="271"/>
        <v>2</v>
      </c>
    </row>
    <row r="748" spans="1:68" x14ac:dyDescent="0.25">
      <c r="A748" t="str">
        <f t="shared" si="255"/>
        <v>15100183</v>
      </c>
      <c r="B748">
        <v>15</v>
      </c>
      <c r="C748">
        <v>100</v>
      </c>
      <c r="D748">
        <v>3</v>
      </c>
      <c r="E748">
        <v>18</v>
      </c>
      <c r="F748" s="138">
        <f t="shared" si="279"/>
        <v>10</v>
      </c>
      <c r="G748">
        <v>0</v>
      </c>
      <c r="H748">
        <v>0</v>
      </c>
      <c r="I748">
        <v>0</v>
      </c>
      <c r="J748" s="94">
        <v>0</v>
      </c>
      <c r="K748" s="87">
        <v>289.09999999999997</v>
      </c>
      <c r="L748" s="86">
        <v>0</v>
      </c>
      <c r="M748" s="86">
        <v>0</v>
      </c>
      <c r="N748" s="86">
        <v>0</v>
      </c>
      <c r="O748">
        <v>1.3620000000000001</v>
      </c>
      <c r="P748">
        <v>1.1000000000000001</v>
      </c>
      <c r="Q748">
        <v>1.1000000000000001</v>
      </c>
      <c r="R748">
        <v>1.1000000000000001</v>
      </c>
      <c r="S748">
        <f t="shared" si="281"/>
        <v>43</v>
      </c>
      <c r="T748">
        <f t="shared" si="282"/>
        <v>0</v>
      </c>
      <c r="U748">
        <f t="shared" si="283"/>
        <v>0</v>
      </c>
      <c r="V748">
        <f t="shared" si="280"/>
        <v>0</v>
      </c>
      <c r="W748">
        <f t="shared" si="275"/>
        <v>7</v>
      </c>
      <c r="X748">
        <f t="shared" si="276"/>
        <v>0</v>
      </c>
      <c r="Y748">
        <f t="shared" si="277"/>
        <v>0</v>
      </c>
      <c r="Z748">
        <f t="shared" si="278"/>
        <v>0</v>
      </c>
      <c r="AA748">
        <f t="shared" si="256"/>
        <v>4.4107787323591399E-2</v>
      </c>
      <c r="AB748">
        <f t="shared" si="256"/>
        <v>0</v>
      </c>
      <c r="AC748">
        <f t="shared" si="257"/>
        <v>0</v>
      </c>
      <c r="AD748" s="96">
        <f t="shared" si="258"/>
        <v>0</v>
      </c>
      <c r="AE748" s="95">
        <v>0</v>
      </c>
      <c r="AF748" s="86">
        <v>0</v>
      </c>
      <c r="AG748" s="86">
        <v>0</v>
      </c>
      <c r="AH748">
        <v>0.98</v>
      </c>
      <c r="AI748">
        <v>0.98</v>
      </c>
      <c r="AJ748">
        <v>0.98</v>
      </c>
      <c r="AK748">
        <f t="shared" si="284"/>
        <v>0</v>
      </c>
      <c r="AL748">
        <f t="shared" si="285"/>
        <v>0</v>
      </c>
      <c r="AM748">
        <f t="shared" si="286"/>
        <v>0</v>
      </c>
      <c r="AN748">
        <f t="shared" si="287"/>
        <v>0</v>
      </c>
      <c r="AO748">
        <f t="shared" si="288"/>
        <v>0</v>
      </c>
      <c r="AP748">
        <f t="shared" si="289"/>
        <v>0</v>
      </c>
      <c r="AQ748" s="97">
        <f>(AK748/(IF((237.3*LN(('Mini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8" s="97">
        <f>(AL748/(IF((237.3*LN(('Mini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8" s="97">
        <f>(AM748/(IF((237.3*LN(('Mini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8">
        <f t="shared" si="267"/>
        <v>0</v>
      </c>
      <c r="AU748">
        <v>0</v>
      </c>
      <c r="AV748" s="96">
        <v>0</v>
      </c>
      <c r="AW748" s="139">
        <f t="shared" si="266"/>
        <v>0.66666666666666674</v>
      </c>
      <c r="AX748" s="129">
        <v>0</v>
      </c>
      <c r="AY748" s="129">
        <v>0</v>
      </c>
      <c r="AZ748" s="129">
        <v>0</v>
      </c>
      <c r="BA748" s="86"/>
      <c r="BB748" s="86">
        <v>0</v>
      </c>
      <c r="BC748">
        <v>0</v>
      </c>
      <c r="BD748">
        <v>0</v>
      </c>
      <c r="BE748">
        <v>0</v>
      </c>
      <c r="BG748">
        <v>0</v>
      </c>
      <c r="BH748">
        <v>0</v>
      </c>
      <c r="BI748">
        <v>0</v>
      </c>
      <c r="BJ748">
        <v>0</v>
      </c>
      <c r="BM748">
        <f t="shared" si="268"/>
        <v>1.4501879713725999E-3</v>
      </c>
      <c r="BN748">
        <f t="shared" si="269"/>
        <v>3.7831632653061002E-4</v>
      </c>
      <c r="BO748">
        <f t="shared" si="270"/>
        <v>1.4868910444209</v>
      </c>
      <c r="BP748">
        <f t="shared" si="271"/>
        <v>2</v>
      </c>
    </row>
    <row r="749" spans="1:68" x14ac:dyDescent="0.25">
      <c r="A749" t="str">
        <f t="shared" si="255"/>
        <v>15100233</v>
      </c>
      <c r="B749">
        <v>15</v>
      </c>
      <c r="C749">
        <v>100</v>
      </c>
      <c r="D749">
        <v>3</v>
      </c>
      <c r="E749">
        <v>23</v>
      </c>
      <c r="F749" s="138">
        <f t="shared" si="279"/>
        <v>10</v>
      </c>
      <c r="G749">
        <v>0</v>
      </c>
      <c r="H749">
        <v>0</v>
      </c>
      <c r="I749">
        <v>0</v>
      </c>
      <c r="J749" s="94">
        <v>0</v>
      </c>
      <c r="K749" s="87">
        <v>430.5</v>
      </c>
      <c r="L749" s="86">
        <v>0</v>
      </c>
      <c r="M749" s="86">
        <v>0</v>
      </c>
      <c r="N749" s="86">
        <v>0</v>
      </c>
      <c r="O749">
        <v>1.3620000000000001</v>
      </c>
      <c r="P749">
        <v>1.1000000000000001</v>
      </c>
      <c r="Q749">
        <v>1.1000000000000001</v>
      </c>
      <c r="R749">
        <v>1.1000000000000001</v>
      </c>
      <c r="S749">
        <f t="shared" si="281"/>
        <v>64</v>
      </c>
      <c r="T749">
        <f t="shared" si="282"/>
        <v>0</v>
      </c>
      <c r="U749">
        <f t="shared" si="283"/>
        <v>0</v>
      </c>
      <c r="V749">
        <f t="shared" si="280"/>
        <v>0</v>
      </c>
      <c r="W749">
        <f t="shared" si="275"/>
        <v>11</v>
      </c>
      <c r="X749">
        <f t="shared" si="276"/>
        <v>0</v>
      </c>
      <c r="Y749">
        <f t="shared" si="277"/>
        <v>0</v>
      </c>
      <c r="Z749">
        <f t="shared" si="278"/>
        <v>0</v>
      </c>
      <c r="AA749">
        <f t="shared" si="256"/>
        <v>8.6467053398394736E-2</v>
      </c>
      <c r="AB749">
        <f t="shared" si="256"/>
        <v>0</v>
      </c>
      <c r="AC749">
        <f t="shared" si="257"/>
        <v>0</v>
      </c>
      <c r="AD749" s="96">
        <f t="shared" si="258"/>
        <v>0</v>
      </c>
      <c r="AE749" s="95">
        <v>0</v>
      </c>
      <c r="AF749" s="86">
        <v>0</v>
      </c>
      <c r="AG749" s="86">
        <v>0</v>
      </c>
      <c r="AH749">
        <v>0.98</v>
      </c>
      <c r="AI749">
        <v>0.98</v>
      </c>
      <c r="AJ749">
        <v>0.98</v>
      </c>
      <c r="AK749">
        <f t="shared" si="284"/>
        <v>0</v>
      </c>
      <c r="AL749">
        <f t="shared" si="285"/>
        <v>0</v>
      </c>
      <c r="AM749">
        <f t="shared" si="286"/>
        <v>0</v>
      </c>
      <c r="AN749">
        <f t="shared" si="287"/>
        <v>0</v>
      </c>
      <c r="AO749">
        <f t="shared" si="288"/>
        <v>0</v>
      </c>
      <c r="AP749">
        <f t="shared" si="289"/>
        <v>0</v>
      </c>
      <c r="AQ749" s="97">
        <f>(AK749/(IF((237.3*LN(('Mini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49" s="97">
        <f>(AL749/(IF((237.3*LN(('Mini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49" s="97">
        <f>(AM749/(IF((237.3*LN(('Mini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49">
        <f t="shared" si="267"/>
        <v>0</v>
      </c>
      <c r="AU749">
        <v>0</v>
      </c>
      <c r="AV749" s="96">
        <v>0</v>
      </c>
      <c r="AW749" s="139">
        <f t="shared" si="266"/>
        <v>0.66666666666666674</v>
      </c>
      <c r="AX749" s="129">
        <v>0</v>
      </c>
      <c r="AY749" s="129">
        <v>0</v>
      </c>
      <c r="AZ749" s="129">
        <v>0</v>
      </c>
      <c r="BA749" s="86"/>
      <c r="BB749" s="86">
        <v>0</v>
      </c>
      <c r="BC749">
        <v>0</v>
      </c>
      <c r="BD749">
        <v>0</v>
      </c>
      <c r="BE749">
        <v>0</v>
      </c>
      <c r="BG749">
        <v>0</v>
      </c>
      <c r="BH749">
        <v>0</v>
      </c>
      <c r="BI749">
        <v>0</v>
      </c>
      <c r="BJ749">
        <v>0</v>
      </c>
      <c r="BM749">
        <f t="shared" si="268"/>
        <v>1.4501879713725999E-3</v>
      </c>
      <c r="BN749">
        <f t="shared" si="269"/>
        <v>3.7831632653061002E-4</v>
      </c>
      <c r="BO749">
        <f t="shared" si="270"/>
        <v>1.4868910444209</v>
      </c>
      <c r="BP749">
        <f t="shared" si="271"/>
        <v>2</v>
      </c>
    </row>
    <row r="750" spans="1:68" x14ac:dyDescent="0.25">
      <c r="A750" t="str">
        <f t="shared" si="255"/>
        <v>15100303</v>
      </c>
      <c r="B750">
        <v>15</v>
      </c>
      <c r="C750">
        <v>100</v>
      </c>
      <c r="D750">
        <v>3</v>
      </c>
      <c r="E750">
        <v>30</v>
      </c>
      <c r="F750" s="138">
        <f t="shared" si="279"/>
        <v>15</v>
      </c>
      <c r="G750">
        <v>0</v>
      </c>
      <c r="H750">
        <v>0</v>
      </c>
      <c r="I750">
        <v>0</v>
      </c>
      <c r="J750" s="94">
        <v>0</v>
      </c>
      <c r="K750" s="87">
        <v>541.79999999999995</v>
      </c>
      <c r="L750" s="86">
        <v>0</v>
      </c>
      <c r="M750" s="86">
        <v>0</v>
      </c>
      <c r="N750" s="86">
        <v>0</v>
      </c>
      <c r="O750">
        <v>1.3620000000000001</v>
      </c>
      <c r="P750">
        <v>1.1000000000000001</v>
      </c>
      <c r="Q750">
        <v>1.1000000000000001</v>
      </c>
      <c r="R750">
        <v>1.1000000000000001</v>
      </c>
      <c r="S750">
        <f t="shared" si="281"/>
        <v>81</v>
      </c>
      <c r="T750">
        <f t="shared" si="282"/>
        <v>0</v>
      </c>
      <c r="U750">
        <f t="shared" si="283"/>
        <v>0</v>
      </c>
      <c r="V750">
        <f t="shared" si="280"/>
        <v>0</v>
      </c>
      <c r="W750">
        <f t="shared" si="275"/>
        <v>14</v>
      </c>
      <c r="X750">
        <f t="shared" si="276"/>
        <v>0</v>
      </c>
      <c r="Y750">
        <f t="shared" si="277"/>
        <v>0</v>
      </c>
      <c r="Z750">
        <f t="shared" si="278"/>
        <v>0</v>
      </c>
      <c r="AA750">
        <f t="shared" si="256"/>
        <v>3.559326252514379E-2</v>
      </c>
      <c r="AB750">
        <f t="shared" si="256"/>
        <v>0</v>
      </c>
      <c r="AC750">
        <f t="shared" si="257"/>
        <v>0</v>
      </c>
      <c r="AD750" s="96">
        <f t="shared" si="258"/>
        <v>0</v>
      </c>
      <c r="AE750" s="95">
        <v>0</v>
      </c>
      <c r="AF750" s="86">
        <v>0</v>
      </c>
      <c r="AG750" s="86">
        <v>0</v>
      </c>
      <c r="AH750">
        <v>0.98</v>
      </c>
      <c r="AI750">
        <v>0.98</v>
      </c>
      <c r="AJ750">
        <v>0.98</v>
      </c>
      <c r="AK750">
        <f t="shared" si="284"/>
        <v>0</v>
      </c>
      <c r="AL750">
        <f t="shared" si="285"/>
        <v>0</v>
      </c>
      <c r="AM750">
        <f t="shared" si="286"/>
        <v>0</v>
      </c>
      <c r="AN750">
        <f t="shared" si="287"/>
        <v>0</v>
      </c>
      <c r="AO750">
        <f t="shared" si="288"/>
        <v>0</v>
      </c>
      <c r="AP750">
        <f t="shared" si="289"/>
        <v>0</v>
      </c>
      <c r="AQ750" s="97">
        <f>(AK750/(IF((237.3*LN(('Mini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0" s="97">
        <f>(AL750/(IF((237.3*LN(('Mini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0" s="97">
        <f>(AM750/(IF((237.3*LN(('Mini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0">
        <f t="shared" si="267"/>
        <v>0</v>
      </c>
      <c r="AU750">
        <v>0</v>
      </c>
      <c r="AV750" s="96">
        <v>0</v>
      </c>
      <c r="AW750" s="139">
        <f t="shared" si="266"/>
        <v>1</v>
      </c>
      <c r="AX750" s="129">
        <v>0</v>
      </c>
      <c r="AY750" s="129">
        <v>0</v>
      </c>
      <c r="AZ750" s="129">
        <v>0</v>
      </c>
      <c r="BA750" s="86"/>
      <c r="BB750" s="86">
        <v>0</v>
      </c>
      <c r="BC750">
        <v>0</v>
      </c>
      <c r="BD750">
        <v>0</v>
      </c>
      <c r="BE750">
        <v>0</v>
      </c>
      <c r="BG750">
        <v>0</v>
      </c>
      <c r="BH750">
        <v>0</v>
      </c>
      <c r="BI750">
        <v>0</v>
      </c>
      <c r="BJ750">
        <v>0</v>
      </c>
      <c r="BM750">
        <f t="shared" si="268"/>
        <v>1.9563320356262001E-4</v>
      </c>
      <c r="BN750">
        <f t="shared" si="269"/>
        <v>4.4708458846471E-4</v>
      </c>
      <c r="BO750">
        <f t="shared" si="270"/>
        <v>1.766459432507</v>
      </c>
      <c r="BP750">
        <f t="shared" si="271"/>
        <v>2</v>
      </c>
    </row>
    <row r="751" spans="1:68" x14ac:dyDescent="0.25">
      <c r="A751" t="str">
        <f t="shared" si="255"/>
        <v>15100383</v>
      </c>
      <c r="B751">
        <v>15</v>
      </c>
      <c r="C751">
        <v>100</v>
      </c>
      <c r="D751">
        <v>3</v>
      </c>
      <c r="E751">
        <v>38</v>
      </c>
      <c r="F751" s="138">
        <f t="shared" si="279"/>
        <v>20</v>
      </c>
      <c r="G751">
        <v>0</v>
      </c>
      <c r="H751">
        <v>0</v>
      </c>
      <c r="I751">
        <v>0</v>
      </c>
      <c r="J751" s="94">
        <v>0</v>
      </c>
      <c r="K751" s="87">
        <v>670.59999999999991</v>
      </c>
      <c r="L751" s="86">
        <v>0</v>
      </c>
      <c r="M751" s="86">
        <v>0</v>
      </c>
      <c r="N751" s="86">
        <v>0</v>
      </c>
      <c r="O751">
        <v>1.3620000000000001</v>
      </c>
      <c r="P751">
        <v>1.1000000000000001</v>
      </c>
      <c r="Q751">
        <v>1.1000000000000001</v>
      </c>
      <c r="R751">
        <v>1.1000000000000001</v>
      </c>
      <c r="S751">
        <f t="shared" si="281"/>
        <v>100</v>
      </c>
      <c r="T751">
        <f t="shared" si="282"/>
        <v>0</v>
      </c>
      <c r="U751">
        <f t="shared" si="283"/>
        <v>0</v>
      </c>
      <c r="V751">
        <f t="shared" si="280"/>
        <v>0</v>
      </c>
      <c r="W751">
        <f t="shared" si="275"/>
        <v>17</v>
      </c>
      <c r="X751">
        <f t="shared" si="276"/>
        <v>0</v>
      </c>
      <c r="Y751">
        <f t="shared" si="277"/>
        <v>0</v>
      </c>
      <c r="Z751">
        <f t="shared" si="278"/>
        <v>0</v>
      </c>
      <c r="AA751">
        <f t="shared" si="256"/>
        <v>0.13674992014023349</v>
      </c>
      <c r="AB751">
        <f t="shared" si="256"/>
        <v>0</v>
      </c>
      <c r="AC751">
        <f t="shared" si="257"/>
        <v>0</v>
      </c>
      <c r="AD751" s="96">
        <f t="shared" si="258"/>
        <v>0</v>
      </c>
      <c r="AE751" s="95">
        <v>0</v>
      </c>
      <c r="AF751" s="86">
        <v>0</v>
      </c>
      <c r="AG751" s="86">
        <v>0</v>
      </c>
      <c r="AH751">
        <v>0.98</v>
      </c>
      <c r="AI751">
        <v>0.98</v>
      </c>
      <c r="AJ751">
        <v>0.98</v>
      </c>
      <c r="AK751">
        <f t="shared" si="284"/>
        <v>0</v>
      </c>
      <c r="AL751">
        <f t="shared" si="285"/>
        <v>0</v>
      </c>
      <c r="AM751">
        <f t="shared" si="286"/>
        <v>0</v>
      </c>
      <c r="AN751">
        <f t="shared" si="287"/>
        <v>0</v>
      </c>
      <c r="AO751">
        <f t="shared" si="288"/>
        <v>0</v>
      </c>
      <c r="AP751">
        <f t="shared" si="289"/>
        <v>0</v>
      </c>
      <c r="AQ751" s="97">
        <f>(AK751/(IF((237.3*LN(('Mini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1" s="97">
        <f>(AL751/(IF((237.3*LN(('Mini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1" s="97">
        <f>(AM751/(IF((237.3*LN(('Mini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1">
        <f t="shared" si="267"/>
        <v>0</v>
      </c>
      <c r="AU751">
        <v>0</v>
      </c>
      <c r="AV751" s="96">
        <v>0</v>
      </c>
      <c r="AW751" s="139">
        <f t="shared" si="266"/>
        <v>1.3333333333333335</v>
      </c>
      <c r="AX751" s="129">
        <v>0</v>
      </c>
      <c r="AY751" s="129">
        <v>0</v>
      </c>
      <c r="AZ751" s="129">
        <v>0</v>
      </c>
      <c r="BA751" s="86"/>
      <c r="BB751" s="86">
        <v>0</v>
      </c>
      <c r="BC751">
        <v>0</v>
      </c>
      <c r="BD751">
        <v>0</v>
      </c>
      <c r="BE751">
        <v>0</v>
      </c>
      <c r="BG751">
        <v>0</v>
      </c>
      <c r="BH751">
        <v>0</v>
      </c>
      <c r="BI751">
        <v>0</v>
      </c>
      <c r="BJ751">
        <v>0</v>
      </c>
      <c r="BM751">
        <f t="shared" si="268"/>
        <v>1.6730950035507E-3</v>
      </c>
      <c r="BN751">
        <f t="shared" si="269"/>
        <v>3.2929523945446001E-4</v>
      </c>
      <c r="BO751">
        <f t="shared" si="270"/>
        <v>1.3691788367472</v>
      </c>
      <c r="BP751">
        <f t="shared" si="271"/>
        <v>2</v>
      </c>
    </row>
    <row r="752" spans="1:68" x14ac:dyDescent="0.25">
      <c r="A752" t="str">
        <f t="shared" si="255"/>
        <v>15110143</v>
      </c>
      <c r="B752">
        <v>15</v>
      </c>
      <c r="C752">
        <v>110</v>
      </c>
      <c r="D752">
        <v>3</v>
      </c>
      <c r="E752">
        <v>14</v>
      </c>
      <c r="F752" s="138">
        <f t="shared" si="279"/>
        <v>5</v>
      </c>
      <c r="G752">
        <v>0</v>
      </c>
      <c r="H752">
        <v>0</v>
      </c>
      <c r="I752">
        <v>0</v>
      </c>
      <c r="J752" s="94">
        <v>0</v>
      </c>
      <c r="K752" s="87">
        <v>201.60000000000002</v>
      </c>
      <c r="L752" s="86">
        <v>0</v>
      </c>
      <c r="M752" s="86">
        <v>0</v>
      </c>
      <c r="N752" s="86">
        <v>0</v>
      </c>
      <c r="O752">
        <v>1.3620000000000001</v>
      </c>
      <c r="P752">
        <v>1.1000000000000001</v>
      </c>
      <c r="Q752">
        <v>1.1000000000000001</v>
      </c>
      <c r="R752">
        <v>1.1000000000000001</v>
      </c>
      <c r="S752">
        <f t="shared" si="281"/>
        <v>30</v>
      </c>
      <c r="T752">
        <f t="shared" si="282"/>
        <v>0</v>
      </c>
      <c r="U752">
        <f t="shared" si="283"/>
        <v>0</v>
      </c>
      <c r="V752">
        <f t="shared" si="280"/>
        <v>0</v>
      </c>
      <c r="W752">
        <f t="shared" si="275"/>
        <v>5</v>
      </c>
      <c r="X752">
        <f t="shared" si="276"/>
        <v>0</v>
      </c>
      <c r="Y752">
        <f t="shared" si="277"/>
        <v>0</v>
      </c>
      <c r="Z752">
        <f t="shared" si="278"/>
        <v>0</v>
      </c>
      <c r="AA752">
        <f t="shared" si="256"/>
        <v>2.8057216713247447E-2</v>
      </c>
      <c r="AB752">
        <f t="shared" si="256"/>
        <v>0</v>
      </c>
      <c r="AC752">
        <f t="shared" si="257"/>
        <v>0</v>
      </c>
      <c r="AD752" s="96">
        <f t="shared" si="258"/>
        <v>0</v>
      </c>
      <c r="AE752" s="95">
        <v>0</v>
      </c>
      <c r="AF752" s="86">
        <v>0</v>
      </c>
      <c r="AG752" s="86">
        <v>0</v>
      </c>
      <c r="AH752">
        <v>0.98</v>
      </c>
      <c r="AI752">
        <v>0.98</v>
      </c>
      <c r="AJ752">
        <v>0.98</v>
      </c>
      <c r="AK752">
        <f t="shared" si="284"/>
        <v>0</v>
      </c>
      <c r="AL752">
        <f t="shared" si="285"/>
        <v>0</v>
      </c>
      <c r="AM752">
        <f t="shared" si="286"/>
        <v>0</v>
      </c>
      <c r="AN752">
        <f t="shared" si="287"/>
        <v>0</v>
      </c>
      <c r="AO752">
        <f t="shared" si="288"/>
        <v>0</v>
      </c>
      <c r="AP752">
        <f t="shared" si="289"/>
        <v>0</v>
      </c>
      <c r="AQ752" s="97">
        <f>(AK752/(IF((237.3*LN(('Mini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2" s="97">
        <f>(AL752/(IF((237.3*LN(('Mini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2" s="97">
        <f>(AM752/(IF((237.3*LN(('Mini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2">
        <f t="shared" si="267"/>
        <v>0</v>
      </c>
      <c r="AU752">
        <v>0</v>
      </c>
      <c r="AV752" s="96">
        <v>0</v>
      </c>
      <c r="AW752" s="139">
        <f t="shared" si="266"/>
        <v>0.3666666666666667</v>
      </c>
      <c r="AX752" s="129">
        <v>0</v>
      </c>
      <c r="AY752" s="129">
        <v>0</v>
      </c>
      <c r="AZ752" s="129">
        <v>0</v>
      </c>
      <c r="BA752" s="86"/>
      <c r="BB752" s="86">
        <v>0</v>
      </c>
      <c r="BC752">
        <v>0</v>
      </c>
      <c r="BD752">
        <v>0</v>
      </c>
      <c r="BE752">
        <v>0</v>
      </c>
      <c r="BG752">
        <v>0</v>
      </c>
      <c r="BH752">
        <v>0</v>
      </c>
      <c r="BI752">
        <v>0</v>
      </c>
      <c r="BJ752">
        <v>0</v>
      </c>
      <c r="BM752">
        <f t="shared" si="268"/>
        <v>8.0534470601597002E-4</v>
      </c>
      <c r="BN752">
        <f t="shared" si="269"/>
        <v>3.9795050474943999E-4</v>
      </c>
      <c r="BO752">
        <f t="shared" si="270"/>
        <v>1.8138647155180001</v>
      </c>
      <c r="BP752">
        <f t="shared" si="271"/>
        <v>2</v>
      </c>
    </row>
    <row r="753" spans="1:80" x14ac:dyDescent="0.25">
      <c r="A753" t="str">
        <f t="shared" si="255"/>
        <v>15110183</v>
      </c>
      <c r="B753">
        <v>15</v>
      </c>
      <c r="C753">
        <v>110</v>
      </c>
      <c r="D753">
        <v>3</v>
      </c>
      <c r="E753">
        <v>18</v>
      </c>
      <c r="F753" s="138">
        <f t="shared" si="279"/>
        <v>10</v>
      </c>
      <c r="G753">
        <v>0</v>
      </c>
      <c r="H753">
        <v>0</v>
      </c>
      <c r="I753">
        <v>0</v>
      </c>
      <c r="J753" s="94">
        <v>0</v>
      </c>
      <c r="K753" s="87">
        <v>330.40000000000003</v>
      </c>
      <c r="L753" s="86">
        <v>0</v>
      </c>
      <c r="M753" s="86">
        <v>0</v>
      </c>
      <c r="N753" s="86">
        <v>0</v>
      </c>
      <c r="O753">
        <v>1.3620000000000001</v>
      </c>
      <c r="P753">
        <v>1.1000000000000001</v>
      </c>
      <c r="Q753">
        <v>1.1000000000000001</v>
      </c>
      <c r="R753">
        <v>1.1000000000000001</v>
      </c>
      <c r="S753">
        <f t="shared" si="281"/>
        <v>49</v>
      </c>
      <c r="T753">
        <f t="shared" si="282"/>
        <v>0</v>
      </c>
      <c r="U753">
        <f t="shared" si="283"/>
        <v>0</v>
      </c>
      <c r="V753">
        <f t="shared" si="280"/>
        <v>0</v>
      </c>
      <c r="W753">
        <f t="shared" si="275"/>
        <v>8</v>
      </c>
      <c r="X753">
        <f t="shared" si="276"/>
        <v>0</v>
      </c>
      <c r="Y753">
        <f t="shared" si="277"/>
        <v>0</v>
      </c>
      <c r="Z753">
        <f t="shared" si="278"/>
        <v>0</v>
      </c>
      <c r="AA753">
        <f t="shared" si="256"/>
        <v>6.0069439249229313E-2</v>
      </c>
      <c r="AB753">
        <f t="shared" si="256"/>
        <v>0</v>
      </c>
      <c r="AC753">
        <f t="shared" si="257"/>
        <v>0</v>
      </c>
      <c r="AD753" s="96">
        <f t="shared" si="258"/>
        <v>0</v>
      </c>
      <c r="AE753" s="95">
        <v>0</v>
      </c>
      <c r="AF753" s="86">
        <v>0</v>
      </c>
      <c r="AG753" s="86">
        <v>0</v>
      </c>
      <c r="AH753">
        <v>0.98</v>
      </c>
      <c r="AI753">
        <v>0.98</v>
      </c>
      <c r="AJ753">
        <v>0.98</v>
      </c>
      <c r="AK753">
        <f t="shared" si="284"/>
        <v>0</v>
      </c>
      <c r="AL753">
        <f t="shared" si="285"/>
        <v>0</v>
      </c>
      <c r="AM753">
        <f t="shared" si="286"/>
        <v>0</v>
      </c>
      <c r="AN753">
        <f t="shared" si="287"/>
        <v>0</v>
      </c>
      <c r="AO753">
        <f t="shared" si="288"/>
        <v>0</v>
      </c>
      <c r="AP753">
        <f t="shared" si="289"/>
        <v>0</v>
      </c>
      <c r="AQ753" s="97">
        <f>(AK753/(IF((237.3*LN(('Mini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3" s="97">
        <f>(AL753/(IF((237.3*LN(('Mini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3" s="97">
        <f>(AM753/(IF((237.3*LN(('Mini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3">
        <f t="shared" si="267"/>
        <v>0</v>
      </c>
      <c r="AU753">
        <v>0</v>
      </c>
      <c r="AV753" s="96">
        <v>0</v>
      </c>
      <c r="AW753" s="139">
        <f t="shared" si="266"/>
        <v>0.73333333333333339</v>
      </c>
      <c r="AX753" s="129">
        <v>0</v>
      </c>
      <c r="AY753" s="129">
        <v>0</v>
      </c>
      <c r="AZ753" s="129">
        <v>0</v>
      </c>
      <c r="BA753" s="86"/>
      <c r="BB753" s="86">
        <v>0</v>
      </c>
      <c r="BC753">
        <v>0</v>
      </c>
      <c r="BD753">
        <v>0</v>
      </c>
      <c r="BE753">
        <v>0</v>
      </c>
      <c r="BG753">
        <v>0</v>
      </c>
      <c r="BH753">
        <v>0</v>
      </c>
      <c r="BI753">
        <v>0</v>
      </c>
      <c r="BJ753">
        <v>0</v>
      </c>
      <c r="BM753">
        <f t="shared" si="268"/>
        <v>1.4501879713725999E-3</v>
      </c>
      <c r="BN753">
        <f t="shared" si="269"/>
        <v>3.7831632653061002E-4</v>
      </c>
      <c r="BO753">
        <f t="shared" si="270"/>
        <v>1.4868910444209</v>
      </c>
      <c r="BP753">
        <f t="shared" si="271"/>
        <v>2</v>
      </c>
    </row>
    <row r="754" spans="1:80" x14ac:dyDescent="0.25">
      <c r="A754" t="str">
        <f t="shared" si="255"/>
        <v>15110233</v>
      </c>
      <c r="B754">
        <v>15</v>
      </c>
      <c r="C754">
        <v>110</v>
      </c>
      <c r="D754">
        <v>3</v>
      </c>
      <c r="E754">
        <v>23</v>
      </c>
      <c r="F754" s="138">
        <f t="shared" si="279"/>
        <v>10</v>
      </c>
      <c r="G754">
        <v>0</v>
      </c>
      <c r="H754">
        <v>0</v>
      </c>
      <c r="I754">
        <v>0</v>
      </c>
      <c r="J754" s="94">
        <v>0</v>
      </c>
      <c r="K754" s="87">
        <v>492</v>
      </c>
      <c r="L754" s="86">
        <v>0</v>
      </c>
      <c r="M754" s="86">
        <v>0</v>
      </c>
      <c r="N754" s="86">
        <v>0</v>
      </c>
      <c r="O754">
        <v>1.3620000000000001</v>
      </c>
      <c r="P754">
        <v>1.1000000000000001</v>
      </c>
      <c r="Q754">
        <v>1.1000000000000001</v>
      </c>
      <c r="R754">
        <v>1.1000000000000001</v>
      </c>
      <c r="S754">
        <f t="shared" si="281"/>
        <v>73</v>
      </c>
      <c r="T754">
        <f t="shared" si="282"/>
        <v>0</v>
      </c>
      <c r="U754">
        <f t="shared" si="283"/>
        <v>0</v>
      </c>
      <c r="V754">
        <f t="shared" si="280"/>
        <v>0</v>
      </c>
      <c r="W754">
        <f t="shared" si="275"/>
        <v>13</v>
      </c>
      <c r="X754">
        <f t="shared" si="276"/>
        <v>0</v>
      </c>
      <c r="Y754">
        <f t="shared" si="277"/>
        <v>0</v>
      </c>
      <c r="Z754">
        <f t="shared" si="278"/>
        <v>0</v>
      </c>
      <c r="AA754">
        <f t="shared" si="256"/>
        <v>0.12378117280594328</v>
      </c>
      <c r="AB754">
        <f t="shared" si="256"/>
        <v>0</v>
      </c>
      <c r="AC754">
        <f t="shared" si="257"/>
        <v>0</v>
      </c>
      <c r="AD754" s="96">
        <f t="shared" si="258"/>
        <v>0</v>
      </c>
      <c r="AE754" s="95">
        <v>0</v>
      </c>
      <c r="AF754" s="86">
        <v>0</v>
      </c>
      <c r="AG754" s="86">
        <v>0</v>
      </c>
      <c r="AH754">
        <v>0.98</v>
      </c>
      <c r="AI754">
        <v>0.98</v>
      </c>
      <c r="AJ754">
        <v>0.98</v>
      </c>
      <c r="AK754">
        <f t="shared" si="284"/>
        <v>0</v>
      </c>
      <c r="AL754">
        <f t="shared" si="285"/>
        <v>0</v>
      </c>
      <c r="AM754">
        <f t="shared" si="286"/>
        <v>0</v>
      </c>
      <c r="AN754">
        <f t="shared" si="287"/>
        <v>0</v>
      </c>
      <c r="AO754">
        <f t="shared" si="288"/>
        <v>0</v>
      </c>
      <c r="AP754">
        <f t="shared" si="289"/>
        <v>0</v>
      </c>
      <c r="AQ754" s="97">
        <f>(AK754/(IF((237.3*LN(('Mini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4" s="97">
        <f>(AL754/(IF((237.3*LN(('Mini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4" s="97">
        <f>(AM754/(IF((237.3*LN(('Mini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4">
        <f t="shared" si="267"/>
        <v>0</v>
      </c>
      <c r="AU754">
        <v>0</v>
      </c>
      <c r="AV754" s="96">
        <v>0</v>
      </c>
      <c r="AW754" s="139">
        <f t="shared" si="266"/>
        <v>0.73333333333333339</v>
      </c>
      <c r="AX754" s="129">
        <v>0</v>
      </c>
      <c r="AY754" s="129">
        <v>0</v>
      </c>
      <c r="AZ754" s="129">
        <v>0</v>
      </c>
      <c r="BA754" s="86"/>
      <c r="BB754" s="86">
        <v>0</v>
      </c>
      <c r="BC754">
        <v>0</v>
      </c>
      <c r="BD754">
        <v>0</v>
      </c>
      <c r="BE754">
        <v>0</v>
      </c>
      <c r="BG754">
        <v>0</v>
      </c>
      <c r="BH754">
        <v>0</v>
      </c>
      <c r="BI754">
        <v>0</v>
      </c>
      <c r="BJ754">
        <v>0</v>
      </c>
      <c r="BM754">
        <f t="shared" si="268"/>
        <v>1.4501879713725999E-3</v>
      </c>
      <c r="BN754">
        <f t="shared" si="269"/>
        <v>3.7831632653061002E-4</v>
      </c>
      <c r="BO754">
        <f t="shared" si="270"/>
        <v>1.4868910444209</v>
      </c>
      <c r="BP754">
        <f t="shared" si="271"/>
        <v>2</v>
      </c>
    </row>
    <row r="755" spans="1:80" x14ac:dyDescent="0.25">
      <c r="A755" t="str">
        <f t="shared" si="255"/>
        <v>15110303</v>
      </c>
      <c r="B755">
        <v>15</v>
      </c>
      <c r="C755">
        <v>110</v>
      </c>
      <c r="D755">
        <v>3</v>
      </c>
      <c r="E755">
        <v>30</v>
      </c>
      <c r="F755" s="138">
        <f t="shared" si="279"/>
        <v>15</v>
      </c>
      <c r="G755">
        <v>0</v>
      </c>
      <c r="H755">
        <v>0</v>
      </c>
      <c r="I755">
        <v>0</v>
      </c>
      <c r="J755" s="94">
        <v>0</v>
      </c>
      <c r="K755" s="87">
        <v>619.20000000000005</v>
      </c>
      <c r="L755" s="86">
        <v>0</v>
      </c>
      <c r="M755" s="86">
        <v>0</v>
      </c>
      <c r="N755" s="86">
        <v>0</v>
      </c>
      <c r="O755">
        <v>1.3620000000000001</v>
      </c>
      <c r="P755">
        <v>1.1000000000000001</v>
      </c>
      <c r="Q755">
        <v>1.1000000000000001</v>
      </c>
      <c r="R755">
        <v>1.1000000000000001</v>
      </c>
      <c r="S755">
        <f t="shared" si="281"/>
        <v>92</v>
      </c>
      <c r="T755">
        <f t="shared" si="282"/>
        <v>0</v>
      </c>
      <c r="U755">
        <f t="shared" si="283"/>
        <v>0</v>
      </c>
      <c r="V755">
        <f t="shared" si="280"/>
        <v>0</v>
      </c>
      <c r="W755">
        <f t="shared" si="275"/>
        <v>16</v>
      </c>
      <c r="X755">
        <f t="shared" si="276"/>
        <v>0</v>
      </c>
      <c r="Y755">
        <f t="shared" si="277"/>
        <v>0</v>
      </c>
      <c r="Z755">
        <f t="shared" si="278"/>
        <v>0</v>
      </c>
      <c r="AA755">
        <f t="shared" si="256"/>
        <v>5.0233420913883393E-2</v>
      </c>
      <c r="AB755">
        <f t="shared" si="256"/>
        <v>0</v>
      </c>
      <c r="AC755">
        <f t="shared" si="257"/>
        <v>0</v>
      </c>
      <c r="AD755" s="96">
        <f t="shared" si="258"/>
        <v>0</v>
      </c>
      <c r="AE755" s="95">
        <v>0</v>
      </c>
      <c r="AF755" s="86">
        <v>0</v>
      </c>
      <c r="AG755" s="86">
        <v>0</v>
      </c>
      <c r="AH755">
        <v>0.98</v>
      </c>
      <c r="AI755">
        <v>0.98</v>
      </c>
      <c r="AJ755">
        <v>0.98</v>
      </c>
      <c r="AK755">
        <f t="shared" si="284"/>
        <v>0</v>
      </c>
      <c r="AL755">
        <f t="shared" si="285"/>
        <v>0</v>
      </c>
      <c r="AM755">
        <f t="shared" si="286"/>
        <v>0</v>
      </c>
      <c r="AN755">
        <f t="shared" si="287"/>
        <v>0</v>
      </c>
      <c r="AO755">
        <f t="shared" si="288"/>
        <v>0</v>
      </c>
      <c r="AP755">
        <f t="shared" si="289"/>
        <v>0</v>
      </c>
      <c r="AQ755" s="97">
        <f>(AK755/(IF((237.3*LN(('Mini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5" s="97">
        <f>(AL755/(IF((237.3*LN(('Mini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5" s="97">
        <f>(AM755/(IF((237.3*LN(('Mini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5">
        <f t="shared" si="267"/>
        <v>0</v>
      </c>
      <c r="AU755">
        <v>0</v>
      </c>
      <c r="AV755" s="96">
        <v>0</v>
      </c>
      <c r="AW755" s="139">
        <f t="shared" si="266"/>
        <v>1.1000000000000001</v>
      </c>
      <c r="AX755" s="129">
        <v>0</v>
      </c>
      <c r="AY755" s="129">
        <v>0</v>
      </c>
      <c r="AZ755" s="129">
        <v>0</v>
      </c>
      <c r="BA755" s="86"/>
      <c r="BB755" s="86">
        <v>0</v>
      </c>
      <c r="BC755">
        <v>0</v>
      </c>
      <c r="BD755">
        <v>0</v>
      </c>
      <c r="BE755">
        <v>0</v>
      </c>
      <c r="BG755">
        <v>0</v>
      </c>
      <c r="BH755">
        <v>0</v>
      </c>
      <c r="BI755">
        <v>0</v>
      </c>
      <c r="BJ755">
        <v>0</v>
      </c>
      <c r="BM755">
        <f t="shared" si="268"/>
        <v>1.9563320356262001E-4</v>
      </c>
      <c r="BN755">
        <f t="shared" si="269"/>
        <v>4.4708458846471E-4</v>
      </c>
      <c r="BO755">
        <f t="shared" si="270"/>
        <v>1.766459432507</v>
      </c>
      <c r="BP755">
        <f t="shared" si="271"/>
        <v>2</v>
      </c>
    </row>
    <row r="756" spans="1:80" x14ac:dyDescent="0.25">
      <c r="A756" t="str">
        <f t="shared" si="255"/>
        <v>15110383</v>
      </c>
      <c r="B756">
        <v>15</v>
      </c>
      <c r="C756">
        <v>110</v>
      </c>
      <c r="D756">
        <v>3</v>
      </c>
      <c r="E756">
        <v>38</v>
      </c>
      <c r="F756" s="138">
        <f t="shared" si="279"/>
        <v>20</v>
      </c>
      <c r="G756">
        <v>0</v>
      </c>
      <c r="H756">
        <v>0</v>
      </c>
      <c r="I756">
        <v>0</v>
      </c>
      <c r="J756" s="94">
        <v>0</v>
      </c>
      <c r="K756" s="87">
        <v>766.40000000000009</v>
      </c>
      <c r="L756" s="86">
        <v>0</v>
      </c>
      <c r="M756" s="86">
        <v>0</v>
      </c>
      <c r="N756" s="86">
        <v>0</v>
      </c>
      <c r="O756">
        <v>1.3620000000000001</v>
      </c>
      <c r="P756">
        <v>1.1000000000000001</v>
      </c>
      <c r="Q756">
        <v>1.1000000000000001</v>
      </c>
      <c r="R756">
        <v>1.1000000000000001</v>
      </c>
      <c r="S756">
        <f t="shared" si="281"/>
        <v>114</v>
      </c>
      <c r="T756">
        <f t="shared" si="282"/>
        <v>0</v>
      </c>
      <c r="U756">
        <f t="shared" si="283"/>
        <v>0</v>
      </c>
      <c r="V756">
        <f t="shared" si="280"/>
        <v>0</v>
      </c>
      <c r="W756">
        <f t="shared" si="275"/>
        <v>20</v>
      </c>
      <c r="X756">
        <f t="shared" si="276"/>
        <v>0</v>
      </c>
      <c r="Y756">
        <f t="shared" si="277"/>
        <v>0</v>
      </c>
      <c r="Z756">
        <f t="shared" si="278"/>
        <v>0</v>
      </c>
      <c r="AA756">
        <f t="shared" si="256"/>
        <v>0.19077691320730933</v>
      </c>
      <c r="AB756">
        <f t="shared" si="256"/>
        <v>0</v>
      </c>
      <c r="AC756">
        <f t="shared" si="257"/>
        <v>0</v>
      </c>
      <c r="AD756" s="96">
        <f t="shared" si="258"/>
        <v>0</v>
      </c>
      <c r="AE756" s="95">
        <v>0</v>
      </c>
      <c r="AF756" s="86">
        <v>0</v>
      </c>
      <c r="AG756" s="86">
        <v>0</v>
      </c>
      <c r="AH756">
        <v>0.98</v>
      </c>
      <c r="AI756">
        <v>0.98</v>
      </c>
      <c r="AJ756">
        <v>0.98</v>
      </c>
      <c r="AK756">
        <f t="shared" si="284"/>
        <v>0</v>
      </c>
      <c r="AL756">
        <f t="shared" si="285"/>
        <v>0</v>
      </c>
      <c r="AM756">
        <f t="shared" si="286"/>
        <v>0</v>
      </c>
      <c r="AN756">
        <f t="shared" si="287"/>
        <v>0</v>
      </c>
      <c r="AO756">
        <f t="shared" si="288"/>
        <v>0</v>
      </c>
      <c r="AP756">
        <f t="shared" si="289"/>
        <v>0</v>
      </c>
      <c r="AQ756" s="97">
        <f>(AK756/(IF((237.3*LN(('Mini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6" s="97">
        <f>(AL756/(IF((237.3*LN(('Mini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6" s="97">
        <f>(AM756/(IF((237.3*LN(('Mini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6">
        <f t="shared" si="267"/>
        <v>0</v>
      </c>
      <c r="AU756">
        <v>0</v>
      </c>
      <c r="AV756" s="96">
        <v>0</v>
      </c>
      <c r="AW756" s="139">
        <f t="shared" si="266"/>
        <v>1.4666666666666668</v>
      </c>
      <c r="AX756" s="129">
        <v>0</v>
      </c>
      <c r="AY756" s="129">
        <v>0</v>
      </c>
      <c r="AZ756" s="129">
        <v>0</v>
      </c>
      <c r="BA756" s="86"/>
      <c r="BB756" s="86">
        <v>0</v>
      </c>
      <c r="BC756">
        <v>0</v>
      </c>
      <c r="BD756">
        <v>0</v>
      </c>
      <c r="BE756">
        <v>0</v>
      </c>
      <c r="BG756">
        <v>0</v>
      </c>
      <c r="BH756">
        <v>0</v>
      </c>
      <c r="BI756">
        <v>0</v>
      </c>
      <c r="BJ756">
        <v>0</v>
      </c>
      <c r="BM756">
        <f t="shared" si="268"/>
        <v>1.6730950035507E-3</v>
      </c>
      <c r="BN756">
        <f t="shared" si="269"/>
        <v>3.2929523945446001E-4</v>
      </c>
      <c r="BO756">
        <f t="shared" si="270"/>
        <v>1.3691788367472</v>
      </c>
      <c r="BP756">
        <f t="shared" si="271"/>
        <v>2</v>
      </c>
    </row>
    <row r="757" spans="1:80" x14ac:dyDescent="0.25">
      <c r="A757" t="str">
        <f t="shared" si="255"/>
        <v>15120143</v>
      </c>
      <c r="B757">
        <v>15</v>
      </c>
      <c r="C757">
        <v>120</v>
      </c>
      <c r="D757">
        <v>3</v>
      </c>
      <c r="E757">
        <v>14</v>
      </c>
      <c r="F757" s="138">
        <f t="shared" si="279"/>
        <v>5</v>
      </c>
      <c r="G757">
        <v>0</v>
      </c>
      <c r="H757">
        <v>0</v>
      </c>
      <c r="I757">
        <v>0</v>
      </c>
      <c r="J757" s="94">
        <v>0</v>
      </c>
      <c r="K757" s="87">
        <v>226.8</v>
      </c>
      <c r="L757" s="86">
        <v>0</v>
      </c>
      <c r="M757" s="86">
        <v>0</v>
      </c>
      <c r="N757" s="86">
        <v>0</v>
      </c>
      <c r="O757">
        <v>1.3620000000000001</v>
      </c>
      <c r="P757">
        <v>1.1000000000000001</v>
      </c>
      <c r="Q757">
        <v>1.1000000000000001</v>
      </c>
      <c r="R757">
        <v>1.1000000000000001</v>
      </c>
      <c r="S757">
        <f t="shared" si="281"/>
        <v>34</v>
      </c>
      <c r="T757">
        <f t="shared" si="282"/>
        <v>0</v>
      </c>
      <c r="U757">
        <f t="shared" si="283"/>
        <v>0</v>
      </c>
      <c r="V757">
        <f t="shared" si="280"/>
        <v>0</v>
      </c>
      <c r="W757">
        <f t="shared" si="275"/>
        <v>6</v>
      </c>
      <c r="X757">
        <f t="shared" si="276"/>
        <v>0</v>
      </c>
      <c r="Y757">
        <f t="shared" si="277"/>
        <v>0</v>
      </c>
      <c r="Z757">
        <f t="shared" si="278"/>
        <v>0</v>
      </c>
      <c r="AA757">
        <f t="shared" si="256"/>
        <v>4.3129946446491513E-2</v>
      </c>
      <c r="AB757">
        <f t="shared" si="256"/>
        <v>0</v>
      </c>
      <c r="AC757">
        <f t="shared" si="257"/>
        <v>0</v>
      </c>
      <c r="AD757" s="96">
        <f t="shared" si="258"/>
        <v>0</v>
      </c>
      <c r="AE757" s="95">
        <v>0</v>
      </c>
      <c r="AF757" s="86">
        <v>0</v>
      </c>
      <c r="AG757" s="86">
        <v>0</v>
      </c>
      <c r="AH757">
        <v>0.98</v>
      </c>
      <c r="AI757">
        <v>0.98</v>
      </c>
      <c r="AJ757">
        <v>0.98</v>
      </c>
      <c r="AK757">
        <f t="shared" si="284"/>
        <v>0</v>
      </c>
      <c r="AL757">
        <f t="shared" si="285"/>
        <v>0</v>
      </c>
      <c r="AM757">
        <f t="shared" si="286"/>
        <v>0</v>
      </c>
      <c r="AN757">
        <f t="shared" si="287"/>
        <v>0</v>
      </c>
      <c r="AO757">
        <f t="shared" si="288"/>
        <v>0</v>
      </c>
      <c r="AP757">
        <f t="shared" si="289"/>
        <v>0</v>
      </c>
      <c r="AQ757" s="97">
        <f>(AK757/(IF((237.3*LN(('Mini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7" s="97">
        <f>(AL757/(IF((237.3*LN(('Mini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7" s="97">
        <f>(AM757/(IF((237.3*LN(('Mini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7">
        <f t="shared" si="267"/>
        <v>0</v>
      </c>
      <c r="AU757">
        <v>0</v>
      </c>
      <c r="AV757" s="96">
        <v>0</v>
      </c>
      <c r="AW757" s="139">
        <f t="shared" si="266"/>
        <v>0.4</v>
      </c>
      <c r="AX757" s="129">
        <v>0</v>
      </c>
      <c r="AY757" s="129">
        <v>0</v>
      </c>
      <c r="AZ757" s="129">
        <v>0</v>
      </c>
      <c r="BA757" s="86"/>
      <c r="BB757" s="86">
        <v>0</v>
      </c>
      <c r="BC757">
        <v>0</v>
      </c>
      <c r="BD757">
        <v>0</v>
      </c>
      <c r="BE757">
        <v>0</v>
      </c>
      <c r="BG757">
        <v>0</v>
      </c>
      <c r="BH757">
        <v>0</v>
      </c>
      <c r="BI757">
        <v>0</v>
      </c>
      <c r="BJ757">
        <v>0</v>
      </c>
      <c r="BM757">
        <f t="shared" si="268"/>
        <v>8.0534470601597002E-4</v>
      </c>
      <c r="BN757">
        <f t="shared" si="269"/>
        <v>3.9795050474943999E-4</v>
      </c>
      <c r="BO757">
        <f t="shared" si="270"/>
        <v>1.8138647155180001</v>
      </c>
      <c r="BP757">
        <f t="shared" si="271"/>
        <v>2</v>
      </c>
    </row>
    <row r="758" spans="1:80" x14ac:dyDescent="0.25">
      <c r="A758" t="str">
        <f t="shared" si="255"/>
        <v>15120183</v>
      </c>
      <c r="B758">
        <v>15</v>
      </c>
      <c r="C758">
        <v>120</v>
      </c>
      <c r="D758">
        <v>3</v>
      </c>
      <c r="E758">
        <v>18</v>
      </c>
      <c r="F758" s="138">
        <f t="shared" si="279"/>
        <v>10</v>
      </c>
      <c r="G758">
        <v>0</v>
      </c>
      <c r="H758">
        <v>0</v>
      </c>
      <c r="I758">
        <v>0</v>
      </c>
      <c r="J758" s="94">
        <v>0</v>
      </c>
      <c r="K758" s="87">
        <v>371.7</v>
      </c>
      <c r="L758" s="86">
        <v>0</v>
      </c>
      <c r="M758" s="86">
        <v>0</v>
      </c>
      <c r="N758" s="86">
        <v>0</v>
      </c>
      <c r="O758">
        <v>1.3620000000000001</v>
      </c>
      <c r="P758">
        <v>1.1000000000000001</v>
      </c>
      <c r="Q758">
        <v>1.1000000000000001</v>
      </c>
      <c r="R758">
        <v>1.1000000000000001</v>
      </c>
      <c r="S758">
        <f t="shared" si="281"/>
        <v>55</v>
      </c>
      <c r="T758">
        <f t="shared" si="282"/>
        <v>0</v>
      </c>
      <c r="U758">
        <f t="shared" si="283"/>
        <v>0</v>
      </c>
      <c r="V758">
        <f t="shared" si="280"/>
        <v>0</v>
      </c>
      <c r="W758">
        <f t="shared" si="275"/>
        <v>9</v>
      </c>
      <c r="X758">
        <f t="shared" si="276"/>
        <v>0</v>
      </c>
      <c r="Y758">
        <f t="shared" si="277"/>
        <v>0</v>
      </c>
      <c r="Z758">
        <f t="shared" si="278"/>
        <v>0</v>
      </c>
      <c r="AA758">
        <f t="shared" si="256"/>
        <v>7.9040945540170562E-2</v>
      </c>
      <c r="AB758">
        <f t="shared" si="256"/>
        <v>0</v>
      </c>
      <c r="AC758">
        <f t="shared" si="257"/>
        <v>0</v>
      </c>
      <c r="AD758" s="96">
        <f t="shared" si="258"/>
        <v>0</v>
      </c>
      <c r="AE758" s="95">
        <v>0</v>
      </c>
      <c r="AF758" s="86">
        <v>0</v>
      </c>
      <c r="AG758" s="86">
        <v>0</v>
      </c>
      <c r="AH758">
        <v>0.98</v>
      </c>
      <c r="AI758">
        <v>0.98</v>
      </c>
      <c r="AJ758">
        <v>0.98</v>
      </c>
      <c r="AK758">
        <f t="shared" si="284"/>
        <v>0</v>
      </c>
      <c r="AL758">
        <f t="shared" si="285"/>
        <v>0</v>
      </c>
      <c r="AM758">
        <f t="shared" si="286"/>
        <v>0</v>
      </c>
      <c r="AN758">
        <f t="shared" si="287"/>
        <v>0</v>
      </c>
      <c r="AO758">
        <f t="shared" si="288"/>
        <v>0</v>
      </c>
      <c r="AP758">
        <f t="shared" si="289"/>
        <v>0</v>
      </c>
      <c r="AQ758" s="97">
        <f>(AK758/(IF((237.3*LN(('Mini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8" s="97">
        <f>(AL758/(IF((237.3*LN(('Mini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8" s="97">
        <f>(AM758/(IF((237.3*LN(('Mini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8">
        <f t="shared" si="267"/>
        <v>0</v>
      </c>
      <c r="AU758">
        <v>0</v>
      </c>
      <c r="AV758" s="96">
        <v>0</v>
      </c>
      <c r="AW758" s="139">
        <f t="shared" si="266"/>
        <v>0.8</v>
      </c>
      <c r="AX758" s="129">
        <v>0</v>
      </c>
      <c r="AY758" s="129">
        <v>0</v>
      </c>
      <c r="AZ758" s="129">
        <v>0</v>
      </c>
      <c r="BA758" s="86"/>
      <c r="BB758" s="86">
        <v>0</v>
      </c>
      <c r="BC758">
        <v>0</v>
      </c>
      <c r="BD758">
        <v>0</v>
      </c>
      <c r="BE758">
        <v>0</v>
      </c>
      <c r="BG758">
        <v>0</v>
      </c>
      <c r="BH758">
        <v>0</v>
      </c>
      <c r="BI758">
        <v>0</v>
      </c>
      <c r="BJ758">
        <v>0</v>
      </c>
      <c r="BM758">
        <f t="shared" si="268"/>
        <v>1.4501879713725999E-3</v>
      </c>
      <c r="BN758">
        <f t="shared" si="269"/>
        <v>3.7831632653061002E-4</v>
      </c>
      <c r="BO758">
        <f t="shared" si="270"/>
        <v>1.4868910444209</v>
      </c>
      <c r="BP758">
        <f t="shared" si="271"/>
        <v>2</v>
      </c>
    </row>
    <row r="759" spans="1:80" x14ac:dyDescent="0.25">
      <c r="A759" t="str">
        <f t="shared" si="255"/>
        <v>15120233</v>
      </c>
      <c r="B759">
        <v>15</v>
      </c>
      <c r="C759">
        <v>120</v>
      </c>
      <c r="D759">
        <v>3</v>
      </c>
      <c r="E759">
        <v>23</v>
      </c>
      <c r="F759" s="138">
        <f t="shared" si="279"/>
        <v>10</v>
      </c>
      <c r="G759">
        <v>0</v>
      </c>
      <c r="H759">
        <v>0</v>
      </c>
      <c r="I759">
        <v>0</v>
      </c>
      <c r="J759" s="94">
        <v>0</v>
      </c>
      <c r="K759" s="87">
        <v>553.5</v>
      </c>
      <c r="L759" s="86">
        <v>0</v>
      </c>
      <c r="M759" s="86">
        <v>0</v>
      </c>
      <c r="N759" s="86">
        <v>0</v>
      </c>
      <c r="O759">
        <v>1.3620000000000001</v>
      </c>
      <c r="P759">
        <v>1.1000000000000001</v>
      </c>
      <c r="Q759">
        <v>1.1000000000000001</v>
      </c>
      <c r="R759">
        <v>1.1000000000000001</v>
      </c>
      <c r="S759">
        <f t="shared" si="281"/>
        <v>83</v>
      </c>
      <c r="T759">
        <f t="shared" si="282"/>
        <v>0</v>
      </c>
      <c r="U759">
        <f t="shared" si="283"/>
        <v>0</v>
      </c>
      <c r="V759">
        <f t="shared" si="280"/>
        <v>0</v>
      </c>
      <c r="W759">
        <f t="shared" si="275"/>
        <v>14</v>
      </c>
      <c r="X759">
        <f t="shared" si="276"/>
        <v>0</v>
      </c>
      <c r="Y759">
        <f t="shared" si="277"/>
        <v>0</v>
      </c>
      <c r="Z759">
        <f t="shared" si="278"/>
        <v>0</v>
      </c>
      <c r="AA759">
        <f t="shared" si="256"/>
        <v>0.15261059094536503</v>
      </c>
      <c r="AB759">
        <f t="shared" si="256"/>
        <v>0</v>
      </c>
      <c r="AC759">
        <f t="shared" si="257"/>
        <v>0</v>
      </c>
      <c r="AD759" s="96">
        <f t="shared" si="258"/>
        <v>0</v>
      </c>
      <c r="AE759" s="95">
        <v>0</v>
      </c>
      <c r="AF759" s="86">
        <v>0</v>
      </c>
      <c r="AG759" s="86">
        <v>0</v>
      </c>
      <c r="AH759">
        <v>0.98</v>
      </c>
      <c r="AI759">
        <v>0.98</v>
      </c>
      <c r="AJ759">
        <v>0.98</v>
      </c>
      <c r="AK759">
        <f t="shared" si="284"/>
        <v>0</v>
      </c>
      <c r="AL759">
        <f t="shared" si="285"/>
        <v>0</v>
      </c>
      <c r="AM759">
        <f t="shared" si="286"/>
        <v>0</v>
      </c>
      <c r="AN759">
        <f t="shared" si="287"/>
        <v>0</v>
      </c>
      <c r="AO759">
        <f t="shared" si="288"/>
        <v>0</v>
      </c>
      <c r="AP759">
        <f t="shared" si="289"/>
        <v>0</v>
      </c>
      <c r="AQ759" s="97">
        <f>(AK759/(IF((237.3*LN(('Mini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59" s="97">
        <f>(AL759/(IF((237.3*LN(('Mini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59" s="97">
        <f>(AM759/(IF((237.3*LN(('Mini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59">
        <f t="shared" si="267"/>
        <v>0</v>
      </c>
      <c r="AU759">
        <v>0</v>
      </c>
      <c r="AV759" s="96">
        <v>0</v>
      </c>
      <c r="AW759" s="139">
        <f t="shared" si="266"/>
        <v>0.8</v>
      </c>
      <c r="AX759" s="129">
        <v>0</v>
      </c>
      <c r="AY759" s="129">
        <v>0</v>
      </c>
      <c r="AZ759" s="129">
        <v>0</v>
      </c>
      <c r="BA759" s="86"/>
      <c r="BB759" s="86">
        <v>0</v>
      </c>
      <c r="BC759">
        <v>0</v>
      </c>
      <c r="BD759">
        <v>0</v>
      </c>
      <c r="BE759">
        <v>0</v>
      </c>
      <c r="BG759">
        <v>0</v>
      </c>
      <c r="BH759">
        <v>0</v>
      </c>
      <c r="BI759">
        <v>0</v>
      </c>
      <c r="BJ759">
        <v>0</v>
      </c>
      <c r="BM759">
        <f t="shared" si="268"/>
        <v>1.4501879713725999E-3</v>
      </c>
      <c r="BN759">
        <f t="shared" si="269"/>
        <v>3.7831632653061002E-4</v>
      </c>
      <c r="BO759">
        <f t="shared" si="270"/>
        <v>1.4868910444209</v>
      </c>
      <c r="BP759">
        <f t="shared" si="271"/>
        <v>2</v>
      </c>
    </row>
    <row r="760" spans="1:80" x14ac:dyDescent="0.25">
      <c r="A760" t="str">
        <f t="shared" si="255"/>
        <v>15120303</v>
      </c>
      <c r="B760">
        <v>15</v>
      </c>
      <c r="C760">
        <v>120</v>
      </c>
      <c r="D760">
        <v>3</v>
      </c>
      <c r="E760">
        <v>30</v>
      </c>
      <c r="F760" s="138">
        <f t="shared" si="279"/>
        <v>15</v>
      </c>
      <c r="G760">
        <v>0</v>
      </c>
      <c r="H760">
        <v>0</v>
      </c>
      <c r="I760">
        <v>0</v>
      </c>
      <c r="J760" s="94">
        <v>0</v>
      </c>
      <c r="K760" s="87">
        <v>696.6</v>
      </c>
      <c r="L760" s="86">
        <v>0</v>
      </c>
      <c r="M760" s="86">
        <v>0</v>
      </c>
      <c r="N760" s="86">
        <v>0</v>
      </c>
      <c r="O760">
        <v>1.3620000000000001</v>
      </c>
      <c r="P760">
        <v>1.1000000000000001</v>
      </c>
      <c r="Q760">
        <v>1.1000000000000001</v>
      </c>
      <c r="R760">
        <v>1.1000000000000001</v>
      </c>
      <c r="S760">
        <f t="shared" si="281"/>
        <v>104</v>
      </c>
      <c r="T760">
        <f t="shared" si="282"/>
        <v>0</v>
      </c>
      <c r="U760">
        <f t="shared" si="283"/>
        <v>0</v>
      </c>
      <c r="V760">
        <f t="shared" si="280"/>
        <v>0</v>
      </c>
      <c r="W760">
        <f t="shared" si="275"/>
        <v>18</v>
      </c>
      <c r="X760">
        <f t="shared" si="276"/>
        <v>0</v>
      </c>
      <c r="Y760">
        <f t="shared" si="277"/>
        <v>0</v>
      </c>
      <c r="Z760">
        <f t="shared" si="278"/>
        <v>0</v>
      </c>
      <c r="AA760">
        <f t="shared" si="256"/>
        <v>6.8215591787753382E-2</v>
      </c>
      <c r="AB760">
        <f t="shared" si="256"/>
        <v>0</v>
      </c>
      <c r="AC760">
        <f t="shared" si="257"/>
        <v>0</v>
      </c>
      <c r="AD760" s="96">
        <f t="shared" si="258"/>
        <v>0</v>
      </c>
      <c r="AE760" s="95">
        <v>0</v>
      </c>
      <c r="AF760" s="86">
        <v>0</v>
      </c>
      <c r="AG760" s="86">
        <v>0</v>
      </c>
      <c r="AH760">
        <v>0.98</v>
      </c>
      <c r="AI760">
        <v>0.98</v>
      </c>
      <c r="AJ760">
        <v>0.98</v>
      </c>
      <c r="AK760">
        <f t="shared" si="284"/>
        <v>0</v>
      </c>
      <c r="AL760">
        <f t="shared" si="285"/>
        <v>0</v>
      </c>
      <c r="AM760">
        <f t="shared" si="286"/>
        <v>0</v>
      </c>
      <c r="AN760">
        <f t="shared" si="287"/>
        <v>0</v>
      </c>
      <c r="AO760">
        <f t="shared" si="288"/>
        <v>0</v>
      </c>
      <c r="AP760">
        <f t="shared" si="289"/>
        <v>0</v>
      </c>
      <c r="AQ760" s="97">
        <f>(AK760/(IF((237.3*LN(('Mini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0" s="97">
        <f>(AL760/(IF((237.3*LN(('Mini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0" s="97">
        <f>(AM760/(IF((237.3*LN(('Mini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0">
        <f t="shared" si="267"/>
        <v>0</v>
      </c>
      <c r="AU760">
        <v>0</v>
      </c>
      <c r="AV760" s="96">
        <v>0</v>
      </c>
      <c r="AW760" s="139">
        <f t="shared" si="266"/>
        <v>1.2</v>
      </c>
      <c r="AX760" s="129">
        <v>0</v>
      </c>
      <c r="AY760" s="129">
        <v>0</v>
      </c>
      <c r="AZ760" s="129">
        <v>0</v>
      </c>
      <c r="BA760" s="86"/>
      <c r="BB760" s="86">
        <v>0</v>
      </c>
      <c r="BC760">
        <v>0</v>
      </c>
      <c r="BD760">
        <v>0</v>
      </c>
      <c r="BE760">
        <v>0</v>
      </c>
      <c r="BG760">
        <v>0</v>
      </c>
      <c r="BH760">
        <v>0</v>
      </c>
      <c r="BI760">
        <v>0</v>
      </c>
      <c r="BJ760">
        <v>0</v>
      </c>
      <c r="BM760">
        <f t="shared" si="268"/>
        <v>1.9563320356262001E-4</v>
      </c>
      <c r="BN760">
        <f t="shared" si="269"/>
        <v>4.4708458846471E-4</v>
      </c>
      <c r="BO760">
        <f t="shared" si="270"/>
        <v>1.766459432507</v>
      </c>
      <c r="BP760">
        <f t="shared" si="271"/>
        <v>2</v>
      </c>
    </row>
    <row r="761" spans="1:80" x14ac:dyDescent="0.25">
      <c r="A761" t="str">
        <f t="shared" si="255"/>
        <v>15120383</v>
      </c>
      <c r="B761">
        <v>15</v>
      </c>
      <c r="C761">
        <v>120</v>
      </c>
      <c r="D761">
        <v>3</v>
      </c>
      <c r="E761">
        <v>38</v>
      </c>
      <c r="F761" s="138">
        <f t="shared" si="279"/>
        <v>20</v>
      </c>
      <c r="G761">
        <v>0</v>
      </c>
      <c r="H761">
        <v>0</v>
      </c>
      <c r="I761">
        <v>0</v>
      </c>
      <c r="J761" s="94">
        <v>0</v>
      </c>
      <c r="K761" s="87">
        <v>862.2</v>
      </c>
      <c r="L761" s="86">
        <v>0</v>
      </c>
      <c r="M761" s="86">
        <v>0</v>
      </c>
      <c r="N761" s="86">
        <v>0</v>
      </c>
      <c r="O761">
        <v>1.3620000000000001</v>
      </c>
      <c r="P761">
        <v>1.1000000000000001</v>
      </c>
      <c r="Q761">
        <v>1.1000000000000001</v>
      </c>
      <c r="R761">
        <v>1.1000000000000001</v>
      </c>
      <c r="S761">
        <f t="shared" si="281"/>
        <v>129</v>
      </c>
      <c r="T761">
        <f t="shared" si="282"/>
        <v>0</v>
      </c>
      <c r="U761">
        <f t="shared" si="283"/>
        <v>0</v>
      </c>
      <c r="V761">
        <f t="shared" si="280"/>
        <v>0</v>
      </c>
      <c r="W761">
        <f t="shared" si="275"/>
        <v>22</v>
      </c>
      <c r="X761">
        <f t="shared" si="276"/>
        <v>0</v>
      </c>
      <c r="Y761">
        <f t="shared" si="277"/>
        <v>0</v>
      </c>
      <c r="Z761">
        <f t="shared" si="278"/>
        <v>0</v>
      </c>
      <c r="AA761">
        <f t="shared" si="256"/>
        <v>0.2400448528256133</v>
      </c>
      <c r="AB761">
        <f t="shared" si="256"/>
        <v>0</v>
      </c>
      <c r="AC761">
        <f t="shared" si="257"/>
        <v>0</v>
      </c>
      <c r="AD761" s="96">
        <f t="shared" si="258"/>
        <v>0</v>
      </c>
      <c r="AE761" s="95">
        <v>0</v>
      </c>
      <c r="AF761" s="86">
        <v>0</v>
      </c>
      <c r="AG761" s="86">
        <v>0</v>
      </c>
      <c r="AH761">
        <v>0.98</v>
      </c>
      <c r="AI761">
        <v>0.98</v>
      </c>
      <c r="AJ761">
        <v>0.98</v>
      </c>
      <c r="AK761">
        <f t="shared" si="284"/>
        <v>0</v>
      </c>
      <c r="AL761">
        <f t="shared" si="285"/>
        <v>0</v>
      </c>
      <c r="AM761">
        <f t="shared" si="286"/>
        <v>0</v>
      </c>
      <c r="AN761">
        <f t="shared" si="287"/>
        <v>0</v>
      </c>
      <c r="AO761">
        <f t="shared" si="288"/>
        <v>0</v>
      </c>
      <c r="AP761">
        <f t="shared" si="289"/>
        <v>0</v>
      </c>
      <c r="AQ761" s="97">
        <f>(AK761/(IF((237.3*LN(('Mini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1" s="97">
        <f>(AL761/(IF((237.3*LN(('Mini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1" s="97">
        <f>(AM761/(IF((237.3*LN(('Mini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1">
        <f t="shared" si="267"/>
        <v>0</v>
      </c>
      <c r="AU761">
        <v>0</v>
      </c>
      <c r="AV761" s="96">
        <v>0</v>
      </c>
      <c r="AW761" s="139">
        <f t="shared" si="266"/>
        <v>1.6</v>
      </c>
      <c r="AX761" s="129">
        <v>0</v>
      </c>
      <c r="AY761" s="129">
        <v>0</v>
      </c>
      <c r="AZ761" s="129">
        <v>0</v>
      </c>
      <c r="BA761" s="86"/>
      <c r="BB761" s="86">
        <v>0</v>
      </c>
      <c r="BC761">
        <v>0</v>
      </c>
      <c r="BD761">
        <v>0</v>
      </c>
      <c r="BE761">
        <v>0</v>
      </c>
      <c r="BG761">
        <v>0</v>
      </c>
      <c r="BH761">
        <v>0</v>
      </c>
      <c r="BI761">
        <v>0</v>
      </c>
      <c r="BJ761">
        <v>0</v>
      </c>
      <c r="BM761">
        <f t="shared" si="268"/>
        <v>1.6730950035507E-3</v>
      </c>
      <c r="BN761">
        <f t="shared" si="269"/>
        <v>3.2929523945446001E-4</v>
      </c>
      <c r="BO761">
        <f t="shared" si="270"/>
        <v>1.3691788367472</v>
      </c>
      <c r="BP761">
        <f t="shared" si="271"/>
        <v>2</v>
      </c>
    </row>
    <row r="762" spans="1:80" x14ac:dyDescent="0.25">
      <c r="A762" t="str">
        <f t="shared" si="255"/>
        <v>15130143</v>
      </c>
      <c r="B762">
        <v>15</v>
      </c>
      <c r="C762">
        <v>130</v>
      </c>
      <c r="D762">
        <v>3</v>
      </c>
      <c r="E762">
        <v>14</v>
      </c>
      <c r="F762" s="138">
        <f t="shared" si="279"/>
        <v>5</v>
      </c>
      <c r="G762">
        <v>0</v>
      </c>
      <c r="H762">
        <v>0</v>
      </c>
      <c r="I762">
        <v>0</v>
      </c>
      <c r="J762" s="94">
        <v>0</v>
      </c>
      <c r="K762" s="87">
        <v>252</v>
      </c>
      <c r="L762" s="86">
        <v>0</v>
      </c>
      <c r="M762" s="86">
        <v>0</v>
      </c>
      <c r="N762" s="86">
        <v>0</v>
      </c>
      <c r="O762">
        <v>1.3620000000000001</v>
      </c>
      <c r="P762">
        <v>1.1000000000000001</v>
      </c>
      <c r="Q762">
        <v>1.1000000000000001</v>
      </c>
      <c r="R762">
        <v>1.1000000000000001</v>
      </c>
      <c r="S762">
        <f t="shared" si="281"/>
        <v>38</v>
      </c>
      <c r="T762">
        <f t="shared" si="282"/>
        <v>0</v>
      </c>
      <c r="U762">
        <f t="shared" si="283"/>
        <v>0</v>
      </c>
      <c r="V762">
        <f t="shared" si="280"/>
        <v>0</v>
      </c>
      <c r="W762">
        <f t="shared" ref="W762:W780" si="290">ROUND(S762*3600/(4186*ABS($M$1-$M$2)),0)</f>
        <v>7</v>
      </c>
      <c r="X762">
        <f t="shared" ref="X762:X780" si="291">ROUND(T762*3600/(4186*ABS($M$1-$M$2)),0)</f>
        <v>0</v>
      </c>
      <c r="Y762">
        <f t="shared" ref="Y762:Y780" si="292">ROUND(U762*3600/(4186*ABS($M$1-$M$2)),0)</f>
        <v>0</v>
      </c>
      <c r="Z762">
        <f t="shared" ref="Z762:Z780" si="293">ROUND(V762*3600/(4186*ABS($M$1-$M$2)),0)</f>
        <v>0</v>
      </c>
      <c r="AA762">
        <f t="shared" ref="AA762:AB825" si="294">0.0098*(($BM762*(W762^$BO762)*($C762-14.4)*$BP762)+($BN762*W762*W762))</f>
        <v>6.2433911358286548E-2</v>
      </c>
      <c r="AB762">
        <f t="shared" si="294"/>
        <v>0</v>
      </c>
      <c r="AC762">
        <f t="shared" ref="AC762:AC825" si="295">0.0098*(($BM762*(Y762^$BO762)*($C762-14.4)*$BP762)+($BN762*Y762*Y762))</f>
        <v>0</v>
      </c>
      <c r="AD762" s="96">
        <f t="shared" ref="AD762:AD825" si="296">0.0098*(($BM762*(Z762^$BO762)*($C762-14.4)*$BP762)+($BN762*Z762*Z762))</f>
        <v>0</v>
      </c>
      <c r="AE762" s="95">
        <v>0</v>
      </c>
      <c r="AF762" s="86">
        <v>0</v>
      </c>
      <c r="AG762" s="86">
        <v>0</v>
      </c>
      <c r="AH762">
        <v>0.98</v>
      </c>
      <c r="AI762">
        <v>0.98</v>
      </c>
      <c r="AJ762">
        <v>0.98</v>
      </c>
      <c r="AK762">
        <f t="shared" si="284"/>
        <v>0</v>
      </c>
      <c r="AL762">
        <f t="shared" si="285"/>
        <v>0</v>
      </c>
      <c r="AM762">
        <f t="shared" si="286"/>
        <v>0</v>
      </c>
      <c r="AN762">
        <f t="shared" si="287"/>
        <v>0</v>
      </c>
      <c r="AO762">
        <f t="shared" si="288"/>
        <v>0</v>
      </c>
      <c r="AP762">
        <f t="shared" si="289"/>
        <v>0</v>
      </c>
      <c r="AQ762" s="97">
        <f>(AK762/(IF((237.3*LN(('Mini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2" s="97">
        <f>(AL762/(IF((237.3*LN(('Mini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2" s="97">
        <f>(AM762/(IF((237.3*LN(('Mini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2">
        <f t="shared" si="267"/>
        <v>0</v>
      </c>
      <c r="AU762">
        <v>0</v>
      </c>
      <c r="AV762" s="96">
        <v>0</v>
      </c>
      <c r="AW762" s="139">
        <f t="shared" si="266"/>
        <v>0.43333333333333335</v>
      </c>
      <c r="AX762" s="129">
        <v>0</v>
      </c>
      <c r="AY762" s="129">
        <v>0</v>
      </c>
      <c r="AZ762" s="129">
        <v>0</v>
      </c>
      <c r="BA762" s="86"/>
      <c r="BB762" s="86">
        <v>0</v>
      </c>
      <c r="BC762">
        <v>0</v>
      </c>
      <c r="BD762">
        <v>0</v>
      </c>
      <c r="BE762">
        <v>0</v>
      </c>
      <c r="BG762">
        <v>0</v>
      </c>
      <c r="BH762">
        <v>0</v>
      </c>
      <c r="BI762">
        <v>0</v>
      </c>
      <c r="BJ762">
        <v>0</v>
      </c>
      <c r="BM762">
        <f t="shared" si="268"/>
        <v>8.0534470601597002E-4</v>
      </c>
      <c r="BN762">
        <f t="shared" si="269"/>
        <v>3.9795050474943999E-4</v>
      </c>
      <c r="BO762">
        <f t="shared" si="270"/>
        <v>1.8138647155180001</v>
      </c>
      <c r="BP762">
        <f t="shared" si="271"/>
        <v>2</v>
      </c>
    </row>
    <row r="763" spans="1:80" x14ac:dyDescent="0.25">
      <c r="A763" t="str">
        <f t="shared" si="255"/>
        <v>15130183</v>
      </c>
      <c r="B763">
        <v>15</v>
      </c>
      <c r="C763">
        <v>130</v>
      </c>
      <c r="D763">
        <v>3</v>
      </c>
      <c r="E763">
        <v>18</v>
      </c>
      <c r="F763" s="138">
        <f t="shared" si="279"/>
        <v>10</v>
      </c>
      <c r="G763">
        <v>0</v>
      </c>
      <c r="H763">
        <v>0</v>
      </c>
      <c r="I763">
        <v>0</v>
      </c>
      <c r="J763" s="94">
        <v>0</v>
      </c>
      <c r="K763" s="87">
        <v>413</v>
      </c>
      <c r="L763" s="86">
        <v>0</v>
      </c>
      <c r="M763" s="86">
        <v>0</v>
      </c>
      <c r="N763" s="86">
        <v>0</v>
      </c>
      <c r="O763">
        <v>1.3620000000000001</v>
      </c>
      <c r="P763">
        <v>1.1000000000000001</v>
      </c>
      <c r="Q763">
        <v>1.1000000000000001</v>
      </c>
      <c r="R763">
        <v>1.1000000000000001</v>
      </c>
      <c r="S763">
        <f t="shared" si="281"/>
        <v>62</v>
      </c>
      <c r="T763">
        <f t="shared" si="282"/>
        <v>0</v>
      </c>
      <c r="U763">
        <f t="shared" si="283"/>
        <v>0</v>
      </c>
      <c r="V763">
        <f t="shared" si="280"/>
        <v>0</v>
      </c>
      <c r="W763">
        <f t="shared" si="290"/>
        <v>11</v>
      </c>
      <c r="X763">
        <f t="shared" si="291"/>
        <v>0</v>
      </c>
      <c r="Y763">
        <f t="shared" si="292"/>
        <v>0</v>
      </c>
      <c r="Z763">
        <f t="shared" si="293"/>
        <v>0</v>
      </c>
      <c r="AA763">
        <f t="shared" si="294"/>
        <v>0.11661370499829944</v>
      </c>
      <c r="AB763">
        <f t="shared" si="294"/>
        <v>0</v>
      </c>
      <c r="AC763">
        <f t="shared" si="295"/>
        <v>0</v>
      </c>
      <c r="AD763" s="96">
        <f t="shared" si="296"/>
        <v>0</v>
      </c>
      <c r="AE763" s="95">
        <v>0</v>
      </c>
      <c r="AF763" s="86">
        <v>0</v>
      </c>
      <c r="AG763" s="86">
        <v>0</v>
      </c>
      <c r="AH763">
        <v>0.98</v>
      </c>
      <c r="AI763">
        <v>0.98</v>
      </c>
      <c r="AJ763">
        <v>0.98</v>
      </c>
      <c r="AK763">
        <f t="shared" si="284"/>
        <v>0</v>
      </c>
      <c r="AL763">
        <f t="shared" si="285"/>
        <v>0</v>
      </c>
      <c r="AM763">
        <f t="shared" si="286"/>
        <v>0</v>
      </c>
      <c r="AN763">
        <f t="shared" si="287"/>
        <v>0</v>
      </c>
      <c r="AO763">
        <f t="shared" si="288"/>
        <v>0</v>
      </c>
      <c r="AP763">
        <f t="shared" si="289"/>
        <v>0</v>
      </c>
      <c r="AQ763" s="97">
        <f>(AK763/(IF((237.3*LN(('Mini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3" s="97">
        <f>(AL763/(IF((237.3*LN(('Mini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3" s="97">
        <f>(AM763/(IF((237.3*LN(('Mini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3">
        <f t="shared" si="267"/>
        <v>0</v>
      </c>
      <c r="AU763">
        <v>0</v>
      </c>
      <c r="AV763" s="96">
        <v>0</v>
      </c>
      <c r="AW763" s="139">
        <f t="shared" si="266"/>
        <v>0.8666666666666667</v>
      </c>
      <c r="AX763" s="129">
        <v>0</v>
      </c>
      <c r="AY763" s="129">
        <v>0</v>
      </c>
      <c r="AZ763" s="129">
        <v>0</v>
      </c>
      <c r="BA763" s="86"/>
      <c r="BB763" s="86">
        <v>0</v>
      </c>
      <c r="BC763">
        <v>0</v>
      </c>
      <c r="BD763">
        <v>0</v>
      </c>
      <c r="BE763">
        <v>0</v>
      </c>
      <c r="BG763">
        <v>0</v>
      </c>
      <c r="BH763">
        <v>0</v>
      </c>
      <c r="BI763">
        <v>0</v>
      </c>
      <c r="BJ763">
        <v>0</v>
      </c>
      <c r="BM763">
        <f t="shared" si="268"/>
        <v>1.4501879713725999E-3</v>
      </c>
      <c r="BN763">
        <f t="shared" si="269"/>
        <v>3.7831632653061002E-4</v>
      </c>
      <c r="BO763">
        <f t="shared" si="270"/>
        <v>1.4868910444209</v>
      </c>
      <c r="BP763">
        <f t="shared" si="271"/>
        <v>2</v>
      </c>
    </row>
    <row r="764" spans="1:80" x14ac:dyDescent="0.25">
      <c r="A764" t="str">
        <f t="shared" si="255"/>
        <v>15130233</v>
      </c>
      <c r="B764">
        <v>15</v>
      </c>
      <c r="C764">
        <v>130</v>
      </c>
      <c r="D764">
        <v>3</v>
      </c>
      <c r="E764">
        <v>23</v>
      </c>
      <c r="F764" s="138">
        <f t="shared" si="279"/>
        <v>10</v>
      </c>
      <c r="G764">
        <v>0</v>
      </c>
      <c r="H764">
        <v>0</v>
      </c>
      <c r="I764">
        <v>0</v>
      </c>
      <c r="J764" s="94">
        <v>0</v>
      </c>
      <c r="K764" s="87">
        <v>615</v>
      </c>
      <c r="L764" s="86">
        <v>0</v>
      </c>
      <c r="M764" s="86">
        <v>0</v>
      </c>
      <c r="N764" s="86">
        <v>0</v>
      </c>
      <c r="O764">
        <v>1.3620000000000001</v>
      </c>
      <c r="P764">
        <v>1.1000000000000001</v>
      </c>
      <c r="Q764">
        <v>1.1000000000000001</v>
      </c>
      <c r="R764">
        <v>1.1000000000000001</v>
      </c>
      <c r="S764">
        <f t="shared" si="281"/>
        <v>92</v>
      </c>
      <c r="T764">
        <f t="shared" si="282"/>
        <v>0</v>
      </c>
      <c r="U764">
        <f t="shared" si="283"/>
        <v>0</v>
      </c>
      <c r="V764">
        <f t="shared" si="280"/>
        <v>0</v>
      </c>
      <c r="W764">
        <f t="shared" si="290"/>
        <v>16</v>
      </c>
      <c r="X764">
        <f t="shared" si="291"/>
        <v>0</v>
      </c>
      <c r="Y764">
        <f t="shared" si="292"/>
        <v>0</v>
      </c>
      <c r="Z764">
        <f t="shared" si="293"/>
        <v>0</v>
      </c>
      <c r="AA764">
        <f t="shared" si="294"/>
        <v>0.20373299726951039</v>
      </c>
      <c r="AB764">
        <f t="shared" si="294"/>
        <v>0</v>
      </c>
      <c r="AC764">
        <f t="shared" si="295"/>
        <v>0</v>
      </c>
      <c r="AD764" s="96">
        <f t="shared" si="296"/>
        <v>0</v>
      </c>
      <c r="AE764" s="95">
        <v>0</v>
      </c>
      <c r="AF764" s="86">
        <v>0</v>
      </c>
      <c r="AG764" s="86">
        <v>0</v>
      </c>
      <c r="AH764">
        <v>0.98</v>
      </c>
      <c r="AI764">
        <v>0.98</v>
      </c>
      <c r="AJ764">
        <v>0.98</v>
      </c>
      <c r="AK764">
        <f t="shared" si="284"/>
        <v>0</v>
      </c>
      <c r="AL764">
        <f t="shared" si="285"/>
        <v>0</v>
      </c>
      <c r="AM764">
        <f t="shared" si="286"/>
        <v>0</v>
      </c>
      <c r="AN764">
        <f t="shared" si="287"/>
        <v>0</v>
      </c>
      <c r="AO764">
        <f t="shared" si="288"/>
        <v>0</v>
      </c>
      <c r="AP764">
        <f t="shared" si="289"/>
        <v>0</v>
      </c>
      <c r="AQ764" s="97">
        <f>(AK764/(IF((237.3*LN(('Mini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4" s="97">
        <f>(AL764/(IF((237.3*LN(('Mini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4" s="97">
        <f>(AM764/(IF((237.3*LN(('Mini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4">
        <f t="shared" si="267"/>
        <v>0</v>
      </c>
      <c r="AU764">
        <v>0</v>
      </c>
      <c r="AV764" s="96">
        <v>0</v>
      </c>
      <c r="AW764" s="139">
        <f t="shared" si="266"/>
        <v>0.8666666666666667</v>
      </c>
      <c r="AX764" s="129">
        <v>0</v>
      </c>
      <c r="AY764" s="129">
        <v>0</v>
      </c>
      <c r="AZ764" s="129">
        <v>0</v>
      </c>
      <c r="BA764" s="86"/>
      <c r="BB764" s="86">
        <v>0</v>
      </c>
      <c r="BC764">
        <v>0</v>
      </c>
      <c r="BD764">
        <v>0</v>
      </c>
      <c r="BE764">
        <v>0</v>
      </c>
      <c r="BG764">
        <v>0</v>
      </c>
      <c r="BH764">
        <v>0</v>
      </c>
      <c r="BI764">
        <v>0</v>
      </c>
      <c r="BJ764">
        <v>0</v>
      </c>
      <c r="BM764">
        <f t="shared" si="268"/>
        <v>1.4501879713725999E-3</v>
      </c>
      <c r="BN764">
        <f t="shared" si="269"/>
        <v>3.7831632653061002E-4</v>
      </c>
      <c r="BO764">
        <f t="shared" si="270"/>
        <v>1.4868910444209</v>
      </c>
      <c r="BP764">
        <f t="shared" si="271"/>
        <v>2</v>
      </c>
    </row>
    <row r="765" spans="1:80" x14ac:dyDescent="0.25">
      <c r="A765" t="str">
        <f t="shared" si="255"/>
        <v>15130303</v>
      </c>
      <c r="B765">
        <v>15</v>
      </c>
      <c r="C765">
        <v>130</v>
      </c>
      <c r="D765">
        <v>3</v>
      </c>
      <c r="E765">
        <v>30</v>
      </c>
      <c r="F765" s="138">
        <f t="shared" si="279"/>
        <v>15</v>
      </c>
      <c r="G765">
        <v>0</v>
      </c>
      <c r="H765">
        <v>0</v>
      </c>
      <c r="I765">
        <v>0</v>
      </c>
      <c r="J765" s="94">
        <v>0</v>
      </c>
      <c r="K765" s="87">
        <v>774</v>
      </c>
      <c r="L765" s="86">
        <v>0</v>
      </c>
      <c r="M765" s="86">
        <v>0</v>
      </c>
      <c r="N765" s="86">
        <v>0</v>
      </c>
      <c r="O765">
        <v>1.3620000000000001</v>
      </c>
      <c r="P765">
        <v>1.1000000000000001</v>
      </c>
      <c r="Q765">
        <v>1.1000000000000001</v>
      </c>
      <c r="R765">
        <v>1.1000000000000001</v>
      </c>
      <c r="S765">
        <f t="shared" si="281"/>
        <v>116</v>
      </c>
      <c r="T765">
        <f t="shared" si="282"/>
        <v>0</v>
      </c>
      <c r="U765">
        <f t="shared" si="283"/>
        <v>0</v>
      </c>
      <c r="V765">
        <f t="shared" si="280"/>
        <v>0</v>
      </c>
      <c r="W765">
        <f t="shared" si="290"/>
        <v>20</v>
      </c>
      <c r="X765">
        <f t="shared" si="291"/>
        <v>0</v>
      </c>
      <c r="Y765">
        <f t="shared" si="292"/>
        <v>0</v>
      </c>
      <c r="Z765">
        <f t="shared" si="293"/>
        <v>0</v>
      </c>
      <c r="AA765">
        <f t="shared" si="294"/>
        <v>8.9831734790300169E-2</v>
      </c>
      <c r="AB765">
        <f t="shared" si="294"/>
        <v>0</v>
      </c>
      <c r="AC765">
        <f t="shared" si="295"/>
        <v>0</v>
      </c>
      <c r="AD765" s="96">
        <f t="shared" si="296"/>
        <v>0</v>
      </c>
      <c r="AE765" s="95">
        <v>0</v>
      </c>
      <c r="AF765" s="86">
        <v>0</v>
      </c>
      <c r="AG765" s="86">
        <v>0</v>
      </c>
      <c r="AH765">
        <v>0.98</v>
      </c>
      <c r="AI765">
        <v>0.98</v>
      </c>
      <c r="AJ765">
        <v>0.98</v>
      </c>
      <c r="AK765">
        <f t="shared" si="284"/>
        <v>0</v>
      </c>
      <c r="AL765">
        <f t="shared" si="285"/>
        <v>0</v>
      </c>
      <c r="AM765">
        <f t="shared" si="286"/>
        <v>0</v>
      </c>
      <c r="AN765">
        <f t="shared" si="287"/>
        <v>0</v>
      </c>
      <c r="AO765">
        <f t="shared" si="288"/>
        <v>0</v>
      </c>
      <c r="AP765">
        <f t="shared" si="289"/>
        <v>0</v>
      </c>
      <c r="AQ765" s="97">
        <f>(AK765/(IF((237.3*LN(('Mini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5" s="97">
        <f>(AL765/(IF((237.3*LN(('Mini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5" s="97">
        <f>(AM765/(IF((237.3*LN(('Mini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5">
        <f t="shared" si="267"/>
        <v>0</v>
      </c>
      <c r="AU765">
        <v>0</v>
      </c>
      <c r="AV765" s="96">
        <v>0</v>
      </c>
      <c r="AW765" s="139">
        <f t="shared" si="266"/>
        <v>1.3</v>
      </c>
      <c r="AX765" s="129">
        <v>0</v>
      </c>
      <c r="AY765" s="129">
        <v>0</v>
      </c>
      <c r="AZ765" s="129">
        <v>0</v>
      </c>
      <c r="BA765" s="86"/>
      <c r="BB765" s="86">
        <v>0</v>
      </c>
      <c r="BC765">
        <v>0</v>
      </c>
      <c r="BD765">
        <v>0</v>
      </c>
      <c r="BE765">
        <v>0</v>
      </c>
      <c r="BG765">
        <v>0</v>
      </c>
      <c r="BH765">
        <v>0</v>
      </c>
      <c r="BI765">
        <v>0</v>
      </c>
      <c r="BJ765">
        <v>0</v>
      </c>
      <c r="BM765">
        <f t="shared" si="268"/>
        <v>1.9563320356262001E-4</v>
      </c>
      <c r="BN765">
        <f t="shared" si="269"/>
        <v>4.4708458846471E-4</v>
      </c>
      <c r="BO765">
        <f t="shared" si="270"/>
        <v>1.766459432507</v>
      </c>
      <c r="BP765">
        <f t="shared" si="271"/>
        <v>2</v>
      </c>
    </row>
    <row r="766" spans="1:80" x14ac:dyDescent="0.25">
      <c r="A766" t="str">
        <f t="shared" si="255"/>
        <v>15130383</v>
      </c>
      <c r="B766">
        <v>15</v>
      </c>
      <c r="C766">
        <v>130</v>
      </c>
      <c r="D766">
        <v>3</v>
      </c>
      <c r="E766">
        <v>38</v>
      </c>
      <c r="F766" s="138">
        <f t="shared" si="279"/>
        <v>20</v>
      </c>
      <c r="G766">
        <v>0</v>
      </c>
      <c r="H766">
        <v>0</v>
      </c>
      <c r="I766">
        <v>0</v>
      </c>
      <c r="J766" s="94">
        <v>0</v>
      </c>
      <c r="K766" s="87">
        <v>958</v>
      </c>
      <c r="L766" s="86">
        <v>0</v>
      </c>
      <c r="M766" s="86">
        <v>0</v>
      </c>
      <c r="N766" s="86">
        <v>0</v>
      </c>
      <c r="O766">
        <v>1.3620000000000001</v>
      </c>
      <c r="P766">
        <v>1.1000000000000001</v>
      </c>
      <c r="Q766">
        <v>1.1000000000000001</v>
      </c>
      <c r="R766">
        <v>1.1000000000000001</v>
      </c>
      <c r="S766">
        <f t="shared" si="281"/>
        <v>143</v>
      </c>
      <c r="T766">
        <f t="shared" si="282"/>
        <v>0</v>
      </c>
      <c r="U766">
        <f t="shared" si="283"/>
        <v>0</v>
      </c>
      <c r="V766">
        <f t="shared" si="280"/>
        <v>0</v>
      </c>
      <c r="W766">
        <f t="shared" si="290"/>
        <v>25</v>
      </c>
      <c r="X766">
        <f t="shared" si="291"/>
        <v>0</v>
      </c>
      <c r="Y766">
        <f t="shared" si="292"/>
        <v>0</v>
      </c>
      <c r="Z766">
        <f t="shared" si="293"/>
        <v>0</v>
      </c>
      <c r="AA766">
        <f t="shared" si="294"/>
        <v>0.31301979317857853</v>
      </c>
      <c r="AB766">
        <f t="shared" si="294"/>
        <v>0</v>
      </c>
      <c r="AC766">
        <f t="shared" si="295"/>
        <v>0</v>
      </c>
      <c r="AD766" s="96">
        <f t="shared" si="296"/>
        <v>0</v>
      </c>
      <c r="AE766" s="95">
        <v>0</v>
      </c>
      <c r="AF766" s="86">
        <v>0</v>
      </c>
      <c r="AG766" s="86">
        <v>0</v>
      </c>
      <c r="AH766">
        <v>0.98</v>
      </c>
      <c r="AI766">
        <v>0.98</v>
      </c>
      <c r="AJ766">
        <v>0.98</v>
      </c>
      <c r="AK766">
        <f t="shared" si="284"/>
        <v>0</v>
      </c>
      <c r="AL766">
        <f t="shared" si="285"/>
        <v>0</v>
      </c>
      <c r="AM766">
        <f t="shared" si="286"/>
        <v>0</v>
      </c>
      <c r="AN766">
        <f t="shared" si="287"/>
        <v>0</v>
      </c>
      <c r="AO766">
        <f t="shared" si="288"/>
        <v>0</v>
      </c>
      <c r="AP766">
        <f t="shared" si="289"/>
        <v>0</v>
      </c>
      <c r="AQ766" s="97">
        <f>(AK766/(IF((237.3*LN(('Mini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6" s="97">
        <f>(AL766/(IF((237.3*LN(('Mini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6" s="97">
        <f>(AM766/(IF((237.3*LN(('Mini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6">
        <f t="shared" si="267"/>
        <v>0</v>
      </c>
      <c r="AU766">
        <v>0</v>
      </c>
      <c r="AV766" s="96">
        <v>0</v>
      </c>
      <c r="AW766" s="139">
        <f t="shared" si="266"/>
        <v>1.7333333333333334</v>
      </c>
      <c r="AX766" s="129">
        <v>0</v>
      </c>
      <c r="AY766" s="129">
        <v>0</v>
      </c>
      <c r="AZ766" s="129">
        <v>0</v>
      </c>
      <c r="BA766" s="86"/>
      <c r="BB766" s="86">
        <v>0</v>
      </c>
      <c r="BC766">
        <v>0</v>
      </c>
      <c r="BD766">
        <v>0</v>
      </c>
      <c r="BE766">
        <v>0</v>
      </c>
      <c r="BG766">
        <v>0</v>
      </c>
      <c r="BH766">
        <v>0</v>
      </c>
      <c r="BI766">
        <v>0</v>
      </c>
      <c r="BJ766">
        <v>0</v>
      </c>
      <c r="BM766">
        <f t="shared" si="268"/>
        <v>1.6730950035507E-3</v>
      </c>
      <c r="BN766">
        <f t="shared" si="269"/>
        <v>3.2929523945446001E-4</v>
      </c>
      <c r="BO766">
        <f t="shared" si="270"/>
        <v>1.3691788367472</v>
      </c>
      <c r="BP766">
        <f t="shared" si="271"/>
        <v>2</v>
      </c>
      <c r="BS766" s="132"/>
      <c r="BT766" s="132"/>
      <c r="BU766" s="132"/>
      <c r="BV766" s="132"/>
      <c r="BW766" s="132"/>
      <c r="BX766" s="132"/>
      <c r="BY766" s="132"/>
      <c r="BZ766" s="132"/>
      <c r="CA766" s="132"/>
      <c r="CB766" s="132"/>
    </row>
    <row r="767" spans="1:80" x14ac:dyDescent="0.25">
      <c r="A767" t="str">
        <f t="shared" si="255"/>
        <v>15150143</v>
      </c>
      <c r="B767">
        <v>15</v>
      </c>
      <c r="C767">
        <v>150</v>
      </c>
      <c r="D767">
        <v>3</v>
      </c>
      <c r="E767">
        <v>14</v>
      </c>
      <c r="F767" s="138">
        <f t="shared" si="279"/>
        <v>5</v>
      </c>
      <c r="G767">
        <v>0</v>
      </c>
      <c r="H767">
        <v>0</v>
      </c>
      <c r="I767">
        <v>0</v>
      </c>
      <c r="J767" s="94">
        <v>0</v>
      </c>
      <c r="K767" s="87">
        <v>302.39999999999998</v>
      </c>
      <c r="L767" s="86">
        <v>0</v>
      </c>
      <c r="M767" s="86">
        <v>0</v>
      </c>
      <c r="N767" s="86">
        <v>0</v>
      </c>
      <c r="O767">
        <v>1.3620000000000001</v>
      </c>
      <c r="P767">
        <v>1.1000000000000001</v>
      </c>
      <c r="Q767">
        <v>1.1000000000000001</v>
      </c>
      <c r="R767">
        <v>1.1000000000000001</v>
      </c>
      <c r="S767">
        <f t="shared" si="281"/>
        <v>45</v>
      </c>
      <c r="T767">
        <f t="shared" si="282"/>
        <v>0</v>
      </c>
      <c r="U767">
        <f t="shared" si="283"/>
        <v>0</v>
      </c>
      <c r="V767">
        <f t="shared" si="280"/>
        <v>0</v>
      </c>
      <c r="W767">
        <f t="shared" si="290"/>
        <v>8</v>
      </c>
      <c r="X767">
        <f t="shared" si="291"/>
        <v>0</v>
      </c>
      <c r="Y767">
        <f t="shared" si="292"/>
        <v>0</v>
      </c>
      <c r="Z767">
        <f t="shared" si="293"/>
        <v>0</v>
      </c>
      <c r="AA767">
        <f t="shared" si="294"/>
        <v>9.3270514753425349E-2</v>
      </c>
      <c r="AB767">
        <f t="shared" si="294"/>
        <v>0</v>
      </c>
      <c r="AC767">
        <f t="shared" si="295"/>
        <v>0</v>
      </c>
      <c r="AD767" s="96">
        <f t="shared" si="296"/>
        <v>0</v>
      </c>
      <c r="AE767" s="95">
        <v>0</v>
      </c>
      <c r="AF767" s="86">
        <v>0</v>
      </c>
      <c r="AG767" s="86">
        <v>0</v>
      </c>
      <c r="AH767">
        <v>0.98</v>
      </c>
      <c r="AI767">
        <v>0.98</v>
      </c>
      <c r="AJ767">
        <v>0.98</v>
      </c>
      <c r="AK767">
        <f t="shared" si="284"/>
        <v>0</v>
      </c>
      <c r="AL767">
        <f t="shared" si="285"/>
        <v>0</v>
      </c>
      <c r="AM767">
        <f t="shared" si="286"/>
        <v>0</v>
      </c>
      <c r="AN767">
        <f t="shared" si="287"/>
        <v>0</v>
      </c>
      <c r="AO767">
        <f t="shared" si="288"/>
        <v>0</v>
      </c>
      <c r="AP767">
        <f t="shared" si="289"/>
        <v>0</v>
      </c>
      <c r="AQ767" s="97">
        <f>(AK767/(IF((237.3*LN(('Mini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7" s="97">
        <f>(AL767/(IF((237.3*LN(('Mini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7" s="97">
        <f>(AM767/(IF((237.3*LN(('Mini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7">
        <f t="shared" si="267"/>
        <v>0</v>
      </c>
      <c r="AU767">
        <v>0</v>
      </c>
      <c r="AV767" s="96">
        <v>0</v>
      </c>
      <c r="AW767" s="139">
        <f t="shared" si="266"/>
        <v>0.5</v>
      </c>
      <c r="AX767" s="129">
        <v>0</v>
      </c>
      <c r="AY767" s="129">
        <v>0</v>
      </c>
      <c r="AZ767" s="129">
        <v>0</v>
      </c>
      <c r="BA767" s="86"/>
      <c r="BB767" s="86">
        <v>0</v>
      </c>
      <c r="BC767">
        <v>0</v>
      </c>
      <c r="BD767">
        <v>0</v>
      </c>
      <c r="BE767">
        <v>0</v>
      </c>
      <c r="BG767">
        <v>0</v>
      </c>
      <c r="BH767">
        <v>0</v>
      </c>
      <c r="BI767">
        <v>0</v>
      </c>
      <c r="BJ767">
        <v>0</v>
      </c>
      <c r="BM767">
        <f t="shared" si="268"/>
        <v>8.0534470601597002E-4</v>
      </c>
      <c r="BN767">
        <f t="shared" si="269"/>
        <v>3.9795050474943999E-4</v>
      </c>
      <c r="BO767">
        <f t="shared" si="270"/>
        <v>1.8138647155180001</v>
      </c>
      <c r="BP767">
        <f t="shared" si="271"/>
        <v>2</v>
      </c>
      <c r="BS767" s="132"/>
      <c r="BT767" s="132"/>
      <c r="BU767" s="132"/>
      <c r="BV767" s="132"/>
      <c r="BW767" s="132"/>
      <c r="BX767" s="132"/>
      <c r="BY767" s="132"/>
      <c r="BZ767" s="132"/>
      <c r="CA767" s="132"/>
      <c r="CB767" s="132"/>
    </row>
    <row r="768" spans="1:80" x14ac:dyDescent="0.25">
      <c r="A768" t="str">
        <f t="shared" si="255"/>
        <v>15150183</v>
      </c>
      <c r="B768">
        <v>15</v>
      </c>
      <c r="C768">
        <v>150</v>
      </c>
      <c r="D768">
        <v>3</v>
      </c>
      <c r="E768">
        <v>18</v>
      </c>
      <c r="F768" s="138">
        <f t="shared" si="279"/>
        <v>10</v>
      </c>
      <c r="G768">
        <v>0</v>
      </c>
      <c r="H768">
        <v>0</v>
      </c>
      <c r="I768">
        <v>0</v>
      </c>
      <c r="J768" s="94">
        <v>0</v>
      </c>
      <c r="K768" s="87">
        <v>495.59999999999997</v>
      </c>
      <c r="L768" s="86">
        <v>0</v>
      </c>
      <c r="M768" s="86">
        <v>0</v>
      </c>
      <c r="N768" s="86">
        <v>0</v>
      </c>
      <c r="O768">
        <v>1.3620000000000001</v>
      </c>
      <c r="P768">
        <v>1.1000000000000001</v>
      </c>
      <c r="Q768">
        <v>1.1000000000000001</v>
      </c>
      <c r="R768">
        <v>1.1000000000000001</v>
      </c>
      <c r="S768">
        <f t="shared" si="281"/>
        <v>74</v>
      </c>
      <c r="T768">
        <f t="shared" si="282"/>
        <v>0</v>
      </c>
      <c r="U768">
        <f t="shared" si="283"/>
        <v>0</v>
      </c>
      <c r="V768">
        <f t="shared" si="280"/>
        <v>0</v>
      </c>
      <c r="W768">
        <f t="shared" si="290"/>
        <v>13</v>
      </c>
      <c r="X768">
        <f t="shared" si="291"/>
        <v>0</v>
      </c>
      <c r="Y768">
        <f t="shared" si="292"/>
        <v>0</v>
      </c>
      <c r="Z768">
        <f t="shared" si="293"/>
        <v>0</v>
      </c>
      <c r="AA768">
        <f t="shared" si="294"/>
        <v>0.17531029636491535</v>
      </c>
      <c r="AB768">
        <f t="shared" si="294"/>
        <v>0</v>
      </c>
      <c r="AC768">
        <f t="shared" si="295"/>
        <v>0</v>
      </c>
      <c r="AD768" s="96">
        <f t="shared" si="296"/>
        <v>0</v>
      </c>
      <c r="AE768" s="95">
        <v>0</v>
      </c>
      <c r="AF768" s="86">
        <v>0</v>
      </c>
      <c r="AG768" s="86">
        <v>0</v>
      </c>
      <c r="AH768">
        <v>0.98</v>
      </c>
      <c r="AI768">
        <v>0.98</v>
      </c>
      <c r="AJ768">
        <v>0.98</v>
      </c>
      <c r="AK768">
        <f t="shared" si="284"/>
        <v>0</v>
      </c>
      <c r="AL768">
        <f t="shared" si="285"/>
        <v>0</v>
      </c>
      <c r="AM768">
        <f t="shared" si="286"/>
        <v>0</v>
      </c>
      <c r="AN768">
        <f t="shared" si="287"/>
        <v>0</v>
      </c>
      <c r="AO768">
        <f t="shared" si="288"/>
        <v>0</v>
      </c>
      <c r="AP768">
        <f t="shared" si="289"/>
        <v>0</v>
      </c>
      <c r="AQ768" s="97">
        <f>(AK768/(IF((237.3*LN(('Mini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8" s="97">
        <f>(AL768/(IF((237.3*LN(('Mini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8" s="97">
        <f>(AM768/(IF((237.3*LN(('Mini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8">
        <f t="shared" si="267"/>
        <v>0</v>
      </c>
      <c r="AU768">
        <v>0</v>
      </c>
      <c r="AV768" s="96">
        <v>0</v>
      </c>
      <c r="AW768" s="139">
        <f t="shared" si="266"/>
        <v>1</v>
      </c>
      <c r="AX768" s="129">
        <v>0</v>
      </c>
      <c r="AY768" s="129">
        <v>0</v>
      </c>
      <c r="AZ768" s="129">
        <v>0</v>
      </c>
      <c r="BA768" s="86"/>
      <c r="BB768" s="86">
        <v>0</v>
      </c>
      <c r="BC768">
        <v>0</v>
      </c>
      <c r="BD768">
        <v>0</v>
      </c>
      <c r="BE768">
        <v>0</v>
      </c>
      <c r="BG768">
        <v>0</v>
      </c>
      <c r="BH768">
        <v>0</v>
      </c>
      <c r="BI768">
        <v>0</v>
      </c>
      <c r="BJ768">
        <v>0</v>
      </c>
      <c r="BM768">
        <f t="shared" si="268"/>
        <v>1.4501879713725999E-3</v>
      </c>
      <c r="BN768">
        <f t="shared" si="269"/>
        <v>3.7831632653061002E-4</v>
      </c>
      <c r="BO768">
        <f t="shared" si="270"/>
        <v>1.4868910444209</v>
      </c>
      <c r="BP768">
        <f t="shared" si="271"/>
        <v>2</v>
      </c>
    </row>
    <row r="769" spans="1:68" x14ac:dyDescent="0.25">
      <c r="A769" t="str">
        <f t="shared" si="255"/>
        <v>15150233</v>
      </c>
      <c r="B769">
        <v>15</v>
      </c>
      <c r="C769">
        <v>150</v>
      </c>
      <c r="D769">
        <v>3</v>
      </c>
      <c r="E769">
        <v>23</v>
      </c>
      <c r="F769" s="138">
        <f t="shared" si="279"/>
        <v>10</v>
      </c>
      <c r="G769">
        <v>0</v>
      </c>
      <c r="H769">
        <v>0</v>
      </c>
      <c r="I769">
        <v>0</v>
      </c>
      <c r="J769" s="94">
        <v>0</v>
      </c>
      <c r="K769" s="87">
        <v>738</v>
      </c>
      <c r="L769" s="86">
        <v>0</v>
      </c>
      <c r="M769" s="86">
        <v>0</v>
      </c>
      <c r="N769" s="86">
        <v>0</v>
      </c>
      <c r="O769">
        <v>1.3620000000000001</v>
      </c>
      <c r="P769">
        <v>1.1000000000000001</v>
      </c>
      <c r="Q769">
        <v>1.1000000000000001</v>
      </c>
      <c r="R769">
        <v>1.1000000000000001</v>
      </c>
      <c r="S769">
        <f t="shared" si="281"/>
        <v>110</v>
      </c>
      <c r="T769">
        <f t="shared" si="282"/>
        <v>0</v>
      </c>
      <c r="U769">
        <f t="shared" si="283"/>
        <v>0</v>
      </c>
      <c r="V769">
        <f t="shared" ref="V769:V800" si="297">ROUND(N769*POWER((($M$1-$M$2)/LN(($M$1-$M$3)/($M$2-$M$3)))/((75-65)/LN((75-20)/(65-20))),R769),0)</f>
        <v>0</v>
      </c>
      <c r="W769">
        <f t="shared" si="290"/>
        <v>19</v>
      </c>
      <c r="X769">
        <f t="shared" si="291"/>
        <v>0</v>
      </c>
      <c r="Y769">
        <f t="shared" si="292"/>
        <v>0</v>
      </c>
      <c r="Z769">
        <f t="shared" si="293"/>
        <v>0</v>
      </c>
      <c r="AA769">
        <f t="shared" si="294"/>
        <v>0.30845786834959366</v>
      </c>
      <c r="AB769">
        <f t="shared" si="294"/>
        <v>0</v>
      </c>
      <c r="AC769">
        <f t="shared" si="295"/>
        <v>0</v>
      </c>
      <c r="AD769" s="96">
        <f t="shared" si="296"/>
        <v>0</v>
      </c>
      <c r="AE769" s="95">
        <v>0</v>
      </c>
      <c r="AF769" s="86">
        <v>0</v>
      </c>
      <c r="AG769" s="86">
        <v>0</v>
      </c>
      <c r="AH769">
        <v>0.98</v>
      </c>
      <c r="AI769">
        <v>0.98</v>
      </c>
      <c r="AJ769">
        <v>0.98</v>
      </c>
      <c r="AK769">
        <f t="shared" si="284"/>
        <v>0</v>
      </c>
      <c r="AL769">
        <f t="shared" si="285"/>
        <v>0</v>
      </c>
      <c r="AM769">
        <f t="shared" si="286"/>
        <v>0</v>
      </c>
      <c r="AN769">
        <f t="shared" si="287"/>
        <v>0</v>
      </c>
      <c r="AO769">
        <f t="shared" si="288"/>
        <v>0</v>
      </c>
      <c r="AP769">
        <f t="shared" si="289"/>
        <v>0</v>
      </c>
      <c r="AQ769" s="97">
        <f>(AK769/(IF((237.3*LN(('Mini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69" s="97">
        <f>(AL769/(IF((237.3*LN(('Mini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69" s="97">
        <f>(AM769/(IF((237.3*LN(('Mini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69">
        <f t="shared" si="267"/>
        <v>0</v>
      </c>
      <c r="AU769">
        <v>0</v>
      </c>
      <c r="AV769" s="96">
        <v>0</v>
      </c>
      <c r="AW769" s="139">
        <f t="shared" si="266"/>
        <v>1</v>
      </c>
      <c r="AX769" s="129">
        <v>0</v>
      </c>
      <c r="AY769" s="129">
        <v>0</v>
      </c>
      <c r="AZ769" s="129">
        <v>0</v>
      </c>
      <c r="BA769" s="86"/>
      <c r="BB769" s="86">
        <v>0</v>
      </c>
      <c r="BC769">
        <v>0</v>
      </c>
      <c r="BD769">
        <v>0</v>
      </c>
      <c r="BE769">
        <v>0</v>
      </c>
      <c r="BG769">
        <v>0</v>
      </c>
      <c r="BH769">
        <v>0</v>
      </c>
      <c r="BI769">
        <v>0</v>
      </c>
      <c r="BJ769">
        <v>0</v>
      </c>
      <c r="BM769">
        <f t="shared" si="268"/>
        <v>1.4501879713725999E-3</v>
      </c>
      <c r="BN769">
        <f t="shared" si="269"/>
        <v>3.7831632653061002E-4</v>
      </c>
      <c r="BO769">
        <f t="shared" si="270"/>
        <v>1.4868910444209</v>
      </c>
      <c r="BP769">
        <f t="shared" si="271"/>
        <v>2</v>
      </c>
    </row>
    <row r="770" spans="1:68" x14ac:dyDescent="0.25">
      <c r="A770" t="str">
        <f t="shared" si="255"/>
        <v>15150303</v>
      </c>
      <c r="B770">
        <v>15</v>
      </c>
      <c r="C770">
        <v>150</v>
      </c>
      <c r="D770">
        <v>3</v>
      </c>
      <c r="E770">
        <v>30</v>
      </c>
      <c r="F770" s="138">
        <f t="shared" si="279"/>
        <v>15</v>
      </c>
      <c r="G770">
        <v>0</v>
      </c>
      <c r="H770">
        <v>0</v>
      </c>
      <c r="I770">
        <v>0</v>
      </c>
      <c r="J770" s="94">
        <v>0</v>
      </c>
      <c r="K770" s="87">
        <v>928.8</v>
      </c>
      <c r="L770" s="86">
        <v>0</v>
      </c>
      <c r="M770" s="86">
        <v>0</v>
      </c>
      <c r="N770" s="86">
        <v>0</v>
      </c>
      <c r="O770">
        <v>1.3620000000000001</v>
      </c>
      <c r="P770">
        <v>1.1000000000000001</v>
      </c>
      <c r="Q770">
        <v>1.1000000000000001</v>
      </c>
      <c r="R770">
        <v>1.1000000000000001</v>
      </c>
      <c r="S770">
        <f t="shared" ref="S770:S778" si="298">ROUND(K770*POWER((($M$1-$M$2)/LN(($M$1-$M$3)/($M$2-$M$3)))/((75-65)/LN((75-20)/(65-20))),O770),0)</f>
        <v>139</v>
      </c>
      <c r="T770">
        <f t="shared" ref="T770:T778" si="299">ROUND(L770*POWER((($M$1-$M$2)/LN(($M$1-$M$3)/($M$2-$M$3)))/((75-65)/LN((75-20)/(65-20))),P770),0)</f>
        <v>0</v>
      </c>
      <c r="U770">
        <f t="shared" ref="U770:U778" si="300">ROUND(M770*POWER((($M$1-$M$2)/LN(($M$1-$M$3)/($M$2-$M$3)))/((75-65)/LN((75-20)/(65-20))),Q770),0)</f>
        <v>0</v>
      </c>
      <c r="V770">
        <f t="shared" si="297"/>
        <v>0</v>
      </c>
      <c r="W770">
        <f t="shared" si="290"/>
        <v>24</v>
      </c>
      <c r="X770">
        <f t="shared" si="291"/>
        <v>0</v>
      </c>
      <c r="Y770">
        <f t="shared" si="292"/>
        <v>0</v>
      </c>
      <c r="Z770">
        <f t="shared" si="293"/>
        <v>0</v>
      </c>
      <c r="AA770">
        <f t="shared" si="294"/>
        <v>0.14509939713157038</v>
      </c>
      <c r="AB770">
        <f t="shared" si="294"/>
        <v>0</v>
      </c>
      <c r="AC770">
        <f t="shared" si="295"/>
        <v>0</v>
      </c>
      <c r="AD770" s="96">
        <f t="shared" si="296"/>
        <v>0</v>
      </c>
      <c r="AE770" s="95">
        <v>0</v>
      </c>
      <c r="AF770" s="86">
        <v>0</v>
      </c>
      <c r="AG770" s="86">
        <v>0</v>
      </c>
      <c r="AH770">
        <v>0.98</v>
      </c>
      <c r="AI770">
        <v>0.98</v>
      </c>
      <c r="AJ770">
        <v>0.98</v>
      </c>
      <c r="AK770">
        <f t="shared" si="284"/>
        <v>0</v>
      </c>
      <c r="AL770">
        <f t="shared" si="285"/>
        <v>0</v>
      </c>
      <c r="AM770">
        <f t="shared" si="286"/>
        <v>0</v>
      </c>
      <c r="AN770">
        <f t="shared" si="287"/>
        <v>0</v>
      </c>
      <c r="AO770">
        <f t="shared" si="288"/>
        <v>0</v>
      </c>
      <c r="AP770">
        <f t="shared" si="289"/>
        <v>0</v>
      </c>
      <c r="AQ770" s="97">
        <f>(AK770/(IF((237.3*LN(('Mini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0" s="97">
        <f>(AL770/(IF((237.3*LN(('Mini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0" s="97">
        <f>(AM770/(IF((237.3*LN(('Mini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0">
        <f t="shared" si="267"/>
        <v>0</v>
      </c>
      <c r="AU770">
        <v>0</v>
      </c>
      <c r="AV770" s="96">
        <v>0</v>
      </c>
      <c r="AW770" s="139">
        <f t="shared" si="266"/>
        <v>1.5</v>
      </c>
      <c r="AX770" s="129">
        <v>0</v>
      </c>
      <c r="AY770" s="129">
        <v>0</v>
      </c>
      <c r="AZ770" s="129">
        <v>0</v>
      </c>
      <c r="BA770" s="86"/>
      <c r="BB770" s="86">
        <v>0</v>
      </c>
      <c r="BC770">
        <v>0</v>
      </c>
      <c r="BD770">
        <v>0</v>
      </c>
      <c r="BE770">
        <v>0</v>
      </c>
      <c r="BG770">
        <v>0</v>
      </c>
      <c r="BH770">
        <v>0</v>
      </c>
      <c r="BI770">
        <v>0</v>
      </c>
      <c r="BJ770">
        <v>0</v>
      </c>
      <c r="BM770">
        <f t="shared" si="268"/>
        <v>1.9563320356262001E-4</v>
      </c>
      <c r="BN770">
        <f t="shared" si="269"/>
        <v>4.4708458846471E-4</v>
      </c>
      <c r="BO770">
        <f t="shared" si="270"/>
        <v>1.766459432507</v>
      </c>
      <c r="BP770">
        <f t="shared" si="271"/>
        <v>2</v>
      </c>
    </row>
    <row r="771" spans="1:68" x14ac:dyDescent="0.25">
      <c r="A771" t="str">
        <f t="shared" si="255"/>
        <v>15150383</v>
      </c>
      <c r="B771">
        <v>15</v>
      </c>
      <c r="C771">
        <v>150</v>
      </c>
      <c r="D771">
        <v>3</v>
      </c>
      <c r="E771">
        <v>38</v>
      </c>
      <c r="F771" s="138">
        <f t="shared" si="279"/>
        <v>20</v>
      </c>
      <c r="G771">
        <v>0</v>
      </c>
      <c r="H771">
        <v>0</v>
      </c>
      <c r="I771">
        <v>0</v>
      </c>
      <c r="J771" s="94">
        <v>0</v>
      </c>
      <c r="K771" s="87">
        <v>1149.5999999999999</v>
      </c>
      <c r="L771" s="86">
        <v>0</v>
      </c>
      <c r="M771" s="86">
        <v>0</v>
      </c>
      <c r="N771" s="86">
        <v>0</v>
      </c>
      <c r="O771">
        <v>1.3620000000000001</v>
      </c>
      <c r="P771">
        <v>1.1000000000000001</v>
      </c>
      <c r="Q771">
        <v>1.1000000000000001</v>
      </c>
      <c r="R771">
        <v>1.1000000000000001</v>
      </c>
      <c r="S771">
        <f t="shared" si="298"/>
        <v>172</v>
      </c>
      <c r="T771">
        <f t="shared" si="299"/>
        <v>0</v>
      </c>
      <c r="U771">
        <f t="shared" si="300"/>
        <v>0</v>
      </c>
      <c r="V771">
        <f t="shared" si="297"/>
        <v>0</v>
      </c>
      <c r="W771">
        <f t="shared" si="290"/>
        <v>30</v>
      </c>
      <c r="X771">
        <f t="shared" si="291"/>
        <v>0</v>
      </c>
      <c r="Y771">
        <f t="shared" si="292"/>
        <v>0</v>
      </c>
      <c r="Z771">
        <f t="shared" si="293"/>
        <v>0</v>
      </c>
      <c r="AA771">
        <f t="shared" si="294"/>
        <v>0.47115625830013358</v>
      </c>
      <c r="AB771">
        <f t="shared" si="294"/>
        <v>0</v>
      </c>
      <c r="AC771">
        <f t="shared" si="295"/>
        <v>0</v>
      </c>
      <c r="AD771" s="96">
        <f t="shared" si="296"/>
        <v>0</v>
      </c>
      <c r="AE771" s="95">
        <v>0</v>
      </c>
      <c r="AF771" s="86">
        <v>0</v>
      </c>
      <c r="AG771" s="86">
        <v>0</v>
      </c>
      <c r="AH771">
        <v>0.98</v>
      </c>
      <c r="AI771">
        <v>0.98</v>
      </c>
      <c r="AJ771">
        <v>0.98</v>
      </c>
      <c r="AK771">
        <f t="shared" ref="AK771:AK779" si="301">ROUND(AE771*POWER((($AG$1-$AG$2)/LN(($AG$1-$AG$3)/($AG$2-$AG$3)))/((16-18)/LN((16-27)/(18-27))),AH771),0)</f>
        <v>0</v>
      </c>
      <c r="AL771">
        <f t="shared" ref="AL771:AL779" si="302">ROUND(AF771*POWER((($AG$1-$AG$2)/LN(($AG$1-$AG$3)/($AG$2-$AG$3)))/((16-18)/LN((16-27)/(18-27))),AI771),0)</f>
        <v>0</v>
      </c>
      <c r="AM771">
        <f t="shared" ref="AM771:AM779" si="303">ROUND(AG771*POWER((($AG$1-$AG$2)/LN(($AG$1-$AG$3)/($AG$2-$AG$3)))/((16-18)/LN((16-27)/(18-27))),AJ771),0)</f>
        <v>0</v>
      </c>
      <c r="AN771">
        <f t="shared" si="287"/>
        <v>0</v>
      </c>
      <c r="AO771">
        <f t="shared" si="288"/>
        <v>0</v>
      </c>
      <c r="AP771">
        <f t="shared" si="289"/>
        <v>0</v>
      </c>
      <c r="AQ771" s="97">
        <f>(AK771/(IF((237.3*LN(('Mini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1" s="97">
        <f>(AL771/(IF((237.3*LN(('Mini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1" s="97">
        <f>(AM771/(IF((237.3*LN(('Mini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1">
        <f t="shared" si="267"/>
        <v>0</v>
      </c>
      <c r="AU771">
        <v>0</v>
      </c>
      <c r="AV771" s="96">
        <v>0</v>
      </c>
      <c r="AW771" s="139">
        <f t="shared" si="266"/>
        <v>2</v>
      </c>
      <c r="AX771" s="129">
        <v>0</v>
      </c>
      <c r="AY771" s="129">
        <v>0</v>
      </c>
      <c r="AZ771" s="129">
        <v>0</v>
      </c>
      <c r="BA771" s="86"/>
      <c r="BB771" s="86">
        <v>0</v>
      </c>
      <c r="BC771">
        <v>0</v>
      </c>
      <c r="BD771">
        <v>0</v>
      </c>
      <c r="BE771">
        <v>0</v>
      </c>
      <c r="BG771">
        <v>0</v>
      </c>
      <c r="BH771">
        <v>0</v>
      </c>
      <c r="BI771">
        <v>0</v>
      </c>
      <c r="BJ771">
        <v>0</v>
      </c>
      <c r="BM771">
        <f t="shared" si="268"/>
        <v>1.6730950035507E-3</v>
      </c>
      <c r="BN771">
        <f t="shared" si="269"/>
        <v>3.2929523945446001E-4</v>
      </c>
      <c r="BO771">
        <f t="shared" si="270"/>
        <v>1.3691788367472</v>
      </c>
      <c r="BP771">
        <f t="shared" si="271"/>
        <v>2</v>
      </c>
    </row>
    <row r="772" spans="1:68" x14ac:dyDescent="0.25">
      <c r="A772" t="str">
        <f t="shared" si="255"/>
        <v>15170143</v>
      </c>
      <c r="B772">
        <v>15</v>
      </c>
      <c r="C772">
        <v>170</v>
      </c>
      <c r="D772">
        <v>3</v>
      </c>
      <c r="E772">
        <v>14</v>
      </c>
      <c r="F772" s="138">
        <f t="shared" si="279"/>
        <v>5</v>
      </c>
      <c r="G772">
        <v>0</v>
      </c>
      <c r="H772">
        <v>0</v>
      </c>
      <c r="I772">
        <v>0</v>
      </c>
      <c r="J772" s="94">
        <v>0</v>
      </c>
      <c r="K772" s="87">
        <v>352.79999999999995</v>
      </c>
      <c r="L772" s="86">
        <v>0</v>
      </c>
      <c r="M772" s="86">
        <v>0</v>
      </c>
      <c r="N772" s="86">
        <v>0</v>
      </c>
      <c r="O772">
        <v>1.3620000000000001</v>
      </c>
      <c r="P772">
        <v>1.1000000000000001</v>
      </c>
      <c r="Q772">
        <v>1.1000000000000001</v>
      </c>
      <c r="R772">
        <v>1.1000000000000001</v>
      </c>
      <c r="S772">
        <f t="shared" si="298"/>
        <v>53</v>
      </c>
      <c r="T772">
        <f t="shared" si="299"/>
        <v>0</v>
      </c>
      <c r="U772">
        <f t="shared" si="300"/>
        <v>0</v>
      </c>
      <c r="V772">
        <f t="shared" si="297"/>
        <v>0</v>
      </c>
      <c r="W772">
        <f t="shared" si="290"/>
        <v>9</v>
      </c>
      <c r="X772">
        <f t="shared" si="291"/>
        <v>0</v>
      </c>
      <c r="Y772">
        <f t="shared" si="292"/>
        <v>0</v>
      </c>
      <c r="Z772">
        <f t="shared" si="293"/>
        <v>0</v>
      </c>
      <c r="AA772">
        <f t="shared" si="294"/>
        <v>0.13248023267380543</v>
      </c>
      <c r="AB772">
        <f t="shared" si="294"/>
        <v>0</v>
      </c>
      <c r="AC772">
        <f t="shared" si="295"/>
        <v>0</v>
      </c>
      <c r="AD772" s="96">
        <f t="shared" si="296"/>
        <v>0</v>
      </c>
      <c r="AE772" s="95">
        <v>0</v>
      </c>
      <c r="AF772" s="86">
        <v>0</v>
      </c>
      <c r="AG772" s="86">
        <v>0</v>
      </c>
      <c r="AH772">
        <v>0.98</v>
      </c>
      <c r="AI772">
        <v>0.98</v>
      </c>
      <c r="AJ772">
        <v>0.98</v>
      </c>
      <c r="AK772">
        <f t="shared" si="301"/>
        <v>0</v>
      </c>
      <c r="AL772">
        <f t="shared" si="302"/>
        <v>0</v>
      </c>
      <c r="AM772">
        <f t="shared" si="303"/>
        <v>0</v>
      </c>
      <c r="AN772">
        <f t="shared" si="287"/>
        <v>0</v>
      </c>
      <c r="AO772">
        <f t="shared" si="288"/>
        <v>0</v>
      </c>
      <c r="AP772">
        <f t="shared" si="289"/>
        <v>0</v>
      </c>
      <c r="AQ772" s="97">
        <f>(AK772/(IF((237.3*LN(('Mini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2" s="97">
        <f>(AL772/(IF((237.3*LN(('Mini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2" s="97">
        <f>(AM772/(IF((237.3*LN(('Mini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2">
        <f t="shared" si="267"/>
        <v>0</v>
      </c>
      <c r="AU772">
        <v>0</v>
      </c>
      <c r="AV772" s="96">
        <v>0</v>
      </c>
      <c r="AW772" s="139">
        <f t="shared" si="266"/>
        <v>0.56666666666666665</v>
      </c>
      <c r="AX772" s="129">
        <v>0</v>
      </c>
      <c r="AY772" s="129">
        <v>0</v>
      </c>
      <c r="AZ772" s="129">
        <v>0</v>
      </c>
      <c r="BA772" s="86"/>
      <c r="BB772" s="86">
        <v>0</v>
      </c>
      <c r="BC772">
        <v>0</v>
      </c>
      <c r="BD772">
        <v>0</v>
      </c>
      <c r="BE772">
        <v>0</v>
      </c>
      <c r="BG772">
        <v>0</v>
      </c>
      <c r="BH772">
        <v>0</v>
      </c>
      <c r="BI772">
        <v>0</v>
      </c>
      <c r="BJ772">
        <v>0</v>
      </c>
      <c r="BM772">
        <f t="shared" si="268"/>
        <v>8.0534470601597002E-4</v>
      </c>
      <c r="BN772">
        <f t="shared" si="269"/>
        <v>3.9795050474943999E-4</v>
      </c>
      <c r="BO772">
        <f t="shared" si="270"/>
        <v>1.8138647155180001</v>
      </c>
      <c r="BP772">
        <f t="shared" si="271"/>
        <v>2</v>
      </c>
    </row>
    <row r="773" spans="1:68" x14ac:dyDescent="0.25">
      <c r="A773" t="str">
        <f t="shared" si="255"/>
        <v>15170183</v>
      </c>
      <c r="B773">
        <v>15</v>
      </c>
      <c r="C773">
        <v>170</v>
      </c>
      <c r="D773">
        <v>3</v>
      </c>
      <c r="E773">
        <v>18</v>
      </c>
      <c r="F773" s="138">
        <f t="shared" si="279"/>
        <v>10</v>
      </c>
      <c r="G773">
        <v>0</v>
      </c>
      <c r="H773">
        <v>0</v>
      </c>
      <c r="I773">
        <v>0</v>
      </c>
      <c r="J773" s="94">
        <v>0</v>
      </c>
      <c r="K773" s="87">
        <v>578.19999999999993</v>
      </c>
      <c r="L773" s="86">
        <v>0</v>
      </c>
      <c r="M773" s="86">
        <v>0</v>
      </c>
      <c r="N773" s="86">
        <v>0</v>
      </c>
      <c r="O773">
        <v>1.3620000000000001</v>
      </c>
      <c r="P773">
        <v>1.1000000000000001</v>
      </c>
      <c r="Q773">
        <v>1.1000000000000001</v>
      </c>
      <c r="R773">
        <v>1.1000000000000001</v>
      </c>
      <c r="S773">
        <f t="shared" si="298"/>
        <v>86</v>
      </c>
      <c r="T773">
        <f t="shared" si="299"/>
        <v>0</v>
      </c>
      <c r="U773">
        <f t="shared" si="300"/>
        <v>0</v>
      </c>
      <c r="V773">
        <f t="shared" si="297"/>
        <v>0</v>
      </c>
      <c r="W773">
        <f t="shared" si="290"/>
        <v>15</v>
      </c>
      <c r="X773">
        <f t="shared" si="291"/>
        <v>0</v>
      </c>
      <c r="Y773">
        <f t="shared" si="292"/>
        <v>0</v>
      </c>
      <c r="Z773">
        <f t="shared" si="293"/>
        <v>0</v>
      </c>
      <c r="AA773">
        <f t="shared" si="294"/>
        <v>0.24881011485076113</v>
      </c>
      <c r="AB773">
        <f t="shared" si="294"/>
        <v>0</v>
      </c>
      <c r="AC773">
        <f t="shared" si="295"/>
        <v>0</v>
      </c>
      <c r="AD773" s="96">
        <f t="shared" si="296"/>
        <v>0</v>
      </c>
      <c r="AE773" s="95">
        <v>0</v>
      </c>
      <c r="AF773" s="86">
        <v>0</v>
      </c>
      <c r="AG773" s="86">
        <v>0</v>
      </c>
      <c r="AH773">
        <v>0.98</v>
      </c>
      <c r="AI773">
        <v>0.98</v>
      </c>
      <c r="AJ773">
        <v>0.98</v>
      </c>
      <c r="AK773">
        <f t="shared" si="301"/>
        <v>0</v>
      </c>
      <c r="AL773">
        <f t="shared" si="302"/>
        <v>0</v>
      </c>
      <c r="AM773">
        <f t="shared" si="303"/>
        <v>0</v>
      </c>
      <c r="AN773">
        <f t="shared" si="287"/>
        <v>0</v>
      </c>
      <c r="AO773">
        <f t="shared" si="288"/>
        <v>0</v>
      </c>
      <c r="AP773">
        <f t="shared" si="289"/>
        <v>0</v>
      </c>
      <c r="AQ773" s="97">
        <f>(AK773/(IF((237.3*LN(('Mini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3" s="97">
        <f>(AL773/(IF((237.3*LN(('Mini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3" s="97">
        <f>(AM773/(IF((237.3*LN(('Mini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3">
        <f t="shared" si="267"/>
        <v>0</v>
      </c>
      <c r="AU773">
        <v>0</v>
      </c>
      <c r="AV773" s="96">
        <v>0</v>
      </c>
      <c r="AW773" s="139">
        <f t="shared" si="266"/>
        <v>1.1333333333333333</v>
      </c>
      <c r="AX773" s="129">
        <v>0</v>
      </c>
      <c r="AY773" s="129">
        <v>0</v>
      </c>
      <c r="AZ773" s="129">
        <v>0</v>
      </c>
      <c r="BA773" s="86"/>
      <c r="BB773" s="86">
        <v>0</v>
      </c>
      <c r="BC773">
        <v>0</v>
      </c>
      <c r="BD773">
        <v>0</v>
      </c>
      <c r="BE773">
        <v>0</v>
      </c>
      <c r="BG773">
        <v>0</v>
      </c>
      <c r="BH773">
        <v>0</v>
      </c>
      <c r="BI773">
        <v>0</v>
      </c>
      <c r="BJ773">
        <v>0</v>
      </c>
      <c r="BM773">
        <f t="shared" si="268"/>
        <v>1.4501879713725999E-3</v>
      </c>
      <c r="BN773">
        <f t="shared" si="269"/>
        <v>3.7831632653061002E-4</v>
      </c>
      <c r="BO773">
        <f t="shared" si="270"/>
        <v>1.4868910444209</v>
      </c>
      <c r="BP773">
        <f t="shared" si="271"/>
        <v>2</v>
      </c>
    </row>
    <row r="774" spans="1:68" x14ac:dyDescent="0.25">
      <c r="A774" t="str">
        <f t="shared" si="255"/>
        <v>15170233</v>
      </c>
      <c r="B774">
        <v>15</v>
      </c>
      <c r="C774">
        <v>170</v>
      </c>
      <c r="D774">
        <v>3</v>
      </c>
      <c r="E774">
        <v>23</v>
      </c>
      <c r="F774" s="138">
        <f t="shared" si="279"/>
        <v>10</v>
      </c>
      <c r="G774">
        <v>0</v>
      </c>
      <c r="H774">
        <v>0</v>
      </c>
      <c r="I774">
        <v>0</v>
      </c>
      <c r="J774" s="94">
        <v>0</v>
      </c>
      <c r="K774" s="87">
        <v>861</v>
      </c>
      <c r="L774" s="86">
        <v>0</v>
      </c>
      <c r="M774" s="86">
        <v>0</v>
      </c>
      <c r="N774" s="86">
        <v>0</v>
      </c>
      <c r="O774">
        <v>1.3620000000000001</v>
      </c>
      <c r="P774">
        <v>1.1000000000000001</v>
      </c>
      <c r="Q774">
        <v>1.1000000000000001</v>
      </c>
      <c r="R774">
        <v>1.1000000000000001</v>
      </c>
      <c r="S774">
        <f t="shared" si="298"/>
        <v>129</v>
      </c>
      <c r="T774">
        <f t="shared" si="299"/>
        <v>0</v>
      </c>
      <c r="U774">
        <f t="shared" si="300"/>
        <v>0</v>
      </c>
      <c r="V774">
        <f t="shared" si="297"/>
        <v>0</v>
      </c>
      <c r="W774">
        <f t="shared" si="290"/>
        <v>22</v>
      </c>
      <c r="X774">
        <f t="shared" si="291"/>
        <v>0</v>
      </c>
      <c r="Y774">
        <f t="shared" si="292"/>
        <v>0</v>
      </c>
      <c r="Z774">
        <f t="shared" si="293"/>
        <v>0</v>
      </c>
      <c r="AA774">
        <f t="shared" si="294"/>
        <v>0.44004876890705141</v>
      </c>
      <c r="AB774">
        <f t="shared" si="294"/>
        <v>0</v>
      </c>
      <c r="AC774">
        <f t="shared" si="295"/>
        <v>0</v>
      </c>
      <c r="AD774" s="96">
        <f t="shared" si="296"/>
        <v>0</v>
      </c>
      <c r="AE774" s="95">
        <v>0</v>
      </c>
      <c r="AF774" s="86">
        <v>0</v>
      </c>
      <c r="AG774" s="86">
        <v>0</v>
      </c>
      <c r="AH774">
        <v>0.98</v>
      </c>
      <c r="AI774">
        <v>0.98</v>
      </c>
      <c r="AJ774">
        <v>0.98</v>
      </c>
      <c r="AK774">
        <f t="shared" si="301"/>
        <v>0</v>
      </c>
      <c r="AL774">
        <f t="shared" si="302"/>
        <v>0</v>
      </c>
      <c r="AM774">
        <f t="shared" si="303"/>
        <v>0</v>
      </c>
      <c r="AN774">
        <f t="shared" si="287"/>
        <v>0</v>
      </c>
      <c r="AO774">
        <f t="shared" si="288"/>
        <v>0</v>
      </c>
      <c r="AP774">
        <f t="shared" si="289"/>
        <v>0</v>
      </c>
      <c r="AQ774" s="97">
        <f>(AK774/(IF((237.3*LN(('Mini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4" s="97">
        <f>(AL774/(IF((237.3*LN(('Mini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4" s="97">
        <f>(AM774/(IF((237.3*LN(('Mini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4">
        <f t="shared" si="267"/>
        <v>0</v>
      </c>
      <c r="AU774">
        <v>0</v>
      </c>
      <c r="AV774" s="96">
        <v>0</v>
      </c>
      <c r="AW774" s="139">
        <f t="shared" si="266"/>
        <v>1.1333333333333333</v>
      </c>
      <c r="AX774" s="129">
        <v>0</v>
      </c>
      <c r="AY774" s="129">
        <v>0</v>
      </c>
      <c r="AZ774" s="129">
        <v>0</v>
      </c>
      <c r="BA774" s="86"/>
      <c r="BB774" s="86">
        <v>0</v>
      </c>
      <c r="BC774">
        <v>0</v>
      </c>
      <c r="BD774">
        <v>0</v>
      </c>
      <c r="BE774">
        <v>0</v>
      </c>
      <c r="BG774">
        <v>0</v>
      </c>
      <c r="BH774">
        <v>0</v>
      </c>
      <c r="BI774">
        <v>0</v>
      </c>
      <c r="BJ774">
        <v>0</v>
      </c>
      <c r="BM774">
        <f t="shared" si="268"/>
        <v>1.4501879713725999E-3</v>
      </c>
      <c r="BN774">
        <f t="shared" si="269"/>
        <v>3.7831632653061002E-4</v>
      </c>
      <c r="BO774">
        <f t="shared" si="270"/>
        <v>1.4868910444209</v>
      </c>
      <c r="BP774">
        <f t="shared" si="271"/>
        <v>2</v>
      </c>
    </row>
    <row r="775" spans="1:68" x14ac:dyDescent="0.25">
      <c r="A775" t="str">
        <f t="shared" si="255"/>
        <v>15170303</v>
      </c>
      <c r="B775">
        <v>15</v>
      </c>
      <c r="C775">
        <v>170</v>
      </c>
      <c r="D775">
        <v>3</v>
      </c>
      <c r="E775">
        <v>30</v>
      </c>
      <c r="F775" s="138">
        <f t="shared" si="279"/>
        <v>15</v>
      </c>
      <c r="G775">
        <v>0</v>
      </c>
      <c r="H775">
        <v>0</v>
      </c>
      <c r="I775">
        <v>0</v>
      </c>
      <c r="J775" s="94">
        <v>0</v>
      </c>
      <c r="K775" s="87">
        <v>1083.5999999999999</v>
      </c>
      <c r="L775" s="86">
        <v>0</v>
      </c>
      <c r="M775" s="86">
        <v>0</v>
      </c>
      <c r="N775" s="86">
        <v>0</v>
      </c>
      <c r="O775">
        <v>1.3620000000000001</v>
      </c>
      <c r="P775">
        <v>1.1000000000000001</v>
      </c>
      <c r="Q775">
        <v>1.1000000000000001</v>
      </c>
      <c r="R775">
        <v>1.1000000000000001</v>
      </c>
      <c r="S775">
        <f t="shared" si="298"/>
        <v>162</v>
      </c>
      <c r="T775">
        <f t="shared" si="299"/>
        <v>0</v>
      </c>
      <c r="U775">
        <f t="shared" si="300"/>
        <v>0</v>
      </c>
      <c r="V775">
        <f t="shared" si="297"/>
        <v>0</v>
      </c>
      <c r="W775">
        <f t="shared" si="290"/>
        <v>28</v>
      </c>
      <c r="X775">
        <f t="shared" si="291"/>
        <v>0</v>
      </c>
      <c r="Y775">
        <f t="shared" si="292"/>
        <v>0</v>
      </c>
      <c r="Z775">
        <f t="shared" si="293"/>
        <v>0</v>
      </c>
      <c r="AA775">
        <f t="shared" si="294"/>
        <v>0.21824488717886567</v>
      </c>
      <c r="AB775">
        <f t="shared" si="294"/>
        <v>0</v>
      </c>
      <c r="AC775">
        <f t="shared" si="295"/>
        <v>0</v>
      </c>
      <c r="AD775" s="96">
        <f t="shared" si="296"/>
        <v>0</v>
      </c>
      <c r="AE775" s="95">
        <v>0</v>
      </c>
      <c r="AF775" s="86">
        <v>0</v>
      </c>
      <c r="AG775" s="86">
        <v>0</v>
      </c>
      <c r="AH775">
        <v>0.98</v>
      </c>
      <c r="AI775">
        <v>0.98</v>
      </c>
      <c r="AJ775">
        <v>0.98</v>
      </c>
      <c r="AK775">
        <f t="shared" si="301"/>
        <v>0</v>
      </c>
      <c r="AL775">
        <f t="shared" si="302"/>
        <v>0</v>
      </c>
      <c r="AM775">
        <f t="shared" si="303"/>
        <v>0</v>
      </c>
      <c r="AN775">
        <f t="shared" si="287"/>
        <v>0</v>
      </c>
      <c r="AO775">
        <f t="shared" si="288"/>
        <v>0</v>
      </c>
      <c r="AP775">
        <f t="shared" si="289"/>
        <v>0</v>
      </c>
      <c r="AQ775" s="97">
        <f>(AK775/(IF((237.3*LN(('Mini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5" s="97">
        <f>(AL775/(IF((237.3*LN(('Mini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5" s="97">
        <f>(AM775/(IF((237.3*LN(('Mini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5">
        <f t="shared" si="267"/>
        <v>0</v>
      </c>
      <c r="AU775">
        <v>0</v>
      </c>
      <c r="AV775" s="96">
        <v>0</v>
      </c>
      <c r="AW775" s="139">
        <f t="shared" si="266"/>
        <v>1.7</v>
      </c>
      <c r="AX775" s="129">
        <v>0</v>
      </c>
      <c r="AY775" s="129">
        <v>0</v>
      </c>
      <c r="AZ775" s="129">
        <v>0</v>
      </c>
      <c r="BA775" s="86"/>
      <c r="BB775" s="86">
        <v>0</v>
      </c>
      <c r="BC775">
        <v>0</v>
      </c>
      <c r="BD775">
        <v>0</v>
      </c>
      <c r="BE775">
        <v>0</v>
      </c>
      <c r="BG775">
        <v>0</v>
      </c>
      <c r="BH775">
        <v>0</v>
      </c>
      <c r="BI775">
        <v>0</v>
      </c>
      <c r="BJ775">
        <v>0</v>
      </c>
      <c r="BM775">
        <f t="shared" si="268"/>
        <v>1.9563320356262001E-4</v>
      </c>
      <c r="BN775">
        <f t="shared" si="269"/>
        <v>4.4708458846471E-4</v>
      </c>
      <c r="BO775">
        <f t="shared" si="270"/>
        <v>1.766459432507</v>
      </c>
      <c r="BP775">
        <f t="shared" si="271"/>
        <v>2</v>
      </c>
    </row>
    <row r="776" spans="1:68" x14ac:dyDescent="0.25">
      <c r="A776" t="str">
        <f t="shared" si="255"/>
        <v>15170383</v>
      </c>
      <c r="B776">
        <v>15</v>
      </c>
      <c r="C776">
        <v>170</v>
      </c>
      <c r="D776">
        <v>3</v>
      </c>
      <c r="E776">
        <v>38</v>
      </c>
      <c r="F776" s="138">
        <f t="shared" si="279"/>
        <v>20</v>
      </c>
      <c r="G776">
        <v>0</v>
      </c>
      <c r="H776">
        <v>0</v>
      </c>
      <c r="I776">
        <v>0</v>
      </c>
      <c r="J776" s="94">
        <v>0</v>
      </c>
      <c r="K776" s="87">
        <v>1341.1999999999998</v>
      </c>
      <c r="L776" s="86">
        <v>0</v>
      </c>
      <c r="M776" s="86">
        <v>0</v>
      </c>
      <c r="N776" s="86">
        <v>0</v>
      </c>
      <c r="O776">
        <v>1.3620000000000001</v>
      </c>
      <c r="P776">
        <v>1.1000000000000001</v>
      </c>
      <c r="Q776">
        <v>1.1000000000000001</v>
      </c>
      <c r="R776">
        <v>1.1000000000000001</v>
      </c>
      <c r="S776">
        <f t="shared" si="298"/>
        <v>200</v>
      </c>
      <c r="T776">
        <f t="shared" si="299"/>
        <v>0</v>
      </c>
      <c r="U776">
        <f t="shared" si="300"/>
        <v>0</v>
      </c>
      <c r="V776">
        <f t="shared" si="297"/>
        <v>0</v>
      </c>
      <c r="W776">
        <f t="shared" si="290"/>
        <v>34</v>
      </c>
      <c r="X776">
        <f t="shared" si="291"/>
        <v>0</v>
      </c>
      <c r="Y776">
        <f t="shared" si="292"/>
        <v>0</v>
      </c>
      <c r="Z776">
        <f t="shared" si="293"/>
        <v>0</v>
      </c>
      <c r="AA776">
        <f t="shared" si="294"/>
        <v>0.64148686539759048</v>
      </c>
      <c r="AB776">
        <f t="shared" si="294"/>
        <v>0</v>
      </c>
      <c r="AC776">
        <f t="shared" si="295"/>
        <v>0</v>
      </c>
      <c r="AD776" s="96">
        <f t="shared" si="296"/>
        <v>0</v>
      </c>
      <c r="AE776" s="95">
        <v>0</v>
      </c>
      <c r="AF776" s="86">
        <v>0</v>
      </c>
      <c r="AG776" s="86">
        <v>0</v>
      </c>
      <c r="AH776">
        <v>0.98</v>
      </c>
      <c r="AI776">
        <v>0.98</v>
      </c>
      <c r="AJ776">
        <v>0.98</v>
      </c>
      <c r="AK776">
        <f t="shared" si="301"/>
        <v>0</v>
      </c>
      <c r="AL776">
        <f t="shared" si="302"/>
        <v>0</v>
      </c>
      <c r="AM776">
        <f t="shared" si="303"/>
        <v>0</v>
      </c>
      <c r="AN776">
        <f t="shared" si="287"/>
        <v>0</v>
      </c>
      <c r="AO776">
        <f t="shared" si="288"/>
        <v>0</v>
      </c>
      <c r="AP776">
        <f t="shared" si="289"/>
        <v>0</v>
      </c>
      <c r="AQ776" s="97">
        <f>(AK776/(IF((237.3*LN(('Mini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6" s="97">
        <f>(AL776/(IF((237.3*LN(('Mini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6" s="97">
        <f>(AM776/(IF((237.3*LN(('Mini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6">
        <f t="shared" si="267"/>
        <v>0</v>
      </c>
      <c r="AU776">
        <v>0</v>
      </c>
      <c r="AV776" s="96">
        <v>0</v>
      </c>
      <c r="AW776" s="139">
        <f t="shared" si="266"/>
        <v>2.2666666666666666</v>
      </c>
      <c r="AX776" s="129">
        <v>0</v>
      </c>
      <c r="AY776" s="129">
        <v>0</v>
      </c>
      <c r="AZ776" s="129">
        <v>0</v>
      </c>
      <c r="BA776" s="86"/>
      <c r="BB776" s="86">
        <v>0</v>
      </c>
      <c r="BC776">
        <v>0</v>
      </c>
      <c r="BD776">
        <v>0</v>
      </c>
      <c r="BE776">
        <v>0</v>
      </c>
      <c r="BG776">
        <v>0</v>
      </c>
      <c r="BH776">
        <v>0</v>
      </c>
      <c r="BI776">
        <v>0</v>
      </c>
      <c r="BJ776">
        <v>0</v>
      </c>
      <c r="BM776">
        <f t="shared" si="268"/>
        <v>1.6730950035507E-3</v>
      </c>
      <c r="BN776">
        <f t="shared" si="269"/>
        <v>3.2929523945446001E-4</v>
      </c>
      <c r="BO776">
        <f t="shared" si="270"/>
        <v>1.3691788367472</v>
      </c>
      <c r="BP776">
        <f t="shared" si="271"/>
        <v>2</v>
      </c>
    </row>
    <row r="777" spans="1:68" x14ac:dyDescent="0.25">
      <c r="A777" t="str">
        <f t="shared" si="255"/>
        <v>15190143</v>
      </c>
      <c r="B777">
        <v>15</v>
      </c>
      <c r="C777">
        <v>190</v>
      </c>
      <c r="D777">
        <v>3</v>
      </c>
      <c r="E777">
        <v>14</v>
      </c>
      <c r="F777" s="138">
        <f t="shared" si="279"/>
        <v>5</v>
      </c>
      <c r="G777">
        <v>0</v>
      </c>
      <c r="H777">
        <v>0</v>
      </c>
      <c r="I777">
        <v>0</v>
      </c>
      <c r="J777" s="94">
        <v>0</v>
      </c>
      <c r="K777" s="87">
        <v>403.20000000000005</v>
      </c>
      <c r="L777" s="86">
        <v>0</v>
      </c>
      <c r="M777" s="86">
        <v>0</v>
      </c>
      <c r="N777" s="86">
        <v>0</v>
      </c>
      <c r="O777">
        <v>1.3620000000000001</v>
      </c>
      <c r="P777">
        <v>1.1000000000000001</v>
      </c>
      <c r="Q777">
        <v>1.1000000000000001</v>
      </c>
      <c r="R777">
        <v>1.1000000000000001</v>
      </c>
      <c r="S777">
        <f t="shared" si="298"/>
        <v>60</v>
      </c>
      <c r="T777">
        <f t="shared" si="299"/>
        <v>0</v>
      </c>
      <c r="U777">
        <f t="shared" si="300"/>
        <v>0</v>
      </c>
      <c r="V777">
        <f t="shared" si="297"/>
        <v>0</v>
      </c>
      <c r="W777">
        <f t="shared" si="290"/>
        <v>10</v>
      </c>
      <c r="X777">
        <f t="shared" si="291"/>
        <v>0</v>
      </c>
      <c r="Y777">
        <f t="shared" si="292"/>
        <v>0</v>
      </c>
      <c r="Z777">
        <f t="shared" si="293"/>
        <v>0</v>
      </c>
      <c r="AA777">
        <f t="shared" si="294"/>
        <v>0.18095230333090526</v>
      </c>
      <c r="AB777">
        <f t="shared" si="294"/>
        <v>0</v>
      </c>
      <c r="AC777">
        <f t="shared" si="295"/>
        <v>0</v>
      </c>
      <c r="AD777" s="96">
        <f t="shared" si="296"/>
        <v>0</v>
      </c>
      <c r="AE777" s="95">
        <v>0</v>
      </c>
      <c r="AF777" s="86">
        <v>0</v>
      </c>
      <c r="AG777" s="86">
        <v>0</v>
      </c>
      <c r="AH777">
        <v>0.98</v>
      </c>
      <c r="AI777">
        <v>0.98</v>
      </c>
      <c r="AJ777">
        <v>0.98</v>
      </c>
      <c r="AK777">
        <f t="shared" si="301"/>
        <v>0</v>
      </c>
      <c r="AL777">
        <f t="shared" si="302"/>
        <v>0</v>
      </c>
      <c r="AM777">
        <f t="shared" si="303"/>
        <v>0</v>
      </c>
      <c r="AN777">
        <f t="shared" si="287"/>
        <v>0</v>
      </c>
      <c r="AO777">
        <f t="shared" si="288"/>
        <v>0</v>
      </c>
      <c r="AP777">
        <f t="shared" si="289"/>
        <v>0</v>
      </c>
      <c r="AQ777" s="97">
        <f>(AK777/(IF((237.3*LN(('Mini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7" s="97">
        <f>(AL777/(IF((237.3*LN(('Mini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7" s="97">
        <f>(AM777/(IF((237.3*LN(('Mini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7">
        <f t="shared" si="267"/>
        <v>0</v>
      </c>
      <c r="AU777">
        <v>0</v>
      </c>
      <c r="AV777" s="96">
        <v>0</v>
      </c>
      <c r="AW777" s="139">
        <f t="shared" ref="AW777:AW840" si="304">IF($F777=$BR$70,$C777*$BS$70,IF($F777=$BR$71,$C777*$BS$71,IF($F777=$BR$72,$C777*$BS$72,IF($F777=$BR$73,$C777*$BS$73,IF($F777=$BR$74,$C777*$BS$74,IF($F777=$BR$75,$C777*$BS$75,IF($F777=$BR$76,$C777*$BS$76,IF($F777=$BR$77,$C777*$BS$77,IF($F777=$BR$78,$C777*$BS$78,IF($F777=$BR$79,$C777*$BS$79,IF($F777=$BR$80,$C777*$BS$80,)))))))))))</f>
        <v>0.63333333333333341</v>
      </c>
      <c r="AX777" s="129">
        <v>0</v>
      </c>
      <c r="AY777" s="129">
        <v>0</v>
      </c>
      <c r="AZ777" s="129">
        <v>0</v>
      </c>
      <c r="BA777" s="86"/>
      <c r="BB777" s="86">
        <v>0</v>
      </c>
      <c r="BC777">
        <v>0</v>
      </c>
      <c r="BD777">
        <v>0</v>
      </c>
      <c r="BE777">
        <v>0</v>
      </c>
      <c r="BG777">
        <v>0</v>
      </c>
      <c r="BH777">
        <v>0</v>
      </c>
      <c r="BI777">
        <v>0</v>
      </c>
      <c r="BJ777">
        <v>0</v>
      </c>
      <c r="BM777">
        <f t="shared" si="268"/>
        <v>8.0534470601597002E-4</v>
      </c>
      <c r="BN777">
        <f t="shared" si="269"/>
        <v>3.9795050474943999E-4</v>
      </c>
      <c r="BO777">
        <f t="shared" si="270"/>
        <v>1.8138647155180001</v>
      </c>
      <c r="BP777">
        <f t="shared" si="271"/>
        <v>2</v>
      </c>
    </row>
    <row r="778" spans="1:68" x14ac:dyDescent="0.25">
      <c r="A778" t="str">
        <f t="shared" si="255"/>
        <v>15190183</v>
      </c>
      <c r="B778">
        <v>15</v>
      </c>
      <c r="C778">
        <v>190</v>
      </c>
      <c r="D778">
        <v>3</v>
      </c>
      <c r="E778">
        <v>18</v>
      </c>
      <c r="F778" s="138">
        <f t="shared" si="279"/>
        <v>10</v>
      </c>
      <c r="G778">
        <v>0</v>
      </c>
      <c r="H778">
        <v>0</v>
      </c>
      <c r="I778">
        <v>0</v>
      </c>
      <c r="J778" s="94">
        <v>0</v>
      </c>
      <c r="K778" s="87">
        <v>660.80000000000007</v>
      </c>
      <c r="L778" s="86">
        <v>0</v>
      </c>
      <c r="M778" s="86">
        <v>0</v>
      </c>
      <c r="N778" s="86">
        <v>0</v>
      </c>
      <c r="O778">
        <v>1.3620000000000001</v>
      </c>
      <c r="P778">
        <v>1.1000000000000001</v>
      </c>
      <c r="Q778">
        <v>1.1000000000000001</v>
      </c>
      <c r="R778">
        <v>1.1000000000000001</v>
      </c>
      <c r="S778">
        <f t="shared" si="298"/>
        <v>99</v>
      </c>
      <c r="T778">
        <f t="shared" si="299"/>
        <v>0</v>
      </c>
      <c r="U778">
        <f t="shared" si="300"/>
        <v>0</v>
      </c>
      <c r="V778">
        <f t="shared" si="297"/>
        <v>0</v>
      </c>
      <c r="W778">
        <f t="shared" si="290"/>
        <v>17</v>
      </c>
      <c r="X778">
        <f t="shared" si="291"/>
        <v>0</v>
      </c>
      <c r="Y778">
        <f t="shared" si="292"/>
        <v>0</v>
      </c>
      <c r="Z778">
        <f t="shared" si="293"/>
        <v>0</v>
      </c>
      <c r="AA778">
        <f t="shared" si="294"/>
        <v>0.33816340345190316</v>
      </c>
      <c r="AB778">
        <f t="shared" si="294"/>
        <v>0</v>
      </c>
      <c r="AC778">
        <f t="shared" si="295"/>
        <v>0</v>
      </c>
      <c r="AD778" s="96">
        <f t="shared" si="296"/>
        <v>0</v>
      </c>
      <c r="AE778" s="95">
        <v>0</v>
      </c>
      <c r="AF778" s="86">
        <v>0</v>
      </c>
      <c r="AG778" s="86">
        <v>0</v>
      </c>
      <c r="AH778">
        <v>0.98</v>
      </c>
      <c r="AI778">
        <v>0.98</v>
      </c>
      <c r="AJ778">
        <v>0.98</v>
      </c>
      <c r="AK778">
        <f t="shared" si="301"/>
        <v>0</v>
      </c>
      <c r="AL778">
        <f t="shared" si="302"/>
        <v>0</v>
      </c>
      <c r="AM778">
        <f t="shared" si="303"/>
        <v>0</v>
      </c>
      <c r="AN778">
        <f t="shared" si="287"/>
        <v>0</v>
      </c>
      <c r="AO778">
        <f t="shared" si="288"/>
        <v>0</v>
      </c>
      <c r="AP778">
        <f t="shared" si="289"/>
        <v>0</v>
      </c>
      <c r="AQ778" s="97">
        <f>(AK778/(IF((237.3*LN(('Mini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8" s="97">
        <f>(AL778/(IF((237.3*LN(('Mini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8" s="97">
        <f>(AM778/(IF((237.3*LN(('Mini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8">
        <f t="shared" ref="AT778:AT841" si="305">0.0098*(($BM778*(AN778^$BO778)*($C778-14.4)*$BP778)+($BN778*AN778*AN778))</f>
        <v>0</v>
      </c>
      <c r="AU778">
        <v>0</v>
      </c>
      <c r="AV778" s="96">
        <v>0</v>
      </c>
      <c r="AW778" s="139">
        <f t="shared" si="304"/>
        <v>1.2666666666666668</v>
      </c>
      <c r="AX778" s="129">
        <v>0</v>
      </c>
      <c r="AY778" s="129">
        <v>0</v>
      </c>
      <c r="AZ778" s="129">
        <v>0</v>
      </c>
      <c r="BA778" s="86"/>
      <c r="BB778" s="86">
        <v>0</v>
      </c>
      <c r="BC778">
        <v>0</v>
      </c>
      <c r="BD778">
        <v>0</v>
      </c>
      <c r="BE778">
        <v>0</v>
      </c>
      <c r="BG778">
        <v>0</v>
      </c>
      <c r="BH778">
        <v>0</v>
      </c>
      <c r="BI778">
        <v>0</v>
      </c>
      <c r="BJ778">
        <v>0</v>
      </c>
      <c r="BM778">
        <f t="shared" ref="BM778:BM841" si="306">IF($F778=$BR$70,$BT$70,IF($F778=$BR$71,$BT$71,IF($F778=$BR$72,$BT$72,IF($F778=$BR$73,$BT$73,IF($F778=$BR$74,$BT$74,IF($F778=$BR$75,$BT$75,IF($F778=$BR$76,$BT$76,IF($F778=$BR$77,$BT$77,IF($F778=$BR$78,$BT$78,IF($F778=$BR$79,$BT$79,IF($F778=$BR$80,$BT$80,)))))))))))</f>
        <v>1.4501879713725999E-3</v>
      </c>
      <c r="BN778">
        <f t="shared" ref="BN778:BN841" si="307">IF($F778=$BR$70,$BU$70,IF($F778=$BR$71,$BU$71,IF($F778=$BR$72,$BU$72,IF($F778=$BR$73,$BU$73,IF($F778=$BR$74,$BU$74,IF($F778=$BR$75,$BU$75,IF($F778=$BR$76,$BU$76,IF($F778=$BR$77,$BU$77,IF($F778=$BR$78,$BU$78,IF($F778=$BR$79,$BU$79,IF($F778=$BR$80,$BU$80,)))))))))))</f>
        <v>3.7831632653061002E-4</v>
      </c>
      <c r="BO778">
        <f t="shared" ref="BO778:BO841" si="308">IF($F778=$BR$70,$BV$70,IF($F778=$BR$71,$BV$71,IF($F778=$BR$72,$BV$72,IF($F778=$BR$73,$BV$73,IF($F778=$BR$74,$BV$74,IF($F778=$BR$75,$BV$75,IF($F778=$BR$76,$BV$76,IF($F778=$BR$77,$BV$77,IF($F778=$BR$78,$BV$78,IF($F778=$BR$79,$BV$79,IF($F778=$BR$80,$BV$80,)))))))))))</f>
        <v>1.4868910444209</v>
      </c>
      <c r="BP778">
        <f t="shared" ref="BP778:BP841" si="309">IF($F778=$BR$70,$BW$70,IF($F778=$BR$71,$BW$71,IF($F778=$BR$72,$BW$72,IF($F778=$BR$73,$BW$73,IF($F778=$BR$74,$BW$74,IF($F778=$BR$75,$BW$75,IF($F778=$BR$76,$BW$76,IF($F778=$BR$77,$BW$77,IF($F778=$BR$78,$BW$78,IF($F778=$BR$79,$BW$79,IF($F778=$BR$80,$BW$80,)))))))))))</f>
        <v>2</v>
      </c>
    </row>
    <row r="779" spans="1:68" x14ac:dyDescent="0.25">
      <c r="A779" t="str">
        <f t="shared" si="255"/>
        <v>15190233</v>
      </c>
      <c r="B779">
        <v>15</v>
      </c>
      <c r="C779">
        <v>190</v>
      </c>
      <c r="D779">
        <v>3</v>
      </c>
      <c r="E779">
        <v>23</v>
      </c>
      <c r="F779" s="138">
        <f t="shared" si="279"/>
        <v>10</v>
      </c>
      <c r="G779">
        <v>0</v>
      </c>
      <c r="H779">
        <v>0</v>
      </c>
      <c r="I779">
        <v>0</v>
      </c>
      <c r="J779" s="94">
        <v>0</v>
      </c>
      <c r="K779" s="87">
        <v>984</v>
      </c>
      <c r="L779" s="86">
        <v>0</v>
      </c>
      <c r="M779" s="86">
        <v>0</v>
      </c>
      <c r="N779" s="86">
        <v>0</v>
      </c>
      <c r="O779">
        <v>1.3620000000000001</v>
      </c>
      <c r="P779">
        <v>1.1000000000000001</v>
      </c>
      <c r="Q779">
        <v>1.1000000000000001</v>
      </c>
      <c r="R779">
        <v>1.1000000000000001</v>
      </c>
      <c r="S779">
        <f t="shared" ref="S779:S807" si="310">ROUND(K779*POWER((($M$1-$M$2)/LN(($M$1-$M$3)/($M$2-$M$3)))/((75-65)/LN((75-20)/(65-20))),O779),0)</f>
        <v>147</v>
      </c>
      <c r="T779">
        <f t="shared" ref="T779:T832" si="311">ROUND(L779*POWER((($M$1-$M$2)/LN(($M$1-$M$3)/($M$2-$M$3)))/((75-65)/LN((75-20)/(65-20))),P779),0)</f>
        <v>0</v>
      </c>
      <c r="U779">
        <f t="shared" ref="U779:U832" si="312">ROUND(M779*POWER((($M$1-$M$2)/LN(($M$1-$M$3)/($M$2-$M$3)))/((75-65)/LN((75-20)/(65-20))),Q779),0)</f>
        <v>0</v>
      </c>
      <c r="V779">
        <f t="shared" si="297"/>
        <v>0</v>
      </c>
      <c r="W779">
        <f t="shared" si="290"/>
        <v>25</v>
      </c>
      <c r="X779">
        <f t="shared" si="291"/>
        <v>0</v>
      </c>
      <c r="Y779">
        <f t="shared" si="292"/>
        <v>0</v>
      </c>
      <c r="Z779">
        <f t="shared" si="293"/>
        <v>0</v>
      </c>
      <c r="AA779">
        <f t="shared" si="294"/>
        <v>0.60043861479491378</v>
      </c>
      <c r="AB779">
        <f t="shared" si="294"/>
        <v>0</v>
      </c>
      <c r="AC779">
        <f t="shared" si="295"/>
        <v>0</v>
      </c>
      <c r="AD779" s="96">
        <f t="shared" si="296"/>
        <v>0</v>
      </c>
      <c r="AE779" s="95">
        <v>0</v>
      </c>
      <c r="AF779" s="86">
        <v>0</v>
      </c>
      <c r="AG779" s="86">
        <v>0</v>
      </c>
      <c r="AH779">
        <v>0.98</v>
      </c>
      <c r="AI779">
        <v>0.98</v>
      </c>
      <c r="AJ779">
        <v>0.98</v>
      </c>
      <c r="AK779">
        <f t="shared" si="301"/>
        <v>0</v>
      </c>
      <c r="AL779">
        <f t="shared" si="302"/>
        <v>0</v>
      </c>
      <c r="AM779">
        <f t="shared" si="303"/>
        <v>0</v>
      </c>
      <c r="AN779">
        <f t="shared" ref="AN779:AN793" si="313">ROUND(AK779*3600/(4186*ABS($AG$1-$AG$2)),0)</f>
        <v>0</v>
      </c>
      <c r="AO779">
        <f t="shared" ref="AO779:AO793" si="314">ROUND(AL779*3600/(4186*ABS($AG$1-$AG$2)),0)</f>
        <v>0</v>
      </c>
      <c r="AP779">
        <f t="shared" ref="AP779:AP793" si="315">ROUND(AM779*3600/(4186*ABS($AG$1-$AG$2)),0)</f>
        <v>0</v>
      </c>
      <c r="AQ779" s="97">
        <f>(AK779/(IF((237.3*LN(('Mini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79" s="97">
        <f>(AL779/(IF((237.3*LN(('Mini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79" s="97">
        <f>(AM779/(IF((237.3*LN(('Mini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79">
        <f t="shared" si="305"/>
        <v>0</v>
      </c>
      <c r="AU779">
        <v>0</v>
      </c>
      <c r="AV779" s="96">
        <v>0</v>
      </c>
      <c r="AW779" s="139">
        <f t="shared" si="304"/>
        <v>1.2666666666666668</v>
      </c>
      <c r="AX779" s="129">
        <v>0</v>
      </c>
      <c r="AY779" s="129">
        <v>0</v>
      </c>
      <c r="AZ779" s="129">
        <v>0</v>
      </c>
      <c r="BA779" s="86"/>
      <c r="BB779" s="86">
        <v>0</v>
      </c>
      <c r="BC779">
        <v>0</v>
      </c>
      <c r="BD779">
        <v>0</v>
      </c>
      <c r="BE779">
        <v>0</v>
      </c>
      <c r="BG779">
        <v>0</v>
      </c>
      <c r="BH779">
        <v>0</v>
      </c>
      <c r="BI779">
        <v>0</v>
      </c>
      <c r="BJ779">
        <v>0</v>
      </c>
      <c r="BM779">
        <f t="shared" si="306"/>
        <v>1.4501879713725999E-3</v>
      </c>
      <c r="BN779">
        <f t="shared" si="307"/>
        <v>3.7831632653061002E-4</v>
      </c>
      <c r="BO779">
        <f t="shared" si="308"/>
        <v>1.4868910444209</v>
      </c>
      <c r="BP779">
        <f t="shared" si="309"/>
        <v>2</v>
      </c>
    </row>
    <row r="780" spans="1:68" x14ac:dyDescent="0.25">
      <c r="A780" t="str">
        <f t="shared" si="255"/>
        <v>15190303</v>
      </c>
      <c r="B780">
        <v>15</v>
      </c>
      <c r="C780">
        <v>190</v>
      </c>
      <c r="D780">
        <v>3</v>
      </c>
      <c r="E780">
        <v>30</v>
      </c>
      <c r="F780" s="138">
        <f t="shared" si="279"/>
        <v>15</v>
      </c>
      <c r="G780">
        <v>0</v>
      </c>
      <c r="H780">
        <v>0</v>
      </c>
      <c r="I780">
        <v>0</v>
      </c>
      <c r="J780" s="94">
        <v>0</v>
      </c>
      <c r="K780" s="87">
        <v>1238.4000000000001</v>
      </c>
      <c r="L780" s="86">
        <v>0</v>
      </c>
      <c r="M780" s="86">
        <v>0</v>
      </c>
      <c r="N780" s="86">
        <v>0</v>
      </c>
      <c r="O780">
        <v>1.3620000000000001</v>
      </c>
      <c r="P780">
        <v>1.1000000000000001</v>
      </c>
      <c r="Q780">
        <v>1.1000000000000001</v>
      </c>
      <c r="R780">
        <v>1.1000000000000001</v>
      </c>
      <c r="S780">
        <f t="shared" si="310"/>
        <v>185</v>
      </c>
      <c r="T780">
        <f t="shared" si="311"/>
        <v>0</v>
      </c>
      <c r="U780">
        <f t="shared" si="312"/>
        <v>0</v>
      </c>
      <c r="V780">
        <f t="shared" si="297"/>
        <v>0</v>
      </c>
      <c r="W780">
        <f t="shared" si="290"/>
        <v>32</v>
      </c>
      <c r="X780">
        <f t="shared" si="291"/>
        <v>0</v>
      </c>
      <c r="Y780">
        <f t="shared" si="292"/>
        <v>0</v>
      </c>
      <c r="Z780">
        <f t="shared" si="293"/>
        <v>0</v>
      </c>
      <c r="AA780">
        <f t="shared" si="294"/>
        <v>0.31139551402429599</v>
      </c>
      <c r="AB780">
        <f t="shared" si="294"/>
        <v>0</v>
      </c>
      <c r="AC780">
        <f t="shared" si="295"/>
        <v>0</v>
      </c>
      <c r="AD780" s="96">
        <f t="shared" si="296"/>
        <v>0</v>
      </c>
      <c r="AE780" s="95">
        <v>0</v>
      </c>
      <c r="AF780" s="86">
        <v>0</v>
      </c>
      <c r="AG780" s="86">
        <v>0</v>
      </c>
      <c r="AH780">
        <v>0.98</v>
      </c>
      <c r="AI780">
        <v>0.98</v>
      </c>
      <c r="AJ780">
        <v>0.98</v>
      </c>
      <c r="AK780">
        <f t="shared" ref="AK780:AM856" si="316">ROUND(AE780*POWER((($AG$1-$AG$2)/LN(($AG$1-$AG$3)/($AG$2-$AG$3)))/((16-18)/LN((16-27)/(18-27))),AH780),0)</f>
        <v>0</v>
      </c>
      <c r="AL780">
        <f t="shared" ref="AL780:AL832" si="317">ROUND(AF780*POWER((($AG$1-$AG$2)/LN(($AG$1-$AG$3)/($AG$2-$AG$3)))/((16-18)/LN((16-27)/(18-27))),AI780),0)</f>
        <v>0</v>
      </c>
      <c r="AM780">
        <f t="shared" ref="AM780:AM832" si="318">ROUND(AG780*POWER((($AG$1-$AG$2)/LN(($AG$1-$AG$3)/($AG$2-$AG$3)))/((16-18)/LN((16-27)/(18-27))),AJ780),0)</f>
        <v>0</v>
      </c>
      <c r="AN780">
        <f t="shared" si="313"/>
        <v>0</v>
      </c>
      <c r="AO780">
        <f t="shared" si="314"/>
        <v>0</v>
      </c>
      <c r="AP780">
        <f t="shared" si="315"/>
        <v>0</v>
      </c>
      <c r="AQ780" s="97">
        <f>(AK780/(IF((237.3*LN(('Mini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0" s="97">
        <f>(AL780/(IF((237.3*LN(('Mini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0" s="97">
        <f>(AM780/(IF((237.3*LN(('Mini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0">
        <f t="shared" si="305"/>
        <v>0</v>
      </c>
      <c r="AU780">
        <v>0</v>
      </c>
      <c r="AV780" s="96">
        <v>0</v>
      </c>
      <c r="AW780" s="139">
        <f t="shared" si="304"/>
        <v>1.9000000000000001</v>
      </c>
      <c r="AX780" s="129">
        <v>0</v>
      </c>
      <c r="AY780" s="129">
        <v>0</v>
      </c>
      <c r="AZ780" s="129">
        <v>0</v>
      </c>
      <c r="BA780" s="86"/>
      <c r="BB780" s="86">
        <v>0</v>
      </c>
      <c r="BC780">
        <v>0</v>
      </c>
      <c r="BD780">
        <v>0</v>
      </c>
      <c r="BE780">
        <v>0</v>
      </c>
      <c r="BG780">
        <v>0</v>
      </c>
      <c r="BH780">
        <v>0</v>
      </c>
      <c r="BI780">
        <v>0</v>
      </c>
      <c r="BJ780">
        <v>0</v>
      </c>
      <c r="BM780">
        <f t="shared" si="306"/>
        <v>1.9563320356262001E-4</v>
      </c>
      <c r="BN780">
        <f t="shared" si="307"/>
        <v>4.4708458846471E-4</v>
      </c>
      <c r="BO780">
        <f t="shared" si="308"/>
        <v>1.766459432507</v>
      </c>
      <c r="BP780">
        <f t="shared" si="309"/>
        <v>2</v>
      </c>
    </row>
    <row r="781" spans="1:68" x14ac:dyDescent="0.25">
      <c r="A781" t="str">
        <f t="shared" si="255"/>
        <v>15190383</v>
      </c>
      <c r="B781">
        <v>15</v>
      </c>
      <c r="C781">
        <v>190</v>
      </c>
      <c r="D781">
        <v>3</v>
      </c>
      <c r="E781">
        <v>38</v>
      </c>
      <c r="F781" s="138">
        <f t="shared" si="279"/>
        <v>20</v>
      </c>
      <c r="G781">
        <v>0</v>
      </c>
      <c r="H781">
        <v>0</v>
      </c>
      <c r="I781">
        <v>0</v>
      </c>
      <c r="J781" s="94">
        <v>0</v>
      </c>
      <c r="K781" s="87">
        <v>1532.8000000000002</v>
      </c>
      <c r="L781" s="86">
        <v>0</v>
      </c>
      <c r="M781" s="86">
        <v>0</v>
      </c>
      <c r="N781" s="86">
        <v>0</v>
      </c>
      <c r="O781">
        <v>1.3620000000000001</v>
      </c>
      <c r="P781">
        <v>1.1000000000000001</v>
      </c>
      <c r="Q781">
        <v>1.1000000000000001</v>
      </c>
      <c r="R781">
        <v>1.1000000000000001</v>
      </c>
      <c r="S781">
        <f t="shared" si="310"/>
        <v>229</v>
      </c>
      <c r="T781">
        <f t="shared" si="311"/>
        <v>0</v>
      </c>
      <c r="U781">
        <f t="shared" si="312"/>
        <v>0</v>
      </c>
      <c r="V781">
        <f t="shared" si="297"/>
        <v>0</v>
      </c>
      <c r="W781">
        <f>ROUND(S781*3600/(4186*ABS($M$1-$M$2)),0)</f>
        <v>39</v>
      </c>
      <c r="X781">
        <f>ROUND(T781*3600/(4186*ABS($M$1-$M$2)),0)</f>
        <v>0</v>
      </c>
      <c r="Y781">
        <f>ROUND(U781*3600/(4186*ABS($M$1-$M$2)),0)</f>
        <v>0</v>
      </c>
      <c r="Z781">
        <f t="shared" ref="Z781:Z832" si="319">ROUND(V781*3600/(4186*ABS($M$1-$M$2)),0)</f>
        <v>0</v>
      </c>
      <c r="AA781">
        <f t="shared" si="294"/>
        <v>0.87337511350700725</v>
      </c>
      <c r="AB781">
        <f t="shared" si="294"/>
        <v>0</v>
      </c>
      <c r="AC781">
        <f t="shared" si="295"/>
        <v>0</v>
      </c>
      <c r="AD781" s="96">
        <f t="shared" si="296"/>
        <v>0</v>
      </c>
      <c r="AE781" s="95">
        <v>0</v>
      </c>
      <c r="AF781" s="86">
        <v>0</v>
      </c>
      <c r="AG781" s="86">
        <v>0</v>
      </c>
      <c r="AH781">
        <v>0.98</v>
      </c>
      <c r="AI781">
        <v>0.98</v>
      </c>
      <c r="AJ781">
        <v>0.98</v>
      </c>
      <c r="AK781">
        <f t="shared" si="316"/>
        <v>0</v>
      </c>
      <c r="AL781">
        <f t="shared" si="317"/>
        <v>0</v>
      </c>
      <c r="AM781">
        <f t="shared" si="318"/>
        <v>0</v>
      </c>
      <c r="AN781">
        <f t="shared" si="313"/>
        <v>0</v>
      </c>
      <c r="AO781">
        <f t="shared" si="314"/>
        <v>0</v>
      </c>
      <c r="AP781">
        <f t="shared" si="315"/>
        <v>0</v>
      </c>
      <c r="AQ781" s="97">
        <f>(AK781/(IF((237.3*LN(('Mini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1" s="97">
        <f>(AL781/(IF((237.3*LN(('Mini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1" s="97">
        <f>(AM781/(IF((237.3*LN(('Mini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1">
        <f t="shared" si="305"/>
        <v>0</v>
      </c>
      <c r="AU781">
        <v>0</v>
      </c>
      <c r="AV781" s="96">
        <v>0</v>
      </c>
      <c r="AW781" s="139">
        <f t="shared" si="304"/>
        <v>2.5333333333333337</v>
      </c>
      <c r="AX781" s="129">
        <v>0</v>
      </c>
      <c r="AY781" s="129">
        <v>0</v>
      </c>
      <c r="AZ781" s="129">
        <v>0</v>
      </c>
      <c r="BA781" s="86"/>
      <c r="BB781" s="86">
        <v>0</v>
      </c>
      <c r="BC781">
        <v>0</v>
      </c>
      <c r="BD781">
        <v>0</v>
      </c>
      <c r="BE781">
        <v>0</v>
      </c>
      <c r="BG781">
        <v>0</v>
      </c>
      <c r="BH781">
        <v>0</v>
      </c>
      <c r="BI781">
        <v>0</v>
      </c>
      <c r="BJ781">
        <v>0</v>
      </c>
      <c r="BM781">
        <f t="shared" si="306"/>
        <v>1.6730950035507E-3</v>
      </c>
      <c r="BN781">
        <f t="shared" si="307"/>
        <v>3.2929523945446001E-4</v>
      </c>
      <c r="BO781">
        <f t="shared" si="308"/>
        <v>1.3691788367472</v>
      </c>
      <c r="BP781">
        <f t="shared" si="309"/>
        <v>2</v>
      </c>
    </row>
    <row r="782" spans="1:68" x14ac:dyDescent="0.25">
      <c r="A782" t="str">
        <f t="shared" si="255"/>
        <v>15210143</v>
      </c>
      <c r="B782">
        <v>15</v>
      </c>
      <c r="C782">
        <v>210</v>
      </c>
      <c r="D782">
        <v>3</v>
      </c>
      <c r="E782">
        <v>14</v>
      </c>
      <c r="F782" s="138">
        <f t="shared" si="279"/>
        <v>5</v>
      </c>
      <c r="G782">
        <v>0</v>
      </c>
      <c r="H782">
        <v>0</v>
      </c>
      <c r="I782">
        <v>0</v>
      </c>
      <c r="J782" s="94">
        <v>0</v>
      </c>
      <c r="K782" s="87">
        <v>453.6</v>
      </c>
      <c r="L782" s="86">
        <v>0</v>
      </c>
      <c r="M782" s="86">
        <v>0</v>
      </c>
      <c r="N782" s="86">
        <v>0</v>
      </c>
      <c r="O782">
        <v>1.3620000000000001</v>
      </c>
      <c r="P782">
        <v>1.1000000000000001</v>
      </c>
      <c r="Q782">
        <v>1.1000000000000001</v>
      </c>
      <c r="R782">
        <v>1.1000000000000001</v>
      </c>
      <c r="S782">
        <f t="shared" si="310"/>
        <v>68</v>
      </c>
      <c r="T782">
        <f t="shared" si="311"/>
        <v>0</v>
      </c>
      <c r="U782">
        <f t="shared" si="312"/>
        <v>0</v>
      </c>
      <c r="V782">
        <f t="shared" si="297"/>
        <v>0</v>
      </c>
      <c r="W782">
        <f t="shared" ref="W782:W813" si="320">ROUND(S782*3600/(4186*ABS($M$1-$M$2)),0)</f>
        <v>12</v>
      </c>
      <c r="X782">
        <f t="shared" ref="X782:X832" si="321">ROUND(T782*3600/(4186*ABS($M$1-$M$2)),0)</f>
        <v>0</v>
      </c>
      <c r="Y782">
        <f t="shared" ref="Y782:Y832" si="322">ROUND(U782*3600/(4186*ABS($M$1-$M$2)),0)</f>
        <v>0</v>
      </c>
      <c r="Z782">
        <f t="shared" si="319"/>
        <v>0</v>
      </c>
      <c r="AA782">
        <f t="shared" si="294"/>
        <v>0.28052128412283761</v>
      </c>
      <c r="AB782">
        <f t="shared" si="294"/>
        <v>0</v>
      </c>
      <c r="AC782">
        <f t="shared" si="295"/>
        <v>0</v>
      </c>
      <c r="AD782" s="96">
        <f t="shared" si="296"/>
        <v>0</v>
      </c>
      <c r="AE782" s="95">
        <v>0</v>
      </c>
      <c r="AF782" s="86">
        <v>0</v>
      </c>
      <c r="AG782" s="86">
        <v>0</v>
      </c>
      <c r="AH782">
        <v>0.98</v>
      </c>
      <c r="AI782">
        <v>0.98</v>
      </c>
      <c r="AJ782">
        <v>0.98</v>
      </c>
      <c r="AK782">
        <f t="shared" si="316"/>
        <v>0</v>
      </c>
      <c r="AL782">
        <f t="shared" si="317"/>
        <v>0</v>
      </c>
      <c r="AM782">
        <f t="shared" si="318"/>
        <v>0</v>
      </c>
      <c r="AN782">
        <f t="shared" si="313"/>
        <v>0</v>
      </c>
      <c r="AO782">
        <f t="shared" si="314"/>
        <v>0</v>
      </c>
      <c r="AP782">
        <f t="shared" si="315"/>
        <v>0</v>
      </c>
      <c r="AQ782" s="97">
        <f>(AK782/(IF((237.3*LN(('Mini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2" s="97">
        <f>(AL782/(IF((237.3*LN(('Mini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2" s="97">
        <f>(AM782/(IF((237.3*LN(('Mini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2">
        <f t="shared" si="305"/>
        <v>0</v>
      </c>
      <c r="AU782">
        <v>0</v>
      </c>
      <c r="AV782" s="96">
        <v>0</v>
      </c>
      <c r="AW782" s="139">
        <f t="shared" si="304"/>
        <v>0.70000000000000007</v>
      </c>
      <c r="AX782" s="129">
        <v>0</v>
      </c>
      <c r="AY782" s="129">
        <v>0</v>
      </c>
      <c r="AZ782" s="129">
        <v>0</v>
      </c>
      <c r="BA782" s="86"/>
      <c r="BB782" s="86">
        <v>0</v>
      </c>
      <c r="BC782">
        <v>0</v>
      </c>
      <c r="BD782">
        <v>0</v>
      </c>
      <c r="BE782">
        <v>0</v>
      </c>
      <c r="BG782">
        <v>0</v>
      </c>
      <c r="BH782">
        <v>0</v>
      </c>
      <c r="BI782">
        <v>0</v>
      </c>
      <c r="BJ782">
        <v>0</v>
      </c>
      <c r="BM782">
        <f t="shared" si="306"/>
        <v>8.0534470601597002E-4</v>
      </c>
      <c r="BN782">
        <f t="shared" si="307"/>
        <v>3.9795050474943999E-4</v>
      </c>
      <c r="BO782">
        <f t="shared" si="308"/>
        <v>1.8138647155180001</v>
      </c>
      <c r="BP782">
        <f t="shared" si="309"/>
        <v>2</v>
      </c>
    </row>
    <row r="783" spans="1:68" x14ac:dyDescent="0.25">
      <c r="A783" t="str">
        <f t="shared" si="255"/>
        <v>15210183</v>
      </c>
      <c r="B783">
        <v>15</v>
      </c>
      <c r="C783">
        <v>210</v>
      </c>
      <c r="D783">
        <v>3</v>
      </c>
      <c r="E783">
        <v>18</v>
      </c>
      <c r="F783" s="138">
        <f t="shared" si="279"/>
        <v>10</v>
      </c>
      <c r="G783">
        <v>0</v>
      </c>
      <c r="H783">
        <v>0</v>
      </c>
      <c r="I783">
        <v>0</v>
      </c>
      <c r="J783" s="94">
        <v>0</v>
      </c>
      <c r="K783" s="87">
        <v>743.4</v>
      </c>
      <c r="L783" s="86">
        <v>0</v>
      </c>
      <c r="M783" s="86">
        <v>0</v>
      </c>
      <c r="N783" s="86">
        <v>0</v>
      </c>
      <c r="O783">
        <v>1.3620000000000001</v>
      </c>
      <c r="P783">
        <v>1.1000000000000001</v>
      </c>
      <c r="Q783">
        <v>1.1000000000000001</v>
      </c>
      <c r="R783">
        <v>1.1000000000000001</v>
      </c>
      <c r="S783">
        <f t="shared" si="310"/>
        <v>111</v>
      </c>
      <c r="T783">
        <f t="shared" si="311"/>
        <v>0</v>
      </c>
      <c r="U783">
        <f t="shared" si="312"/>
        <v>0</v>
      </c>
      <c r="V783">
        <f t="shared" si="297"/>
        <v>0</v>
      </c>
      <c r="W783">
        <f t="shared" si="320"/>
        <v>19</v>
      </c>
      <c r="X783">
        <f t="shared" si="321"/>
        <v>0</v>
      </c>
      <c r="Y783">
        <f t="shared" si="322"/>
        <v>0</v>
      </c>
      <c r="Z783">
        <f t="shared" si="319"/>
        <v>0</v>
      </c>
      <c r="AA783">
        <f t="shared" si="294"/>
        <v>0.44435143509720143</v>
      </c>
      <c r="AB783">
        <f t="shared" si="294"/>
        <v>0</v>
      </c>
      <c r="AC783">
        <f t="shared" si="295"/>
        <v>0</v>
      </c>
      <c r="AD783" s="96">
        <f t="shared" si="296"/>
        <v>0</v>
      </c>
      <c r="AE783" s="95">
        <v>0</v>
      </c>
      <c r="AF783" s="86">
        <v>0</v>
      </c>
      <c r="AG783" s="86">
        <v>0</v>
      </c>
      <c r="AH783">
        <v>0.98</v>
      </c>
      <c r="AI783">
        <v>0.98</v>
      </c>
      <c r="AJ783">
        <v>0.98</v>
      </c>
      <c r="AK783">
        <f t="shared" si="316"/>
        <v>0</v>
      </c>
      <c r="AL783">
        <f t="shared" si="317"/>
        <v>0</v>
      </c>
      <c r="AM783">
        <f t="shared" si="318"/>
        <v>0</v>
      </c>
      <c r="AN783">
        <f t="shared" si="313"/>
        <v>0</v>
      </c>
      <c r="AO783">
        <f t="shared" si="314"/>
        <v>0</v>
      </c>
      <c r="AP783">
        <f t="shared" si="315"/>
        <v>0</v>
      </c>
      <c r="AQ783" s="97">
        <f>(AK783/(IF((237.3*LN(('Mini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3" s="97">
        <f>(AL783/(IF((237.3*LN(('Mini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3" s="97">
        <f>(AM783/(IF((237.3*LN(('Mini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3">
        <f t="shared" si="305"/>
        <v>0</v>
      </c>
      <c r="AU783">
        <v>0</v>
      </c>
      <c r="AV783" s="96">
        <v>0</v>
      </c>
      <c r="AW783" s="139">
        <f t="shared" si="304"/>
        <v>1.4000000000000001</v>
      </c>
      <c r="AX783" s="129">
        <v>0</v>
      </c>
      <c r="AY783" s="129">
        <v>0</v>
      </c>
      <c r="AZ783" s="129">
        <v>0</v>
      </c>
      <c r="BA783" s="86"/>
      <c r="BB783" s="86">
        <v>0</v>
      </c>
      <c r="BC783">
        <v>0</v>
      </c>
      <c r="BD783">
        <v>0</v>
      </c>
      <c r="BE783">
        <v>0</v>
      </c>
      <c r="BG783">
        <v>0</v>
      </c>
      <c r="BH783">
        <v>0</v>
      </c>
      <c r="BI783">
        <v>0</v>
      </c>
      <c r="BJ783">
        <v>0</v>
      </c>
      <c r="BM783">
        <f t="shared" si="306"/>
        <v>1.4501879713725999E-3</v>
      </c>
      <c r="BN783">
        <f t="shared" si="307"/>
        <v>3.7831632653061002E-4</v>
      </c>
      <c r="BO783">
        <f t="shared" si="308"/>
        <v>1.4868910444209</v>
      </c>
      <c r="BP783">
        <f t="shared" si="309"/>
        <v>2</v>
      </c>
    </row>
    <row r="784" spans="1:68" x14ac:dyDescent="0.25">
      <c r="A784" t="str">
        <f t="shared" si="255"/>
        <v>15210233</v>
      </c>
      <c r="B784">
        <v>15</v>
      </c>
      <c r="C784">
        <v>210</v>
      </c>
      <c r="D784">
        <v>3</v>
      </c>
      <c r="E784">
        <v>23</v>
      </c>
      <c r="F784" s="138">
        <f t="shared" si="279"/>
        <v>10</v>
      </c>
      <c r="G784">
        <v>0</v>
      </c>
      <c r="H784">
        <v>0</v>
      </c>
      <c r="I784">
        <v>0</v>
      </c>
      <c r="J784" s="94">
        <v>0</v>
      </c>
      <c r="K784" s="87">
        <v>1107</v>
      </c>
      <c r="L784" s="86">
        <v>0</v>
      </c>
      <c r="M784" s="86">
        <v>0</v>
      </c>
      <c r="N784" s="86">
        <v>0</v>
      </c>
      <c r="O784">
        <v>1.3620000000000001</v>
      </c>
      <c r="P784">
        <v>1.1000000000000001</v>
      </c>
      <c r="Q784">
        <v>1.1000000000000001</v>
      </c>
      <c r="R784">
        <v>1.1000000000000001</v>
      </c>
      <c r="S784">
        <f t="shared" si="310"/>
        <v>165</v>
      </c>
      <c r="T784">
        <f t="shared" si="311"/>
        <v>0</v>
      </c>
      <c r="U784">
        <f t="shared" si="312"/>
        <v>0</v>
      </c>
      <c r="V784">
        <f t="shared" si="297"/>
        <v>0</v>
      </c>
      <c r="W784">
        <f t="shared" si="320"/>
        <v>28</v>
      </c>
      <c r="X784">
        <f t="shared" si="321"/>
        <v>0</v>
      </c>
      <c r="Y784">
        <f t="shared" si="322"/>
        <v>0</v>
      </c>
      <c r="Z784">
        <f t="shared" si="319"/>
        <v>0</v>
      </c>
      <c r="AA784">
        <f t="shared" si="294"/>
        <v>0.79143180695449367</v>
      </c>
      <c r="AB784">
        <f t="shared" si="294"/>
        <v>0</v>
      </c>
      <c r="AC784">
        <f t="shared" si="295"/>
        <v>0</v>
      </c>
      <c r="AD784" s="96">
        <f t="shared" si="296"/>
        <v>0</v>
      </c>
      <c r="AE784" s="95">
        <v>0</v>
      </c>
      <c r="AF784" s="86">
        <v>0</v>
      </c>
      <c r="AG784" s="86">
        <v>0</v>
      </c>
      <c r="AH784">
        <v>0.98</v>
      </c>
      <c r="AI784">
        <v>0.98</v>
      </c>
      <c r="AJ784">
        <v>0.98</v>
      </c>
      <c r="AK784">
        <f t="shared" si="316"/>
        <v>0</v>
      </c>
      <c r="AL784">
        <f t="shared" si="317"/>
        <v>0</v>
      </c>
      <c r="AM784">
        <f t="shared" si="318"/>
        <v>0</v>
      </c>
      <c r="AN784">
        <f t="shared" si="313"/>
        <v>0</v>
      </c>
      <c r="AO784">
        <f t="shared" si="314"/>
        <v>0</v>
      </c>
      <c r="AP784">
        <f t="shared" si="315"/>
        <v>0</v>
      </c>
      <c r="AQ784" s="97">
        <f>(AK784/(IF((237.3*LN(('Mini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4" s="97">
        <f>(AL784/(IF((237.3*LN(('Mini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4" s="97">
        <f>(AM784/(IF((237.3*LN(('Mini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4">
        <f t="shared" si="305"/>
        <v>0</v>
      </c>
      <c r="AU784">
        <v>0</v>
      </c>
      <c r="AV784" s="96">
        <v>0</v>
      </c>
      <c r="AW784" s="139">
        <f t="shared" si="304"/>
        <v>1.4000000000000001</v>
      </c>
      <c r="AX784" s="129">
        <v>0</v>
      </c>
      <c r="AY784" s="129">
        <v>0</v>
      </c>
      <c r="AZ784" s="129">
        <v>0</v>
      </c>
      <c r="BA784" s="86"/>
      <c r="BB784" s="86">
        <v>0</v>
      </c>
      <c r="BC784">
        <v>0</v>
      </c>
      <c r="BD784">
        <v>0</v>
      </c>
      <c r="BE784">
        <v>0</v>
      </c>
      <c r="BG784">
        <v>0</v>
      </c>
      <c r="BH784">
        <v>0</v>
      </c>
      <c r="BI784">
        <v>0</v>
      </c>
      <c r="BJ784">
        <v>0</v>
      </c>
      <c r="BM784">
        <f t="shared" si="306"/>
        <v>1.4501879713725999E-3</v>
      </c>
      <c r="BN784">
        <f t="shared" si="307"/>
        <v>3.7831632653061002E-4</v>
      </c>
      <c r="BO784">
        <f t="shared" si="308"/>
        <v>1.4868910444209</v>
      </c>
      <c r="BP784">
        <f t="shared" si="309"/>
        <v>2</v>
      </c>
    </row>
    <row r="785" spans="1:68" x14ac:dyDescent="0.25">
      <c r="A785" t="str">
        <f t="shared" si="255"/>
        <v>15210303</v>
      </c>
      <c r="B785">
        <v>15</v>
      </c>
      <c r="C785">
        <v>210</v>
      </c>
      <c r="D785">
        <v>3</v>
      </c>
      <c r="E785">
        <v>30</v>
      </c>
      <c r="F785" s="138">
        <f t="shared" si="279"/>
        <v>15</v>
      </c>
      <c r="G785">
        <v>0</v>
      </c>
      <c r="H785">
        <v>0</v>
      </c>
      <c r="I785">
        <v>0</v>
      </c>
      <c r="J785" s="94">
        <v>0</v>
      </c>
      <c r="K785" s="87">
        <v>1393.2</v>
      </c>
      <c r="L785" s="86">
        <v>0</v>
      </c>
      <c r="M785" s="86">
        <v>0</v>
      </c>
      <c r="N785" s="86">
        <v>0</v>
      </c>
      <c r="O785">
        <v>1.3620000000000001</v>
      </c>
      <c r="P785">
        <v>1.1000000000000001</v>
      </c>
      <c r="Q785">
        <v>1.1000000000000001</v>
      </c>
      <c r="R785">
        <v>1.1000000000000001</v>
      </c>
      <c r="S785">
        <f t="shared" si="310"/>
        <v>208</v>
      </c>
      <c r="T785">
        <f t="shared" si="311"/>
        <v>0</v>
      </c>
      <c r="U785">
        <f t="shared" si="312"/>
        <v>0</v>
      </c>
      <c r="V785">
        <f t="shared" si="297"/>
        <v>0</v>
      </c>
      <c r="W785">
        <f t="shared" si="320"/>
        <v>36</v>
      </c>
      <c r="X785">
        <f t="shared" si="321"/>
        <v>0</v>
      </c>
      <c r="Y785">
        <f t="shared" si="322"/>
        <v>0</v>
      </c>
      <c r="Z785">
        <f t="shared" si="319"/>
        <v>0</v>
      </c>
      <c r="AA785">
        <f t="shared" si="294"/>
        <v>0.42661108599487074</v>
      </c>
      <c r="AB785">
        <f t="shared" si="294"/>
        <v>0</v>
      </c>
      <c r="AC785">
        <f t="shared" si="295"/>
        <v>0</v>
      </c>
      <c r="AD785" s="96">
        <f t="shared" si="296"/>
        <v>0</v>
      </c>
      <c r="AE785" s="95">
        <v>0</v>
      </c>
      <c r="AF785" s="86">
        <v>0</v>
      </c>
      <c r="AG785" s="86">
        <v>0</v>
      </c>
      <c r="AH785">
        <v>0.98</v>
      </c>
      <c r="AI785">
        <v>0.98</v>
      </c>
      <c r="AJ785">
        <v>0.98</v>
      </c>
      <c r="AK785">
        <f t="shared" si="316"/>
        <v>0</v>
      </c>
      <c r="AL785">
        <f t="shared" si="317"/>
        <v>0</v>
      </c>
      <c r="AM785">
        <f t="shared" si="318"/>
        <v>0</v>
      </c>
      <c r="AN785">
        <f t="shared" si="313"/>
        <v>0</v>
      </c>
      <c r="AO785">
        <f t="shared" si="314"/>
        <v>0</v>
      </c>
      <c r="AP785">
        <f t="shared" si="315"/>
        <v>0</v>
      </c>
      <c r="AQ785" s="97">
        <f>(AK785/(IF((237.3*LN(('Mini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5" s="97">
        <f>(AL785/(IF((237.3*LN(('Mini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5" s="97">
        <f>(AM785/(IF((237.3*LN(('Mini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5">
        <f t="shared" si="305"/>
        <v>0</v>
      </c>
      <c r="AU785">
        <v>0</v>
      </c>
      <c r="AV785" s="96">
        <v>0</v>
      </c>
      <c r="AW785" s="139">
        <f t="shared" si="304"/>
        <v>2.1</v>
      </c>
      <c r="AX785" s="129">
        <v>0</v>
      </c>
      <c r="AY785" s="129">
        <v>0</v>
      </c>
      <c r="AZ785" s="129">
        <v>0</v>
      </c>
      <c r="BA785" s="86"/>
      <c r="BB785" s="86">
        <v>0</v>
      </c>
      <c r="BC785">
        <v>0</v>
      </c>
      <c r="BD785">
        <v>0</v>
      </c>
      <c r="BE785">
        <v>0</v>
      </c>
      <c r="BG785">
        <v>0</v>
      </c>
      <c r="BH785">
        <v>0</v>
      </c>
      <c r="BI785">
        <v>0</v>
      </c>
      <c r="BJ785">
        <v>0</v>
      </c>
      <c r="BM785">
        <f t="shared" si="306"/>
        <v>1.9563320356262001E-4</v>
      </c>
      <c r="BN785">
        <f t="shared" si="307"/>
        <v>4.4708458846471E-4</v>
      </c>
      <c r="BO785">
        <f t="shared" si="308"/>
        <v>1.766459432507</v>
      </c>
      <c r="BP785">
        <f t="shared" si="309"/>
        <v>2</v>
      </c>
    </row>
    <row r="786" spans="1:68" x14ac:dyDescent="0.25">
      <c r="A786" t="str">
        <f t="shared" si="255"/>
        <v>15210383</v>
      </c>
      <c r="B786">
        <v>15</v>
      </c>
      <c r="C786">
        <v>210</v>
      </c>
      <c r="D786">
        <v>3</v>
      </c>
      <c r="E786">
        <v>38</v>
      </c>
      <c r="F786" s="138">
        <f t="shared" si="279"/>
        <v>20</v>
      </c>
      <c r="G786">
        <v>0</v>
      </c>
      <c r="H786">
        <v>0</v>
      </c>
      <c r="I786">
        <v>0</v>
      </c>
      <c r="J786" s="94">
        <v>0</v>
      </c>
      <c r="K786" s="87">
        <v>1724.4</v>
      </c>
      <c r="L786" s="86">
        <v>0</v>
      </c>
      <c r="M786" s="86">
        <v>0</v>
      </c>
      <c r="N786" s="86">
        <v>0</v>
      </c>
      <c r="O786">
        <v>1.3620000000000001</v>
      </c>
      <c r="P786">
        <v>1.1000000000000001</v>
      </c>
      <c r="Q786">
        <v>1.1000000000000001</v>
      </c>
      <c r="R786">
        <v>1.1000000000000001</v>
      </c>
      <c r="S786">
        <f t="shared" si="310"/>
        <v>257</v>
      </c>
      <c r="T786">
        <f t="shared" si="311"/>
        <v>0</v>
      </c>
      <c r="U786">
        <f t="shared" si="312"/>
        <v>0</v>
      </c>
      <c r="V786">
        <f t="shared" si="297"/>
        <v>0</v>
      </c>
      <c r="W786">
        <f t="shared" si="320"/>
        <v>44</v>
      </c>
      <c r="X786">
        <f t="shared" si="321"/>
        <v>0</v>
      </c>
      <c r="Y786">
        <f t="shared" si="322"/>
        <v>0</v>
      </c>
      <c r="Z786">
        <f t="shared" si="319"/>
        <v>0</v>
      </c>
      <c r="AA786">
        <f t="shared" si="294"/>
        <v>1.1473540704526308</v>
      </c>
      <c r="AB786">
        <f t="shared" si="294"/>
        <v>0</v>
      </c>
      <c r="AC786">
        <f t="shared" si="295"/>
        <v>0</v>
      </c>
      <c r="AD786" s="96">
        <f t="shared" si="296"/>
        <v>0</v>
      </c>
      <c r="AE786" s="95">
        <v>0</v>
      </c>
      <c r="AF786" s="86">
        <v>0</v>
      </c>
      <c r="AG786" s="86">
        <v>0</v>
      </c>
      <c r="AH786">
        <v>0.98</v>
      </c>
      <c r="AI786">
        <v>0.98</v>
      </c>
      <c r="AJ786">
        <v>0.98</v>
      </c>
      <c r="AK786">
        <f t="shared" si="316"/>
        <v>0</v>
      </c>
      <c r="AL786">
        <f t="shared" si="317"/>
        <v>0</v>
      </c>
      <c r="AM786">
        <f t="shared" si="318"/>
        <v>0</v>
      </c>
      <c r="AN786">
        <f t="shared" si="313"/>
        <v>0</v>
      </c>
      <c r="AO786">
        <f t="shared" si="314"/>
        <v>0</v>
      </c>
      <c r="AP786">
        <f t="shared" si="315"/>
        <v>0</v>
      </c>
      <c r="AQ786" s="97">
        <f>(AK786/(IF((237.3*LN(('Mini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6" s="97">
        <f>(AL786/(IF((237.3*LN(('Mini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6" s="97">
        <f>(AM786/(IF((237.3*LN(('Mini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6">
        <f t="shared" si="305"/>
        <v>0</v>
      </c>
      <c r="AU786">
        <v>0</v>
      </c>
      <c r="AV786" s="96">
        <v>0</v>
      </c>
      <c r="AW786" s="139">
        <f t="shared" si="304"/>
        <v>2.8000000000000003</v>
      </c>
      <c r="AX786" s="129">
        <v>0</v>
      </c>
      <c r="AY786" s="129">
        <v>0</v>
      </c>
      <c r="AZ786" s="129">
        <v>0</v>
      </c>
      <c r="BA786" s="86"/>
      <c r="BB786" s="86">
        <v>0</v>
      </c>
      <c r="BC786">
        <v>0</v>
      </c>
      <c r="BD786">
        <v>0</v>
      </c>
      <c r="BE786">
        <v>0</v>
      </c>
      <c r="BG786">
        <v>0</v>
      </c>
      <c r="BH786">
        <v>0</v>
      </c>
      <c r="BI786">
        <v>0</v>
      </c>
      <c r="BJ786">
        <v>0</v>
      </c>
      <c r="BM786">
        <f t="shared" si="306"/>
        <v>1.6730950035507E-3</v>
      </c>
      <c r="BN786">
        <f t="shared" si="307"/>
        <v>3.2929523945446001E-4</v>
      </c>
      <c r="BO786">
        <f t="shared" si="308"/>
        <v>1.3691788367472</v>
      </c>
      <c r="BP786">
        <f t="shared" si="309"/>
        <v>2</v>
      </c>
    </row>
    <row r="787" spans="1:68" x14ac:dyDescent="0.25">
      <c r="A787" t="str">
        <f t="shared" si="255"/>
        <v>15230143</v>
      </c>
      <c r="B787">
        <v>15</v>
      </c>
      <c r="C787">
        <v>230</v>
      </c>
      <c r="D787">
        <v>3</v>
      </c>
      <c r="E787">
        <v>14</v>
      </c>
      <c r="F787" s="138">
        <f t="shared" si="279"/>
        <v>5</v>
      </c>
      <c r="G787">
        <v>0</v>
      </c>
      <c r="H787">
        <v>0</v>
      </c>
      <c r="I787">
        <v>0</v>
      </c>
      <c r="J787" s="94">
        <v>0</v>
      </c>
      <c r="K787" s="87">
        <v>504</v>
      </c>
      <c r="L787" s="86">
        <v>0</v>
      </c>
      <c r="M787" s="86">
        <v>0</v>
      </c>
      <c r="N787" s="86">
        <v>0</v>
      </c>
      <c r="O787">
        <v>1.3620000000000001</v>
      </c>
      <c r="P787">
        <v>1.1000000000000001</v>
      </c>
      <c r="Q787">
        <v>1.1000000000000001</v>
      </c>
      <c r="R787">
        <v>1.1000000000000001</v>
      </c>
      <c r="S787">
        <f t="shared" si="310"/>
        <v>75</v>
      </c>
      <c r="T787">
        <f t="shared" si="311"/>
        <v>0</v>
      </c>
      <c r="U787">
        <f t="shared" si="312"/>
        <v>0</v>
      </c>
      <c r="V787">
        <f t="shared" si="297"/>
        <v>0</v>
      </c>
      <c r="W787">
        <f t="shared" si="320"/>
        <v>13</v>
      </c>
      <c r="X787">
        <f t="shared" si="321"/>
        <v>0</v>
      </c>
      <c r="Y787">
        <f t="shared" si="322"/>
        <v>0</v>
      </c>
      <c r="Z787">
        <f t="shared" si="319"/>
        <v>0</v>
      </c>
      <c r="AA787">
        <f t="shared" si="294"/>
        <v>0.35746264479032858</v>
      </c>
      <c r="AB787">
        <f t="shared" si="294"/>
        <v>0</v>
      </c>
      <c r="AC787">
        <f t="shared" si="295"/>
        <v>0</v>
      </c>
      <c r="AD787" s="96">
        <f t="shared" si="296"/>
        <v>0</v>
      </c>
      <c r="AE787" s="95">
        <v>0</v>
      </c>
      <c r="AF787" s="86">
        <v>0</v>
      </c>
      <c r="AG787" s="86">
        <v>0</v>
      </c>
      <c r="AH787">
        <v>0.98</v>
      </c>
      <c r="AI787">
        <v>0.98</v>
      </c>
      <c r="AJ787">
        <v>0.98</v>
      </c>
      <c r="AK787">
        <f t="shared" si="316"/>
        <v>0</v>
      </c>
      <c r="AL787">
        <f t="shared" si="317"/>
        <v>0</v>
      </c>
      <c r="AM787">
        <f t="shared" si="318"/>
        <v>0</v>
      </c>
      <c r="AN787">
        <f t="shared" si="313"/>
        <v>0</v>
      </c>
      <c r="AO787">
        <f t="shared" si="314"/>
        <v>0</v>
      </c>
      <c r="AP787">
        <f t="shared" si="315"/>
        <v>0</v>
      </c>
      <c r="AQ787" s="97">
        <f>(AK787/(IF((237.3*LN(('Mini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7" s="97">
        <f>(AL787/(IF((237.3*LN(('Mini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7" s="97">
        <f>(AM787/(IF((237.3*LN(('Mini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7">
        <f t="shared" si="305"/>
        <v>0</v>
      </c>
      <c r="AU787">
        <v>0</v>
      </c>
      <c r="AV787" s="96">
        <v>0</v>
      </c>
      <c r="AW787" s="139">
        <f t="shared" si="304"/>
        <v>0.76666666666666672</v>
      </c>
      <c r="AX787" s="129">
        <v>0</v>
      </c>
      <c r="AY787" s="129">
        <v>0</v>
      </c>
      <c r="AZ787" s="129">
        <v>0</v>
      </c>
      <c r="BA787" s="86"/>
      <c r="BB787" s="86">
        <v>0</v>
      </c>
      <c r="BC787">
        <v>0</v>
      </c>
      <c r="BD787">
        <v>0</v>
      </c>
      <c r="BE787">
        <v>0</v>
      </c>
      <c r="BG787">
        <v>0</v>
      </c>
      <c r="BH787">
        <v>0</v>
      </c>
      <c r="BI787">
        <v>0</v>
      </c>
      <c r="BJ787">
        <v>0</v>
      </c>
      <c r="BM787">
        <f t="shared" si="306"/>
        <v>8.0534470601597002E-4</v>
      </c>
      <c r="BN787">
        <f t="shared" si="307"/>
        <v>3.9795050474943999E-4</v>
      </c>
      <c r="BO787">
        <f t="shared" si="308"/>
        <v>1.8138647155180001</v>
      </c>
      <c r="BP787">
        <f t="shared" si="309"/>
        <v>2</v>
      </c>
    </row>
    <row r="788" spans="1:68" x14ac:dyDescent="0.25">
      <c r="A788" t="str">
        <f t="shared" si="255"/>
        <v>15230183</v>
      </c>
      <c r="B788">
        <v>15</v>
      </c>
      <c r="C788">
        <v>230</v>
      </c>
      <c r="D788">
        <v>3</v>
      </c>
      <c r="E788">
        <v>18</v>
      </c>
      <c r="F788" s="138">
        <f t="shared" si="279"/>
        <v>10</v>
      </c>
      <c r="G788">
        <v>0</v>
      </c>
      <c r="H788">
        <v>0</v>
      </c>
      <c r="I788">
        <v>0</v>
      </c>
      <c r="J788" s="94">
        <v>0</v>
      </c>
      <c r="K788" s="87">
        <v>826</v>
      </c>
      <c r="L788" s="86">
        <v>0</v>
      </c>
      <c r="M788" s="86">
        <v>0</v>
      </c>
      <c r="N788" s="86">
        <v>0</v>
      </c>
      <c r="O788">
        <v>1.3620000000000001</v>
      </c>
      <c r="P788">
        <v>1.1000000000000001</v>
      </c>
      <c r="Q788">
        <v>1.1000000000000001</v>
      </c>
      <c r="R788">
        <v>1.1000000000000001</v>
      </c>
      <c r="S788">
        <f t="shared" si="310"/>
        <v>123</v>
      </c>
      <c r="T788">
        <f t="shared" si="311"/>
        <v>0</v>
      </c>
      <c r="U788">
        <f t="shared" si="312"/>
        <v>0</v>
      </c>
      <c r="V788">
        <f t="shared" si="297"/>
        <v>0</v>
      </c>
      <c r="W788">
        <f t="shared" si="320"/>
        <v>21</v>
      </c>
      <c r="X788">
        <f t="shared" si="321"/>
        <v>0</v>
      </c>
      <c r="Y788">
        <f t="shared" si="322"/>
        <v>0</v>
      </c>
      <c r="Z788">
        <f t="shared" si="319"/>
        <v>0</v>
      </c>
      <c r="AA788">
        <f t="shared" si="294"/>
        <v>0.56829839632813939</v>
      </c>
      <c r="AB788">
        <f t="shared" si="294"/>
        <v>0</v>
      </c>
      <c r="AC788">
        <f t="shared" si="295"/>
        <v>0</v>
      </c>
      <c r="AD788" s="96">
        <f t="shared" si="296"/>
        <v>0</v>
      </c>
      <c r="AE788" s="95">
        <v>0</v>
      </c>
      <c r="AF788" s="86">
        <v>0</v>
      </c>
      <c r="AG788" s="86">
        <v>0</v>
      </c>
      <c r="AH788">
        <v>0.98</v>
      </c>
      <c r="AI788">
        <v>0.98</v>
      </c>
      <c r="AJ788">
        <v>0.98</v>
      </c>
      <c r="AK788">
        <f t="shared" si="316"/>
        <v>0</v>
      </c>
      <c r="AL788">
        <f t="shared" si="317"/>
        <v>0</v>
      </c>
      <c r="AM788">
        <f t="shared" si="318"/>
        <v>0</v>
      </c>
      <c r="AN788">
        <f t="shared" si="313"/>
        <v>0</v>
      </c>
      <c r="AO788">
        <f t="shared" si="314"/>
        <v>0</v>
      </c>
      <c r="AP788">
        <f t="shared" si="315"/>
        <v>0</v>
      </c>
      <c r="AQ788" s="97">
        <f>(AK788/(IF((237.3*LN(('Mini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8" s="97">
        <f>(AL788/(IF((237.3*LN(('Mini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8" s="97">
        <f>(AM788/(IF((237.3*LN(('Mini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8">
        <f t="shared" si="305"/>
        <v>0</v>
      </c>
      <c r="AU788">
        <v>0</v>
      </c>
      <c r="AV788" s="96">
        <v>0</v>
      </c>
      <c r="AW788" s="139">
        <f t="shared" si="304"/>
        <v>1.5333333333333334</v>
      </c>
      <c r="AX788" s="129">
        <v>0</v>
      </c>
      <c r="AY788" s="129">
        <v>0</v>
      </c>
      <c r="AZ788" s="129">
        <v>0</v>
      </c>
      <c r="BA788" s="86"/>
      <c r="BB788" s="86">
        <v>0</v>
      </c>
      <c r="BC788">
        <v>0</v>
      </c>
      <c r="BD788">
        <v>0</v>
      </c>
      <c r="BE788">
        <v>0</v>
      </c>
      <c r="BG788">
        <v>0</v>
      </c>
      <c r="BH788">
        <v>0</v>
      </c>
      <c r="BI788">
        <v>0</v>
      </c>
      <c r="BJ788">
        <v>0</v>
      </c>
      <c r="BM788">
        <f t="shared" si="306"/>
        <v>1.4501879713725999E-3</v>
      </c>
      <c r="BN788">
        <f t="shared" si="307"/>
        <v>3.7831632653061002E-4</v>
      </c>
      <c r="BO788">
        <f t="shared" si="308"/>
        <v>1.4868910444209</v>
      </c>
      <c r="BP788">
        <f t="shared" si="309"/>
        <v>2</v>
      </c>
    </row>
    <row r="789" spans="1:68" x14ac:dyDescent="0.25">
      <c r="A789" t="str">
        <f t="shared" si="255"/>
        <v>15230233</v>
      </c>
      <c r="B789">
        <v>15</v>
      </c>
      <c r="C789">
        <v>230</v>
      </c>
      <c r="D789">
        <v>3</v>
      </c>
      <c r="E789">
        <v>23</v>
      </c>
      <c r="F789" s="138">
        <f t="shared" si="279"/>
        <v>10</v>
      </c>
      <c r="G789">
        <v>0</v>
      </c>
      <c r="H789">
        <v>0</v>
      </c>
      <c r="I789">
        <v>0</v>
      </c>
      <c r="J789" s="94">
        <v>0</v>
      </c>
      <c r="K789" s="87">
        <v>1230</v>
      </c>
      <c r="L789" s="86">
        <v>0</v>
      </c>
      <c r="M789" s="86">
        <v>0</v>
      </c>
      <c r="N789" s="86">
        <v>0</v>
      </c>
      <c r="O789">
        <v>1.3620000000000001</v>
      </c>
      <c r="P789">
        <v>1.1000000000000001</v>
      </c>
      <c r="Q789">
        <v>1.1000000000000001</v>
      </c>
      <c r="R789">
        <v>1.1000000000000001</v>
      </c>
      <c r="S789">
        <f t="shared" si="310"/>
        <v>184</v>
      </c>
      <c r="T789">
        <f t="shared" si="311"/>
        <v>0</v>
      </c>
      <c r="U789">
        <f t="shared" si="312"/>
        <v>0</v>
      </c>
      <c r="V789">
        <f t="shared" si="297"/>
        <v>0</v>
      </c>
      <c r="W789">
        <f t="shared" si="320"/>
        <v>32</v>
      </c>
      <c r="X789">
        <f t="shared" si="321"/>
        <v>0</v>
      </c>
      <c r="Y789">
        <f t="shared" si="322"/>
        <v>0</v>
      </c>
      <c r="Z789">
        <f t="shared" si="319"/>
        <v>0</v>
      </c>
      <c r="AA789">
        <f t="shared" si="294"/>
        <v>1.0638386676140126</v>
      </c>
      <c r="AB789">
        <f t="shared" si="294"/>
        <v>0</v>
      </c>
      <c r="AC789">
        <f t="shared" si="295"/>
        <v>0</v>
      </c>
      <c r="AD789" s="96">
        <f t="shared" si="296"/>
        <v>0</v>
      </c>
      <c r="AE789" s="95">
        <v>0</v>
      </c>
      <c r="AF789" s="86">
        <v>0</v>
      </c>
      <c r="AG789" s="86">
        <v>0</v>
      </c>
      <c r="AH789">
        <v>0.98</v>
      </c>
      <c r="AI789">
        <v>0.98</v>
      </c>
      <c r="AJ789">
        <v>0.98</v>
      </c>
      <c r="AK789">
        <f t="shared" si="316"/>
        <v>0</v>
      </c>
      <c r="AL789">
        <f t="shared" si="317"/>
        <v>0</v>
      </c>
      <c r="AM789">
        <f t="shared" si="318"/>
        <v>0</v>
      </c>
      <c r="AN789">
        <f t="shared" si="313"/>
        <v>0</v>
      </c>
      <c r="AO789">
        <f t="shared" si="314"/>
        <v>0</v>
      </c>
      <c r="AP789">
        <f t="shared" si="315"/>
        <v>0</v>
      </c>
      <c r="AQ789" s="97">
        <f>(AK789/(IF((237.3*LN(('Mini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89" s="97">
        <f>(AL789/(IF((237.3*LN(('Mini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89" s="97">
        <f>(AM789/(IF((237.3*LN(('Mini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89">
        <f t="shared" si="305"/>
        <v>0</v>
      </c>
      <c r="AU789">
        <v>0</v>
      </c>
      <c r="AV789" s="96">
        <v>0</v>
      </c>
      <c r="AW789" s="139">
        <f t="shared" si="304"/>
        <v>1.5333333333333334</v>
      </c>
      <c r="AX789" s="129">
        <v>0</v>
      </c>
      <c r="AY789" s="129">
        <v>0</v>
      </c>
      <c r="AZ789" s="129">
        <v>0</v>
      </c>
      <c r="BA789" s="86"/>
      <c r="BB789" s="86">
        <v>0</v>
      </c>
      <c r="BC789">
        <v>0</v>
      </c>
      <c r="BD789">
        <v>0</v>
      </c>
      <c r="BE789">
        <v>0</v>
      </c>
      <c r="BG789">
        <v>0</v>
      </c>
      <c r="BH789">
        <v>0</v>
      </c>
      <c r="BI789">
        <v>0</v>
      </c>
      <c r="BJ789">
        <v>0</v>
      </c>
      <c r="BM789">
        <f t="shared" si="306"/>
        <v>1.4501879713725999E-3</v>
      </c>
      <c r="BN789">
        <f t="shared" si="307"/>
        <v>3.7831632653061002E-4</v>
      </c>
      <c r="BO789">
        <f t="shared" si="308"/>
        <v>1.4868910444209</v>
      </c>
      <c r="BP789">
        <f t="shared" si="309"/>
        <v>2</v>
      </c>
    </row>
    <row r="790" spans="1:68" x14ac:dyDescent="0.25">
      <c r="A790" t="str">
        <f t="shared" si="255"/>
        <v>15230303</v>
      </c>
      <c r="B790">
        <v>15</v>
      </c>
      <c r="C790">
        <v>230</v>
      </c>
      <c r="D790">
        <v>3</v>
      </c>
      <c r="E790">
        <v>30</v>
      </c>
      <c r="F790" s="138">
        <f t="shared" si="279"/>
        <v>15</v>
      </c>
      <c r="G790">
        <v>0</v>
      </c>
      <c r="H790">
        <v>0</v>
      </c>
      <c r="I790">
        <v>0</v>
      </c>
      <c r="J790" s="94">
        <v>0</v>
      </c>
      <c r="K790" s="87">
        <v>1548</v>
      </c>
      <c r="L790" s="86">
        <v>0</v>
      </c>
      <c r="M790" s="86">
        <v>0</v>
      </c>
      <c r="N790" s="86">
        <v>0</v>
      </c>
      <c r="O790">
        <v>1.3620000000000001</v>
      </c>
      <c r="P790">
        <v>1.1000000000000001</v>
      </c>
      <c r="Q790">
        <v>1.1000000000000001</v>
      </c>
      <c r="R790">
        <v>1.1000000000000001</v>
      </c>
      <c r="S790">
        <f t="shared" si="310"/>
        <v>231</v>
      </c>
      <c r="T790">
        <f t="shared" si="311"/>
        <v>0</v>
      </c>
      <c r="U790">
        <f t="shared" si="312"/>
        <v>0</v>
      </c>
      <c r="V790">
        <f t="shared" si="297"/>
        <v>0</v>
      </c>
      <c r="W790">
        <f t="shared" si="320"/>
        <v>40</v>
      </c>
      <c r="X790">
        <f t="shared" si="321"/>
        <v>0</v>
      </c>
      <c r="Y790">
        <f t="shared" si="322"/>
        <v>0</v>
      </c>
      <c r="Z790">
        <f t="shared" si="319"/>
        <v>0</v>
      </c>
      <c r="AA790">
        <f t="shared" si="294"/>
        <v>0.56589390170262666</v>
      </c>
      <c r="AB790">
        <f t="shared" si="294"/>
        <v>0</v>
      </c>
      <c r="AC790">
        <f t="shared" si="295"/>
        <v>0</v>
      </c>
      <c r="AD790" s="96">
        <f t="shared" si="296"/>
        <v>0</v>
      </c>
      <c r="AE790" s="95">
        <v>0</v>
      </c>
      <c r="AF790" s="86">
        <v>0</v>
      </c>
      <c r="AG790" s="86">
        <v>0</v>
      </c>
      <c r="AH790">
        <v>0.98</v>
      </c>
      <c r="AI790">
        <v>0.98</v>
      </c>
      <c r="AJ790">
        <v>0.98</v>
      </c>
      <c r="AK790">
        <f t="shared" si="316"/>
        <v>0</v>
      </c>
      <c r="AL790">
        <f t="shared" si="317"/>
        <v>0</v>
      </c>
      <c r="AM790">
        <f t="shared" si="318"/>
        <v>0</v>
      </c>
      <c r="AN790">
        <f t="shared" si="313"/>
        <v>0</v>
      </c>
      <c r="AO790">
        <f t="shared" si="314"/>
        <v>0</v>
      </c>
      <c r="AP790">
        <f t="shared" si="315"/>
        <v>0</v>
      </c>
      <c r="AQ790" s="97">
        <f>(AK790/(IF((237.3*LN(('Mini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0" s="97">
        <f>(AL790/(IF((237.3*LN(('Mini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0" s="97">
        <f>(AM790/(IF((237.3*LN(('Mini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0">
        <f t="shared" si="305"/>
        <v>0</v>
      </c>
      <c r="AU790">
        <v>0</v>
      </c>
      <c r="AV790" s="96">
        <v>0</v>
      </c>
      <c r="AW790" s="139">
        <f t="shared" si="304"/>
        <v>2.3000000000000003</v>
      </c>
      <c r="AX790" s="129">
        <v>0</v>
      </c>
      <c r="AY790" s="129">
        <v>0</v>
      </c>
      <c r="AZ790" s="129">
        <v>0</v>
      </c>
      <c r="BA790" s="86"/>
      <c r="BB790" s="86">
        <v>0</v>
      </c>
      <c r="BC790">
        <v>0</v>
      </c>
      <c r="BD790">
        <v>0</v>
      </c>
      <c r="BE790">
        <v>0</v>
      </c>
      <c r="BG790">
        <v>0</v>
      </c>
      <c r="BH790">
        <v>0</v>
      </c>
      <c r="BI790">
        <v>0</v>
      </c>
      <c r="BJ790">
        <v>0</v>
      </c>
      <c r="BM790">
        <f t="shared" si="306"/>
        <v>1.9563320356262001E-4</v>
      </c>
      <c r="BN790">
        <f t="shared" si="307"/>
        <v>4.4708458846471E-4</v>
      </c>
      <c r="BO790">
        <f t="shared" si="308"/>
        <v>1.766459432507</v>
      </c>
      <c r="BP790">
        <f t="shared" si="309"/>
        <v>2</v>
      </c>
    </row>
    <row r="791" spans="1:68" x14ac:dyDescent="0.25">
      <c r="A791" t="str">
        <f t="shared" si="255"/>
        <v>15230383</v>
      </c>
      <c r="B791">
        <v>15</v>
      </c>
      <c r="C791">
        <v>230</v>
      </c>
      <c r="D791">
        <v>3</v>
      </c>
      <c r="E791">
        <v>38</v>
      </c>
      <c r="F791" s="138">
        <f t="shared" si="279"/>
        <v>20</v>
      </c>
      <c r="G791">
        <v>0</v>
      </c>
      <c r="H791">
        <v>0</v>
      </c>
      <c r="I791">
        <v>0</v>
      </c>
      <c r="J791" s="94">
        <v>0</v>
      </c>
      <c r="K791" s="87">
        <v>1916</v>
      </c>
      <c r="L791" s="86">
        <v>0</v>
      </c>
      <c r="M791" s="86">
        <v>0</v>
      </c>
      <c r="N791" s="86">
        <v>0</v>
      </c>
      <c r="O791">
        <v>1.3620000000000001</v>
      </c>
      <c r="P791">
        <v>1.1000000000000001</v>
      </c>
      <c r="Q791">
        <v>1.1000000000000001</v>
      </c>
      <c r="R791">
        <v>1.1000000000000001</v>
      </c>
      <c r="S791">
        <f t="shared" si="310"/>
        <v>286</v>
      </c>
      <c r="T791">
        <f t="shared" si="311"/>
        <v>0</v>
      </c>
      <c r="U791">
        <f t="shared" si="312"/>
        <v>0</v>
      </c>
      <c r="V791">
        <f t="shared" si="297"/>
        <v>0</v>
      </c>
      <c r="W791">
        <f t="shared" si="320"/>
        <v>49</v>
      </c>
      <c r="X791">
        <f t="shared" si="321"/>
        <v>0</v>
      </c>
      <c r="Y791">
        <f t="shared" si="322"/>
        <v>0</v>
      </c>
      <c r="Z791">
        <f t="shared" si="319"/>
        <v>0</v>
      </c>
      <c r="AA791">
        <f t="shared" si="294"/>
        <v>1.4652400940970833</v>
      </c>
      <c r="AB791">
        <f t="shared" si="294"/>
        <v>0</v>
      </c>
      <c r="AC791">
        <f t="shared" si="295"/>
        <v>0</v>
      </c>
      <c r="AD791" s="96">
        <f t="shared" si="296"/>
        <v>0</v>
      </c>
      <c r="AE791" s="95">
        <v>0</v>
      </c>
      <c r="AF791" s="86">
        <v>0</v>
      </c>
      <c r="AG791" s="86">
        <v>0</v>
      </c>
      <c r="AH791">
        <v>0.98</v>
      </c>
      <c r="AI791">
        <v>0.98</v>
      </c>
      <c r="AJ791">
        <v>0.98</v>
      </c>
      <c r="AK791">
        <f t="shared" si="316"/>
        <v>0</v>
      </c>
      <c r="AL791">
        <f t="shared" si="317"/>
        <v>0</v>
      </c>
      <c r="AM791">
        <f t="shared" si="318"/>
        <v>0</v>
      </c>
      <c r="AN791">
        <f t="shared" si="313"/>
        <v>0</v>
      </c>
      <c r="AO791">
        <f t="shared" si="314"/>
        <v>0</v>
      </c>
      <c r="AP791">
        <f t="shared" si="315"/>
        <v>0</v>
      </c>
      <c r="AQ791" s="97">
        <f>(AK791/(IF((237.3*LN(('Mini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1" s="97">
        <f>(AL791/(IF((237.3*LN(('Mini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1" s="97">
        <f>(AM791/(IF((237.3*LN(('Mini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1">
        <f t="shared" si="305"/>
        <v>0</v>
      </c>
      <c r="AU791">
        <v>0</v>
      </c>
      <c r="AV791" s="96">
        <v>0</v>
      </c>
      <c r="AW791" s="139">
        <f t="shared" si="304"/>
        <v>3.0666666666666669</v>
      </c>
      <c r="AX791" s="129">
        <v>0</v>
      </c>
      <c r="AY791" s="129">
        <v>0</v>
      </c>
      <c r="AZ791" s="129">
        <v>0</v>
      </c>
      <c r="BA791" s="86"/>
      <c r="BB791" s="86">
        <v>0</v>
      </c>
      <c r="BC791">
        <v>0</v>
      </c>
      <c r="BD791">
        <v>0</v>
      </c>
      <c r="BE791">
        <v>0</v>
      </c>
      <c r="BG791">
        <v>0</v>
      </c>
      <c r="BH791">
        <v>0</v>
      </c>
      <c r="BI791">
        <v>0</v>
      </c>
      <c r="BJ791">
        <v>0</v>
      </c>
      <c r="BM791">
        <f t="shared" si="306"/>
        <v>1.6730950035507E-3</v>
      </c>
      <c r="BN791">
        <f t="shared" si="307"/>
        <v>3.2929523945446001E-4</v>
      </c>
      <c r="BO791">
        <f t="shared" si="308"/>
        <v>1.3691788367472</v>
      </c>
      <c r="BP791">
        <f t="shared" si="309"/>
        <v>2</v>
      </c>
    </row>
    <row r="792" spans="1:68" x14ac:dyDescent="0.25">
      <c r="A792" t="str">
        <f t="shared" si="255"/>
        <v>15250143</v>
      </c>
      <c r="B792">
        <v>15</v>
      </c>
      <c r="C792">
        <v>250</v>
      </c>
      <c r="D792">
        <v>3</v>
      </c>
      <c r="E792">
        <v>14</v>
      </c>
      <c r="F792" s="138">
        <f t="shared" si="279"/>
        <v>5</v>
      </c>
      <c r="G792">
        <v>0</v>
      </c>
      <c r="H792">
        <v>0</v>
      </c>
      <c r="I792">
        <v>0</v>
      </c>
      <c r="J792" s="94">
        <v>0</v>
      </c>
      <c r="K792" s="87">
        <v>554.40000000000009</v>
      </c>
      <c r="L792" s="86">
        <v>0</v>
      </c>
      <c r="M792" s="86">
        <v>0</v>
      </c>
      <c r="N792" s="86">
        <v>0</v>
      </c>
      <c r="O792">
        <v>1.3620000000000001</v>
      </c>
      <c r="P792">
        <v>1.1000000000000001</v>
      </c>
      <c r="Q792">
        <v>1.1000000000000001</v>
      </c>
      <c r="R792">
        <v>1.1000000000000001</v>
      </c>
      <c r="S792">
        <f t="shared" si="310"/>
        <v>83</v>
      </c>
      <c r="T792">
        <f t="shared" si="311"/>
        <v>0</v>
      </c>
      <c r="U792">
        <f t="shared" si="312"/>
        <v>0</v>
      </c>
      <c r="V792">
        <f t="shared" si="297"/>
        <v>0</v>
      </c>
      <c r="W792">
        <f t="shared" si="320"/>
        <v>14</v>
      </c>
      <c r="X792">
        <f t="shared" si="321"/>
        <v>0</v>
      </c>
      <c r="Y792">
        <f t="shared" si="322"/>
        <v>0</v>
      </c>
      <c r="Z792">
        <f t="shared" si="319"/>
        <v>0</v>
      </c>
      <c r="AA792">
        <f t="shared" si="294"/>
        <v>0.44676388043951643</v>
      </c>
      <c r="AB792">
        <f t="shared" si="294"/>
        <v>0</v>
      </c>
      <c r="AC792">
        <f t="shared" si="295"/>
        <v>0</v>
      </c>
      <c r="AD792" s="96">
        <f t="shared" si="296"/>
        <v>0</v>
      </c>
      <c r="AE792" s="95">
        <v>0</v>
      </c>
      <c r="AF792" s="86">
        <v>0</v>
      </c>
      <c r="AG792" s="86">
        <v>0</v>
      </c>
      <c r="AH792">
        <v>0.98</v>
      </c>
      <c r="AI792">
        <v>0.98</v>
      </c>
      <c r="AJ792">
        <v>0.98</v>
      </c>
      <c r="AK792">
        <f t="shared" si="316"/>
        <v>0</v>
      </c>
      <c r="AL792">
        <f t="shared" si="317"/>
        <v>0</v>
      </c>
      <c r="AM792">
        <f t="shared" si="318"/>
        <v>0</v>
      </c>
      <c r="AN792">
        <f t="shared" si="313"/>
        <v>0</v>
      </c>
      <c r="AO792">
        <f t="shared" si="314"/>
        <v>0</v>
      </c>
      <c r="AP792">
        <f t="shared" si="315"/>
        <v>0</v>
      </c>
      <c r="AQ792" s="97">
        <f>(AK792/(IF((237.3*LN(('Mini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2" s="97">
        <f>(AL792/(IF((237.3*LN(('Mini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2" s="97">
        <f>(AM792/(IF((237.3*LN(('Mini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2">
        <f t="shared" si="305"/>
        <v>0</v>
      </c>
      <c r="AU792">
        <v>0</v>
      </c>
      <c r="AV792" s="96">
        <v>0</v>
      </c>
      <c r="AW792" s="139">
        <f t="shared" si="304"/>
        <v>0.83333333333333337</v>
      </c>
      <c r="AX792" s="129">
        <v>0</v>
      </c>
      <c r="AY792" s="129">
        <v>0</v>
      </c>
      <c r="AZ792" s="129">
        <v>0</v>
      </c>
      <c r="BA792" s="86"/>
      <c r="BB792" s="86">
        <v>0</v>
      </c>
      <c r="BC792">
        <v>0</v>
      </c>
      <c r="BD792">
        <v>0</v>
      </c>
      <c r="BE792">
        <v>0</v>
      </c>
      <c r="BG792">
        <v>0</v>
      </c>
      <c r="BH792">
        <v>0</v>
      </c>
      <c r="BI792">
        <v>0</v>
      </c>
      <c r="BJ792">
        <v>0</v>
      </c>
      <c r="BM792">
        <f t="shared" si="306"/>
        <v>8.0534470601597002E-4</v>
      </c>
      <c r="BN792">
        <f t="shared" si="307"/>
        <v>3.9795050474943999E-4</v>
      </c>
      <c r="BO792">
        <f t="shared" si="308"/>
        <v>1.8138647155180001</v>
      </c>
      <c r="BP792">
        <f t="shared" si="309"/>
        <v>2</v>
      </c>
    </row>
    <row r="793" spans="1:68" x14ac:dyDescent="0.25">
      <c r="A793" t="str">
        <f t="shared" si="255"/>
        <v>15250183</v>
      </c>
      <c r="B793">
        <v>15</v>
      </c>
      <c r="C793">
        <v>250</v>
      </c>
      <c r="D793">
        <v>3</v>
      </c>
      <c r="E793">
        <v>18</v>
      </c>
      <c r="F793" s="138">
        <f t="shared" si="279"/>
        <v>10</v>
      </c>
      <c r="G793">
        <v>0</v>
      </c>
      <c r="H793">
        <v>0</v>
      </c>
      <c r="I793">
        <v>0</v>
      </c>
      <c r="J793" s="94">
        <v>0</v>
      </c>
      <c r="K793" s="87">
        <v>908.6</v>
      </c>
      <c r="L793" s="86">
        <v>0</v>
      </c>
      <c r="M793" s="86">
        <v>0</v>
      </c>
      <c r="N793" s="86">
        <v>0</v>
      </c>
      <c r="O793">
        <v>1.3620000000000001</v>
      </c>
      <c r="P793">
        <v>1.1000000000000001</v>
      </c>
      <c r="Q793">
        <v>1.1000000000000001</v>
      </c>
      <c r="R793">
        <v>1.1000000000000001</v>
      </c>
      <c r="S793">
        <f t="shared" si="310"/>
        <v>136</v>
      </c>
      <c r="T793">
        <f t="shared" si="311"/>
        <v>0</v>
      </c>
      <c r="U793">
        <f t="shared" si="312"/>
        <v>0</v>
      </c>
      <c r="V793">
        <f t="shared" si="297"/>
        <v>0</v>
      </c>
      <c r="W793">
        <f t="shared" si="320"/>
        <v>23</v>
      </c>
      <c r="X793">
        <f t="shared" si="321"/>
        <v>0</v>
      </c>
      <c r="Y793">
        <f t="shared" si="322"/>
        <v>0</v>
      </c>
      <c r="Z793">
        <f t="shared" si="319"/>
        <v>0</v>
      </c>
      <c r="AA793">
        <f t="shared" si="294"/>
        <v>0.71088020894380499</v>
      </c>
      <c r="AB793">
        <f t="shared" si="294"/>
        <v>0</v>
      </c>
      <c r="AC793">
        <f t="shared" si="295"/>
        <v>0</v>
      </c>
      <c r="AD793" s="96">
        <f t="shared" si="296"/>
        <v>0</v>
      </c>
      <c r="AE793" s="95">
        <v>0</v>
      </c>
      <c r="AF793" s="86">
        <v>0</v>
      </c>
      <c r="AG793" s="86">
        <v>0</v>
      </c>
      <c r="AH793">
        <v>0.98</v>
      </c>
      <c r="AI793">
        <v>0.98</v>
      </c>
      <c r="AJ793">
        <v>0.98</v>
      </c>
      <c r="AK793">
        <f t="shared" si="316"/>
        <v>0</v>
      </c>
      <c r="AL793">
        <f t="shared" si="317"/>
        <v>0</v>
      </c>
      <c r="AM793">
        <f t="shared" si="318"/>
        <v>0</v>
      </c>
      <c r="AN793">
        <f t="shared" si="313"/>
        <v>0</v>
      </c>
      <c r="AO793">
        <f t="shared" si="314"/>
        <v>0</v>
      </c>
      <c r="AP793">
        <f t="shared" si="315"/>
        <v>0</v>
      </c>
      <c r="AQ793" s="97">
        <f>(AK793/(IF((237.3*LN(('Mini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3" s="97">
        <f>(AL793/(IF((237.3*LN(('Mini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3" s="97">
        <f>(AM793/(IF((237.3*LN(('Mini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3">
        <f t="shared" si="305"/>
        <v>0</v>
      </c>
      <c r="AU793">
        <v>0</v>
      </c>
      <c r="AV793" s="96">
        <v>0</v>
      </c>
      <c r="AW793" s="139">
        <f t="shared" si="304"/>
        <v>1.6666666666666667</v>
      </c>
      <c r="AX793" s="129">
        <v>0</v>
      </c>
      <c r="AY793" s="129">
        <v>0</v>
      </c>
      <c r="AZ793" s="129">
        <v>0</v>
      </c>
      <c r="BA793" s="86"/>
      <c r="BB793" s="86">
        <v>0</v>
      </c>
      <c r="BC793">
        <v>0</v>
      </c>
      <c r="BD793">
        <v>0</v>
      </c>
      <c r="BE793">
        <v>0</v>
      </c>
      <c r="BG793">
        <v>0</v>
      </c>
      <c r="BH793">
        <v>0</v>
      </c>
      <c r="BI793">
        <v>0</v>
      </c>
      <c r="BJ793">
        <v>0</v>
      </c>
      <c r="BM793">
        <f t="shared" si="306"/>
        <v>1.4501879713725999E-3</v>
      </c>
      <c r="BN793">
        <f t="shared" si="307"/>
        <v>3.7831632653061002E-4</v>
      </c>
      <c r="BO793">
        <f t="shared" si="308"/>
        <v>1.4868910444209</v>
      </c>
      <c r="BP793">
        <f t="shared" si="309"/>
        <v>2</v>
      </c>
    </row>
    <row r="794" spans="1:68" x14ac:dyDescent="0.25">
      <c r="A794" t="str">
        <f t="shared" si="255"/>
        <v>15250233</v>
      </c>
      <c r="B794">
        <v>15</v>
      </c>
      <c r="C794">
        <v>250</v>
      </c>
      <c r="D794">
        <v>3</v>
      </c>
      <c r="E794">
        <v>23</v>
      </c>
      <c r="F794" s="138">
        <f t="shared" si="279"/>
        <v>10</v>
      </c>
      <c r="G794">
        <v>0</v>
      </c>
      <c r="H794">
        <v>0</v>
      </c>
      <c r="I794">
        <v>0</v>
      </c>
      <c r="J794" s="94">
        <v>0</v>
      </c>
      <c r="K794" s="87">
        <v>1353</v>
      </c>
      <c r="L794" s="86">
        <v>0</v>
      </c>
      <c r="M794" s="86">
        <v>0</v>
      </c>
      <c r="N794" s="86">
        <v>0</v>
      </c>
      <c r="O794">
        <v>1.3620000000000001</v>
      </c>
      <c r="P794">
        <v>1.1000000000000001</v>
      </c>
      <c r="Q794">
        <v>1.1000000000000001</v>
      </c>
      <c r="R794">
        <v>1.1000000000000001</v>
      </c>
      <c r="S794">
        <f t="shared" si="310"/>
        <v>202</v>
      </c>
      <c r="T794">
        <f t="shared" si="311"/>
        <v>0</v>
      </c>
      <c r="U794">
        <f t="shared" si="312"/>
        <v>0</v>
      </c>
      <c r="V794">
        <f t="shared" si="297"/>
        <v>0</v>
      </c>
      <c r="W794">
        <f t="shared" si="320"/>
        <v>35</v>
      </c>
      <c r="X794">
        <f t="shared" si="321"/>
        <v>0</v>
      </c>
      <c r="Y794">
        <f t="shared" si="322"/>
        <v>0</v>
      </c>
      <c r="Z794">
        <f t="shared" si="319"/>
        <v>0</v>
      </c>
      <c r="AA794">
        <f t="shared" si="294"/>
        <v>1.3280193116086283</v>
      </c>
      <c r="AB794">
        <f t="shared" si="294"/>
        <v>0</v>
      </c>
      <c r="AC794">
        <f t="shared" si="295"/>
        <v>0</v>
      </c>
      <c r="AD794" s="96">
        <f t="shared" si="296"/>
        <v>0</v>
      </c>
      <c r="AE794" s="95">
        <v>0</v>
      </c>
      <c r="AF794" s="86">
        <v>0</v>
      </c>
      <c r="AG794" s="86">
        <v>0</v>
      </c>
      <c r="AH794">
        <v>0.98</v>
      </c>
      <c r="AI794">
        <v>0.98</v>
      </c>
      <c r="AJ794">
        <v>0.98</v>
      </c>
      <c r="AK794">
        <f t="shared" si="316"/>
        <v>0</v>
      </c>
      <c r="AL794">
        <f t="shared" si="317"/>
        <v>0</v>
      </c>
      <c r="AM794">
        <f t="shared" si="318"/>
        <v>0</v>
      </c>
      <c r="AN794">
        <f t="shared" ref="AN794:AP856" si="323">ROUND(AK794*3600/(4186*ABS($AG$1-$AG$2)),0)</f>
        <v>0</v>
      </c>
      <c r="AO794">
        <f t="shared" ref="AO794:AO832" si="324">ROUND(AL794*3600/(4186*ABS($AG$1-$AG$2)),0)</f>
        <v>0</v>
      </c>
      <c r="AP794">
        <f t="shared" ref="AP794:AP832" si="325">ROUND(AM794*3600/(4186*ABS($AG$1-$AG$2)),0)</f>
        <v>0</v>
      </c>
      <c r="AQ794" s="97">
        <f>(AK794/(IF((237.3*LN(('Mini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4" s="97">
        <f>(AL794/(IF((237.3*LN(('Mini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4" s="97">
        <f>(AM794/(IF((237.3*LN(('Mini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4">
        <f t="shared" si="305"/>
        <v>0</v>
      </c>
      <c r="AU794">
        <v>0</v>
      </c>
      <c r="AV794" s="96">
        <v>0</v>
      </c>
      <c r="AW794" s="139">
        <f t="shared" si="304"/>
        <v>1.6666666666666667</v>
      </c>
      <c r="AX794" s="129">
        <v>0</v>
      </c>
      <c r="AY794" s="129">
        <v>0</v>
      </c>
      <c r="AZ794" s="129">
        <v>0</v>
      </c>
      <c r="BA794" s="86"/>
      <c r="BB794" s="86">
        <v>0</v>
      </c>
      <c r="BC794">
        <v>0</v>
      </c>
      <c r="BD794">
        <v>0</v>
      </c>
      <c r="BE794">
        <v>0</v>
      </c>
      <c r="BG794">
        <v>0</v>
      </c>
      <c r="BH794">
        <v>0</v>
      </c>
      <c r="BI794">
        <v>0</v>
      </c>
      <c r="BJ794">
        <v>0</v>
      </c>
      <c r="BM794">
        <f t="shared" si="306"/>
        <v>1.4501879713725999E-3</v>
      </c>
      <c r="BN794">
        <f t="shared" si="307"/>
        <v>3.7831632653061002E-4</v>
      </c>
      <c r="BO794">
        <f t="shared" si="308"/>
        <v>1.4868910444209</v>
      </c>
      <c r="BP794">
        <f t="shared" si="309"/>
        <v>2</v>
      </c>
    </row>
    <row r="795" spans="1:68" x14ac:dyDescent="0.25">
      <c r="A795" t="str">
        <f t="shared" si="255"/>
        <v>15250303</v>
      </c>
      <c r="B795">
        <v>15</v>
      </c>
      <c r="C795">
        <v>250</v>
      </c>
      <c r="D795">
        <v>3</v>
      </c>
      <c r="E795">
        <v>30</v>
      </c>
      <c r="F795" s="138">
        <f t="shared" si="279"/>
        <v>15</v>
      </c>
      <c r="G795">
        <v>0</v>
      </c>
      <c r="H795">
        <v>0</v>
      </c>
      <c r="I795">
        <v>0</v>
      </c>
      <c r="J795" s="94">
        <v>0</v>
      </c>
      <c r="K795" s="87">
        <v>1702.8000000000002</v>
      </c>
      <c r="L795" s="86">
        <v>0</v>
      </c>
      <c r="M795" s="86">
        <v>0</v>
      </c>
      <c r="N795" s="86">
        <v>0</v>
      </c>
      <c r="O795">
        <v>1.3620000000000001</v>
      </c>
      <c r="P795">
        <v>1.1000000000000001</v>
      </c>
      <c r="Q795">
        <v>1.1000000000000001</v>
      </c>
      <c r="R795">
        <v>1.1000000000000001</v>
      </c>
      <c r="S795">
        <f t="shared" si="310"/>
        <v>254</v>
      </c>
      <c r="T795">
        <f t="shared" si="311"/>
        <v>0</v>
      </c>
      <c r="U795">
        <f t="shared" si="312"/>
        <v>0</v>
      </c>
      <c r="V795">
        <f t="shared" si="297"/>
        <v>0</v>
      </c>
      <c r="W795">
        <f t="shared" si="320"/>
        <v>44</v>
      </c>
      <c r="X795">
        <f t="shared" si="321"/>
        <v>0</v>
      </c>
      <c r="Y795">
        <f t="shared" si="322"/>
        <v>0</v>
      </c>
      <c r="Z795">
        <f t="shared" si="319"/>
        <v>0</v>
      </c>
      <c r="AA795">
        <f t="shared" si="294"/>
        <v>0.73119634453240512</v>
      </c>
      <c r="AB795">
        <f t="shared" si="294"/>
        <v>0</v>
      </c>
      <c r="AC795">
        <f t="shared" si="295"/>
        <v>0</v>
      </c>
      <c r="AD795" s="96">
        <f t="shared" si="296"/>
        <v>0</v>
      </c>
      <c r="AE795" s="95">
        <v>0</v>
      </c>
      <c r="AF795" s="86">
        <v>0</v>
      </c>
      <c r="AG795" s="86">
        <v>0</v>
      </c>
      <c r="AH795">
        <v>0.98</v>
      </c>
      <c r="AI795">
        <v>0.98</v>
      </c>
      <c r="AJ795">
        <v>0.98</v>
      </c>
      <c r="AK795">
        <f t="shared" si="316"/>
        <v>0</v>
      </c>
      <c r="AL795">
        <f t="shared" si="317"/>
        <v>0</v>
      </c>
      <c r="AM795">
        <f t="shared" si="318"/>
        <v>0</v>
      </c>
      <c r="AN795">
        <f t="shared" si="323"/>
        <v>0</v>
      </c>
      <c r="AO795">
        <f t="shared" si="324"/>
        <v>0</v>
      </c>
      <c r="AP795">
        <f t="shared" si="325"/>
        <v>0</v>
      </c>
      <c r="AQ795" s="97">
        <f>(AK795/(IF((237.3*LN(('Mini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5" s="97">
        <f>(AL795/(IF((237.3*LN(('Mini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5" s="97">
        <f>(AM795/(IF((237.3*LN(('Mini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5">
        <f t="shared" si="305"/>
        <v>0</v>
      </c>
      <c r="AU795">
        <v>0</v>
      </c>
      <c r="AV795" s="96">
        <v>0</v>
      </c>
      <c r="AW795" s="139">
        <f t="shared" si="304"/>
        <v>2.5</v>
      </c>
      <c r="AX795" s="129">
        <v>0</v>
      </c>
      <c r="AY795" s="129">
        <v>0</v>
      </c>
      <c r="AZ795" s="129">
        <v>0</v>
      </c>
      <c r="BA795" s="86"/>
      <c r="BB795" s="86">
        <v>0</v>
      </c>
      <c r="BC795">
        <v>0</v>
      </c>
      <c r="BD795">
        <v>0</v>
      </c>
      <c r="BE795">
        <v>0</v>
      </c>
      <c r="BG795">
        <v>0</v>
      </c>
      <c r="BH795">
        <v>0</v>
      </c>
      <c r="BI795">
        <v>0</v>
      </c>
      <c r="BJ795">
        <v>0</v>
      </c>
      <c r="BM795">
        <f t="shared" si="306"/>
        <v>1.9563320356262001E-4</v>
      </c>
      <c r="BN795">
        <f t="shared" si="307"/>
        <v>4.4708458846471E-4</v>
      </c>
      <c r="BO795">
        <f t="shared" si="308"/>
        <v>1.766459432507</v>
      </c>
      <c r="BP795">
        <f t="shared" si="309"/>
        <v>2</v>
      </c>
    </row>
    <row r="796" spans="1:68" x14ac:dyDescent="0.25">
      <c r="A796" t="str">
        <f t="shared" si="255"/>
        <v>15250383</v>
      </c>
      <c r="B796">
        <v>15</v>
      </c>
      <c r="C796">
        <v>250</v>
      </c>
      <c r="D796">
        <v>3</v>
      </c>
      <c r="E796">
        <v>38</v>
      </c>
      <c r="F796" s="138">
        <f t="shared" si="279"/>
        <v>20</v>
      </c>
      <c r="G796">
        <v>0</v>
      </c>
      <c r="H796">
        <v>0</v>
      </c>
      <c r="I796">
        <v>0</v>
      </c>
      <c r="J796" s="94">
        <v>0</v>
      </c>
      <c r="K796" s="87">
        <v>2107.6000000000004</v>
      </c>
      <c r="L796" s="86">
        <v>0</v>
      </c>
      <c r="M796" s="86">
        <v>0</v>
      </c>
      <c r="N796" s="86">
        <v>0</v>
      </c>
      <c r="O796">
        <v>1.3620000000000001</v>
      </c>
      <c r="P796">
        <v>1.1000000000000001</v>
      </c>
      <c r="Q796">
        <v>1.1000000000000001</v>
      </c>
      <c r="R796">
        <v>1.1000000000000001</v>
      </c>
      <c r="S796">
        <f t="shared" si="310"/>
        <v>315</v>
      </c>
      <c r="T796">
        <f t="shared" si="311"/>
        <v>0</v>
      </c>
      <c r="U796">
        <f t="shared" si="312"/>
        <v>0</v>
      </c>
      <c r="V796">
        <f t="shared" si="297"/>
        <v>0</v>
      </c>
      <c r="W796">
        <f t="shared" si="320"/>
        <v>54</v>
      </c>
      <c r="X796">
        <f t="shared" si="321"/>
        <v>0</v>
      </c>
      <c r="Y796">
        <f t="shared" si="322"/>
        <v>0</v>
      </c>
      <c r="Z796">
        <f t="shared" si="319"/>
        <v>0</v>
      </c>
      <c r="AA796">
        <f t="shared" si="294"/>
        <v>1.8287291099928271</v>
      </c>
      <c r="AB796">
        <f t="shared" si="294"/>
        <v>0</v>
      </c>
      <c r="AC796">
        <f t="shared" si="295"/>
        <v>0</v>
      </c>
      <c r="AD796" s="96">
        <f t="shared" si="296"/>
        <v>0</v>
      </c>
      <c r="AE796" s="95">
        <v>0</v>
      </c>
      <c r="AF796" s="86">
        <v>0</v>
      </c>
      <c r="AG796" s="86">
        <v>0</v>
      </c>
      <c r="AH796">
        <v>0.98</v>
      </c>
      <c r="AI796">
        <v>0.98</v>
      </c>
      <c r="AJ796">
        <v>0.98</v>
      </c>
      <c r="AK796">
        <f t="shared" si="316"/>
        <v>0</v>
      </c>
      <c r="AL796">
        <f t="shared" si="317"/>
        <v>0</v>
      </c>
      <c r="AM796">
        <f t="shared" si="318"/>
        <v>0</v>
      </c>
      <c r="AN796">
        <f t="shared" si="323"/>
        <v>0</v>
      </c>
      <c r="AO796">
        <f t="shared" si="324"/>
        <v>0</v>
      </c>
      <c r="AP796">
        <f t="shared" si="325"/>
        <v>0</v>
      </c>
      <c r="AQ796" s="97">
        <f>(AK796/(IF((237.3*LN(('Mini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6" s="97">
        <f>(AL796/(IF((237.3*LN(('Mini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6" s="97">
        <f>(AM796/(IF((237.3*LN(('Mini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6">
        <f t="shared" si="305"/>
        <v>0</v>
      </c>
      <c r="AU796">
        <v>0</v>
      </c>
      <c r="AV796" s="96">
        <v>0</v>
      </c>
      <c r="AW796" s="139">
        <f t="shared" si="304"/>
        <v>3.3333333333333335</v>
      </c>
      <c r="AX796" s="129">
        <v>0</v>
      </c>
      <c r="AY796" s="129">
        <v>0</v>
      </c>
      <c r="AZ796" s="129">
        <v>0</v>
      </c>
      <c r="BA796" s="86"/>
      <c r="BB796" s="86">
        <v>0</v>
      </c>
      <c r="BC796">
        <v>0</v>
      </c>
      <c r="BD796">
        <v>0</v>
      </c>
      <c r="BE796">
        <v>0</v>
      </c>
      <c r="BG796">
        <v>0</v>
      </c>
      <c r="BH796">
        <v>0</v>
      </c>
      <c r="BI796">
        <v>0</v>
      </c>
      <c r="BJ796">
        <v>0</v>
      </c>
      <c r="BM796">
        <f t="shared" si="306"/>
        <v>1.6730950035507E-3</v>
      </c>
      <c r="BN796">
        <f t="shared" si="307"/>
        <v>3.2929523945446001E-4</v>
      </c>
      <c r="BO796">
        <f t="shared" si="308"/>
        <v>1.3691788367472</v>
      </c>
      <c r="BP796">
        <f t="shared" si="309"/>
        <v>2</v>
      </c>
    </row>
    <row r="797" spans="1:68" x14ac:dyDescent="0.25">
      <c r="A797" t="str">
        <f t="shared" si="255"/>
        <v>15270143</v>
      </c>
      <c r="B797">
        <v>15</v>
      </c>
      <c r="C797">
        <v>270</v>
      </c>
      <c r="D797">
        <v>3</v>
      </c>
      <c r="E797">
        <v>14</v>
      </c>
      <c r="F797" s="138">
        <f t="shared" ref="F797:F856" si="326">IF($E797=14,5,IF($E797=18,10,IF($E797=23,10,IF($E797=30,15,IF($E797=38,20,)))))</f>
        <v>5</v>
      </c>
      <c r="G797">
        <v>0</v>
      </c>
      <c r="H797">
        <v>0</v>
      </c>
      <c r="I797">
        <v>0</v>
      </c>
      <c r="J797" s="94">
        <v>0</v>
      </c>
      <c r="K797" s="87">
        <v>604.79999999999995</v>
      </c>
      <c r="L797" s="86">
        <v>0</v>
      </c>
      <c r="M797" s="86">
        <v>0</v>
      </c>
      <c r="N797" s="86">
        <v>0</v>
      </c>
      <c r="O797">
        <v>1.3620000000000001</v>
      </c>
      <c r="P797">
        <v>1.1000000000000001</v>
      </c>
      <c r="Q797">
        <v>1.1000000000000001</v>
      </c>
      <c r="R797">
        <v>1.1000000000000001</v>
      </c>
      <c r="S797">
        <f t="shared" si="310"/>
        <v>90</v>
      </c>
      <c r="T797">
        <f t="shared" si="311"/>
        <v>0</v>
      </c>
      <c r="U797">
        <f t="shared" si="312"/>
        <v>0</v>
      </c>
      <c r="V797">
        <f t="shared" si="297"/>
        <v>0</v>
      </c>
      <c r="W797">
        <f t="shared" si="320"/>
        <v>15</v>
      </c>
      <c r="X797">
        <f t="shared" si="321"/>
        <v>0</v>
      </c>
      <c r="Y797">
        <f t="shared" si="322"/>
        <v>0</v>
      </c>
      <c r="Z797">
        <f t="shared" si="319"/>
        <v>0</v>
      </c>
      <c r="AA797">
        <f t="shared" si="294"/>
        <v>0.54924177170576438</v>
      </c>
      <c r="AB797">
        <f t="shared" si="294"/>
        <v>0</v>
      </c>
      <c r="AC797">
        <f t="shared" si="295"/>
        <v>0</v>
      </c>
      <c r="AD797" s="96">
        <f t="shared" si="296"/>
        <v>0</v>
      </c>
      <c r="AE797" s="95">
        <v>0</v>
      </c>
      <c r="AF797" s="86">
        <v>0</v>
      </c>
      <c r="AG797" s="86">
        <v>0</v>
      </c>
      <c r="AH797">
        <v>0.98</v>
      </c>
      <c r="AI797">
        <v>0.98</v>
      </c>
      <c r="AJ797">
        <v>0.98</v>
      </c>
      <c r="AK797">
        <f t="shared" si="316"/>
        <v>0</v>
      </c>
      <c r="AL797">
        <f t="shared" si="317"/>
        <v>0</v>
      </c>
      <c r="AM797">
        <f t="shared" si="318"/>
        <v>0</v>
      </c>
      <c r="AN797">
        <f t="shared" si="323"/>
        <v>0</v>
      </c>
      <c r="AO797">
        <f t="shared" si="324"/>
        <v>0</v>
      </c>
      <c r="AP797">
        <f t="shared" si="325"/>
        <v>0</v>
      </c>
      <c r="AQ797" s="97">
        <f>(AK797/(IF((237.3*LN(('Mini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7" s="97">
        <f>(AL797/(IF((237.3*LN(('Mini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7" s="97">
        <f>(AM797/(IF((237.3*LN(('Mini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7">
        <f t="shared" si="305"/>
        <v>0</v>
      </c>
      <c r="AU797">
        <v>0</v>
      </c>
      <c r="AV797" s="96">
        <v>0</v>
      </c>
      <c r="AW797" s="139">
        <f t="shared" si="304"/>
        <v>0.9</v>
      </c>
      <c r="AX797" s="129">
        <v>0</v>
      </c>
      <c r="AY797" s="129">
        <v>0</v>
      </c>
      <c r="AZ797" s="129">
        <v>0</v>
      </c>
      <c r="BA797" s="86"/>
      <c r="BB797" s="86">
        <v>0</v>
      </c>
      <c r="BC797">
        <v>0</v>
      </c>
      <c r="BD797">
        <v>0</v>
      </c>
      <c r="BE797">
        <v>0</v>
      </c>
      <c r="BG797">
        <v>0</v>
      </c>
      <c r="BH797">
        <v>0</v>
      </c>
      <c r="BI797">
        <v>0</v>
      </c>
      <c r="BJ797">
        <v>0</v>
      </c>
      <c r="BM797">
        <f t="shared" si="306"/>
        <v>8.0534470601597002E-4</v>
      </c>
      <c r="BN797">
        <f t="shared" si="307"/>
        <v>3.9795050474943999E-4</v>
      </c>
      <c r="BO797">
        <f t="shared" si="308"/>
        <v>1.8138647155180001</v>
      </c>
      <c r="BP797">
        <f t="shared" si="309"/>
        <v>2</v>
      </c>
    </row>
    <row r="798" spans="1:68" x14ac:dyDescent="0.25">
      <c r="A798" t="str">
        <f t="shared" si="255"/>
        <v>15270183</v>
      </c>
      <c r="B798">
        <v>15</v>
      </c>
      <c r="C798">
        <v>270</v>
      </c>
      <c r="D798">
        <v>3</v>
      </c>
      <c r="E798">
        <v>18</v>
      </c>
      <c r="F798" s="138">
        <f t="shared" si="326"/>
        <v>10</v>
      </c>
      <c r="G798">
        <v>0</v>
      </c>
      <c r="H798">
        <v>0</v>
      </c>
      <c r="I798">
        <v>0</v>
      </c>
      <c r="J798" s="94">
        <v>0</v>
      </c>
      <c r="K798" s="87">
        <v>991.19999999999993</v>
      </c>
      <c r="L798" s="86">
        <v>0</v>
      </c>
      <c r="M798" s="86">
        <v>0</v>
      </c>
      <c r="N798" s="86">
        <v>0</v>
      </c>
      <c r="O798">
        <v>1.3620000000000001</v>
      </c>
      <c r="P798">
        <v>1.1000000000000001</v>
      </c>
      <c r="Q798">
        <v>1.1000000000000001</v>
      </c>
      <c r="R798">
        <v>1.1000000000000001</v>
      </c>
      <c r="S798">
        <f t="shared" si="310"/>
        <v>148</v>
      </c>
      <c r="T798">
        <f t="shared" si="311"/>
        <v>0</v>
      </c>
      <c r="U798">
        <f t="shared" si="312"/>
        <v>0</v>
      </c>
      <c r="V798">
        <f t="shared" si="297"/>
        <v>0</v>
      </c>
      <c r="W798">
        <f t="shared" si="320"/>
        <v>25</v>
      </c>
      <c r="X798">
        <f t="shared" si="321"/>
        <v>0</v>
      </c>
      <c r="Y798">
        <f t="shared" si="322"/>
        <v>0</v>
      </c>
      <c r="Z798">
        <f t="shared" si="319"/>
        <v>0</v>
      </c>
      <c r="AA798">
        <f t="shared" si="294"/>
        <v>0.87293129237801792</v>
      </c>
      <c r="AB798">
        <f t="shared" si="294"/>
        <v>0</v>
      </c>
      <c r="AC798">
        <f t="shared" si="295"/>
        <v>0</v>
      </c>
      <c r="AD798" s="96">
        <f t="shared" si="296"/>
        <v>0</v>
      </c>
      <c r="AE798" s="95">
        <v>0</v>
      </c>
      <c r="AF798" s="86">
        <v>0</v>
      </c>
      <c r="AG798" s="86">
        <v>0</v>
      </c>
      <c r="AH798">
        <v>0.98</v>
      </c>
      <c r="AI798">
        <v>0.98</v>
      </c>
      <c r="AJ798">
        <v>0.98</v>
      </c>
      <c r="AK798">
        <f t="shared" si="316"/>
        <v>0</v>
      </c>
      <c r="AL798">
        <f t="shared" si="317"/>
        <v>0</v>
      </c>
      <c r="AM798">
        <f t="shared" si="318"/>
        <v>0</v>
      </c>
      <c r="AN798">
        <f t="shared" si="323"/>
        <v>0</v>
      </c>
      <c r="AO798">
        <f t="shared" si="324"/>
        <v>0</v>
      </c>
      <c r="AP798">
        <f t="shared" si="325"/>
        <v>0</v>
      </c>
      <c r="AQ798" s="97">
        <f>(AK798/(IF((237.3*LN(('Mini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8" s="97">
        <f>(AL798/(IF((237.3*LN(('Mini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8" s="97">
        <f>(AM798/(IF((237.3*LN(('Mini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8">
        <f t="shared" si="305"/>
        <v>0</v>
      </c>
      <c r="AU798">
        <v>0</v>
      </c>
      <c r="AV798" s="96">
        <v>0</v>
      </c>
      <c r="AW798" s="139">
        <f t="shared" si="304"/>
        <v>1.8</v>
      </c>
      <c r="AX798" s="129">
        <v>0</v>
      </c>
      <c r="AY798" s="129">
        <v>0</v>
      </c>
      <c r="AZ798" s="129">
        <v>0</v>
      </c>
      <c r="BA798" s="86"/>
      <c r="BB798" s="86">
        <v>0</v>
      </c>
      <c r="BC798">
        <v>0</v>
      </c>
      <c r="BD798">
        <v>0</v>
      </c>
      <c r="BE798">
        <v>0</v>
      </c>
      <c r="BG798">
        <v>0</v>
      </c>
      <c r="BH798">
        <v>0</v>
      </c>
      <c r="BI798">
        <v>0</v>
      </c>
      <c r="BJ798">
        <v>0</v>
      </c>
      <c r="BM798">
        <f t="shared" si="306"/>
        <v>1.4501879713725999E-3</v>
      </c>
      <c r="BN798">
        <f t="shared" si="307"/>
        <v>3.7831632653061002E-4</v>
      </c>
      <c r="BO798">
        <f t="shared" si="308"/>
        <v>1.4868910444209</v>
      </c>
      <c r="BP798">
        <f t="shared" si="309"/>
        <v>2</v>
      </c>
    </row>
    <row r="799" spans="1:68" x14ac:dyDescent="0.25">
      <c r="A799" t="str">
        <f t="shared" si="255"/>
        <v>15270233</v>
      </c>
      <c r="B799">
        <v>15</v>
      </c>
      <c r="C799">
        <v>270</v>
      </c>
      <c r="D799">
        <v>3</v>
      </c>
      <c r="E799">
        <v>23</v>
      </c>
      <c r="F799" s="138">
        <f t="shared" si="326"/>
        <v>10</v>
      </c>
      <c r="G799">
        <v>0</v>
      </c>
      <c r="H799">
        <v>0</v>
      </c>
      <c r="I799">
        <v>0</v>
      </c>
      <c r="J799" s="94">
        <v>0</v>
      </c>
      <c r="K799" s="87">
        <v>1476</v>
      </c>
      <c r="L799" s="86">
        <v>0</v>
      </c>
      <c r="M799" s="86">
        <v>0</v>
      </c>
      <c r="N799" s="86">
        <v>0</v>
      </c>
      <c r="O799">
        <v>1.3620000000000001</v>
      </c>
      <c r="P799">
        <v>1.1000000000000001</v>
      </c>
      <c r="Q799">
        <v>1.1000000000000001</v>
      </c>
      <c r="R799">
        <v>1.1000000000000001</v>
      </c>
      <c r="S799">
        <f t="shared" si="310"/>
        <v>220</v>
      </c>
      <c r="T799">
        <f t="shared" si="311"/>
        <v>0</v>
      </c>
      <c r="U799">
        <f t="shared" si="312"/>
        <v>0</v>
      </c>
      <c r="V799">
        <f t="shared" si="297"/>
        <v>0</v>
      </c>
      <c r="W799">
        <f t="shared" si="320"/>
        <v>38</v>
      </c>
      <c r="X799">
        <f t="shared" si="321"/>
        <v>0</v>
      </c>
      <c r="Y799">
        <f t="shared" si="322"/>
        <v>0</v>
      </c>
      <c r="Z799">
        <f t="shared" si="319"/>
        <v>0</v>
      </c>
      <c r="AA799">
        <f t="shared" si="294"/>
        <v>1.6279380489986648</v>
      </c>
      <c r="AB799">
        <f t="shared" si="294"/>
        <v>0</v>
      </c>
      <c r="AC799">
        <f t="shared" si="295"/>
        <v>0</v>
      </c>
      <c r="AD799" s="96">
        <f t="shared" si="296"/>
        <v>0</v>
      </c>
      <c r="AE799" s="95">
        <v>0</v>
      </c>
      <c r="AF799" s="86">
        <v>0</v>
      </c>
      <c r="AG799" s="86">
        <v>0</v>
      </c>
      <c r="AH799">
        <v>0.98</v>
      </c>
      <c r="AI799">
        <v>0.98</v>
      </c>
      <c r="AJ799">
        <v>0.98</v>
      </c>
      <c r="AK799">
        <f t="shared" si="316"/>
        <v>0</v>
      </c>
      <c r="AL799">
        <f t="shared" si="317"/>
        <v>0</v>
      </c>
      <c r="AM799">
        <f t="shared" si="318"/>
        <v>0</v>
      </c>
      <c r="AN799">
        <f t="shared" si="323"/>
        <v>0</v>
      </c>
      <c r="AO799">
        <f t="shared" si="324"/>
        <v>0</v>
      </c>
      <c r="AP799">
        <f t="shared" si="325"/>
        <v>0</v>
      </c>
      <c r="AQ799" s="97">
        <f>(AK799/(IF((237.3*LN(('Mini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799" s="97">
        <f>(AL799/(IF((237.3*LN(('Mini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799" s="97">
        <f>(AM799/(IF((237.3*LN(('Mini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799">
        <f t="shared" si="305"/>
        <v>0</v>
      </c>
      <c r="AU799">
        <v>0</v>
      </c>
      <c r="AV799" s="96">
        <v>0</v>
      </c>
      <c r="AW799" s="139">
        <f t="shared" si="304"/>
        <v>1.8</v>
      </c>
      <c r="AX799" s="129">
        <v>0</v>
      </c>
      <c r="AY799" s="129">
        <v>0</v>
      </c>
      <c r="AZ799" s="129">
        <v>0</v>
      </c>
      <c r="BA799" s="86"/>
      <c r="BB799" s="86">
        <v>0</v>
      </c>
      <c r="BC799">
        <v>0</v>
      </c>
      <c r="BD799">
        <v>0</v>
      </c>
      <c r="BE799">
        <v>0</v>
      </c>
      <c r="BG799">
        <v>0</v>
      </c>
      <c r="BH799">
        <v>0</v>
      </c>
      <c r="BI799">
        <v>0</v>
      </c>
      <c r="BJ799">
        <v>0</v>
      </c>
      <c r="BM799">
        <f t="shared" si="306"/>
        <v>1.4501879713725999E-3</v>
      </c>
      <c r="BN799">
        <f t="shared" si="307"/>
        <v>3.7831632653061002E-4</v>
      </c>
      <c r="BO799">
        <f t="shared" si="308"/>
        <v>1.4868910444209</v>
      </c>
      <c r="BP799">
        <f t="shared" si="309"/>
        <v>2</v>
      </c>
    </row>
    <row r="800" spans="1:68" x14ac:dyDescent="0.25">
      <c r="A800" t="str">
        <f t="shared" si="255"/>
        <v>15270303</v>
      </c>
      <c r="B800">
        <v>15</v>
      </c>
      <c r="C800">
        <v>270</v>
      </c>
      <c r="D800">
        <v>3</v>
      </c>
      <c r="E800">
        <v>30</v>
      </c>
      <c r="F800" s="138">
        <f t="shared" si="326"/>
        <v>15</v>
      </c>
      <c r="G800">
        <v>0</v>
      </c>
      <c r="H800">
        <v>0</v>
      </c>
      <c r="I800">
        <v>0</v>
      </c>
      <c r="J800" s="94">
        <v>0</v>
      </c>
      <c r="K800" s="87">
        <v>1857.6</v>
      </c>
      <c r="L800" s="86">
        <v>0</v>
      </c>
      <c r="M800" s="86">
        <v>0</v>
      </c>
      <c r="N800" s="86">
        <v>0</v>
      </c>
      <c r="O800">
        <v>1.3620000000000001</v>
      </c>
      <c r="P800">
        <v>1.1000000000000001</v>
      </c>
      <c r="Q800">
        <v>1.1000000000000001</v>
      </c>
      <c r="R800">
        <v>1.1000000000000001</v>
      </c>
      <c r="S800">
        <f t="shared" si="310"/>
        <v>277</v>
      </c>
      <c r="T800">
        <f t="shared" si="311"/>
        <v>0</v>
      </c>
      <c r="U800">
        <f t="shared" si="312"/>
        <v>0</v>
      </c>
      <c r="V800">
        <f t="shared" si="297"/>
        <v>0</v>
      </c>
      <c r="W800">
        <f t="shared" si="320"/>
        <v>48</v>
      </c>
      <c r="X800">
        <f t="shared" si="321"/>
        <v>0</v>
      </c>
      <c r="Y800">
        <f t="shared" si="322"/>
        <v>0</v>
      </c>
      <c r="Z800">
        <f t="shared" si="319"/>
        <v>0</v>
      </c>
      <c r="AA800">
        <f t="shared" si="294"/>
        <v>0.92442683352763666</v>
      </c>
      <c r="AB800">
        <f t="shared" si="294"/>
        <v>0</v>
      </c>
      <c r="AC800">
        <f t="shared" si="295"/>
        <v>0</v>
      </c>
      <c r="AD800" s="96">
        <f t="shared" si="296"/>
        <v>0</v>
      </c>
      <c r="AE800" s="95">
        <v>0</v>
      </c>
      <c r="AF800" s="86">
        <v>0</v>
      </c>
      <c r="AG800" s="86">
        <v>0</v>
      </c>
      <c r="AH800">
        <v>0.98</v>
      </c>
      <c r="AI800">
        <v>0.98</v>
      </c>
      <c r="AJ800">
        <v>0.98</v>
      </c>
      <c r="AK800">
        <f t="shared" si="316"/>
        <v>0</v>
      </c>
      <c r="AL800">
        <f t="shared" si="317"/>
        <v>0</v>
      </c>
      <c r="AM800">
        <f t="shared" si="318"/>
        <v>0</v>
      </c>
      <c r="AN800">
        <f t="shared" si="323"/>
        <v>0</v>
      </c>
      <c r="AO800">
        <f t="shared" si="324"/>
        <v>0</v>
      </c>
      <c r="AP800">
        <f t="shared" si="325"/>
        <v>0</v>
      </c>
      <c r="AQ800" s="97">
        <f>(AK800/(IF((237.3*LN(('Mini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0" s="97">
        <f>(AL800/(IF((237.3*LN(('Mini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0" s="97">
        <f>(AM800/(IF((237.3*LN(('Mini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0">
        <f t="shared" si="305"/>
        <v>0</v>
      </c>
      <c r="AU800">
        <v>0</v>
      </c>
      <c r="AV800" s="96">
        <v>0</v>
      </c>
      <c r="AW800" s="139">
        <f t="shared" si="304"/>
        <v>2.7</v>
      </c>
      <c r="AX800" s="129">
        <v>0</v>
      </c>
      <c r="AY800" s="129">
        <v>0</v>
      </c>
      <c r="AZ800" s="129">
        <v>0</v>
      </c>
      <c r="BA800" s="86"/>
      <c r="BB800" s="86">
        <v>0</v>
      </c>
      <c r="BC800">
        <v>0</v>
      </c>
      <c r="BD800">
        <v>0</v>
      </c>
      <c r="BE800">
        <v>0</v>
      </c>
      <c r="BG800">
        <v>0</v>
      </c>
      <c r="BH800">
        <v>0</v>
      </c>
      <c r="BI800">
        <v>0</v>
      </c>
      <c r="BJ800">
        <v>0</v>
      </c>
      <c r="BM800">
        <f t="shared" si="306"/>
        <v>1.9563320356262001E-4</v>
      </c>
      <c r="BN800">
        <f t="shared" si="307"/>
        <v>4.4708458846471E-4</v>
      </c>
      <c r="BO800">
        <f t="shared" si="308"/>
        <v>1.766459432507</v>
      </c>
      <c r="BP800">
        <f t="shared" si="309"/>
        <v>2</v>
      </c>
    </row>
    <row r="801" spans="1:68" x14ac:dyDescent="0.25">
      <c r="A801" t="str">
        <f t="shared" si="255"/>
        <v>15270383</v>
      </c>
      <c r="B801">
        <v>15</v>
      </c>
      <c r="C801">
        <v>270</v>
      </c>
      <c r="D801">
        <v>3</v>
      </c>
      <c r="E801">
        <v>38</v>
      </c>
      <c r="F801" s="138">
        <f t="shared" si="326"/>
        <v>20</v>
      </c>
      <c r="G801">
        <v>0</v>
      </c>
      <c r="H801">
        <v>0</v>
      </c>
      <c r="I801">
        <v>0</v>
      </c>
      <c r="J801" s="94">
        <v>0</v>
      </c>
      <c r="K801" s="87">
        <v>2299.1999999999998</v>
      </c>
      <c r="L801" s="86">
        <v>0</v>
      </c>
      <c r="M801" s="86">
        <v>0</v>
      </c>
      <c r="N801" s="86">
        <v>0</v>
      </c>
      <c r="O801">
        <v>1.3620000000000001</v>
      </c>
      <c r="P801">
        <v>1.1000000000000001</v>
      </c>
      <c r="Q801">
        <v>1.1000000000000001</v>
      </c>
      <c r="R801">
        <v>1.1000000000000001</v>
      </c>
      <c r="S801">
        <f t="shared" si="310"/>
        <v>343</v>
      </c>
      <c r="T801">
        <f t="shared" si="311"/>
        <v>0</v>
      </c>
      <c r="U801">
        <f t="shared" si="312"/>
        <v>0</v>
      </c>
      <c r="V801">
        <f t="shared" ref="V801:V832" si="327">ROUND(N801*POWER((($M$1-$M$2)/LN(($M$1-$M$3)/($M$2-$M$3)))/((75-65)/LN((75-20)/(65-20))),R801),0)</f>
        <v>0</v>
      </c>
      <c r="W801">
        <f t="shared" si="320"/>
        <v>59</v>
      </c>
      <c r="X801">
        <f t="shared" si="321"/>
        <v>0</v>
      </c>
      <c r="Y801">
        <f t="shared" si="322"/>
        <v>0</v>
      </c>
      <c r="Z801">
        <f t="shared" si="319"/>
        <v>0</v>
      </c>
      <c r="AA801">
        <f t="shared" si="294"/>
        <v>2.239415301174394</v>
      </c>
      <c r="AB801">
        <f t="shared" si="294"/>
        <v>0</v>
      </c>
      <c r="AC801">
        <f t="shared" si="295"/>
        <v>0</v>
      </c>
      <c r="AD801" s="96">
        <f t="shared" si="296"/>
        <v>0</v>
      </c>
      <c r="AE801" s="95">
        <v>0</v>
      </c>
      <c r="AF801" s="86">
        <v>0</v>
      </c>
      <c r="AG801" s="86">
        <v>0</v>
      </c>
      <c r="AH801">
        <v>0.98</v>
      </c>
      <c r="AI801">
        <v>0.98</v>
      </c>
      <c r="AJ801">
        <v>0.98</v>
      </c>
      <c r="AK801">
        <f t="shared" si="316"/>
        <v>0</v>
      </c>
      <c r="AL801">
        <f t="shared" si="317"/>
        <v>0</v>
      </c>
      <c r="AM801">
        <f t="shared" si="318"/>
        <v>0</v>
      </c>
      <c r="AN801">
        <f t="shared" si="323"/>
        <v>0</v>
      </c>
      <c r="AO801">
        <f t="shared" si="324"/>
        <v>0</v>
      </c>
      <c r="AP801">
        <f t="shared" si="325"/>
        <v>0</v>
      </c>
      <c r="AQ801" s="97">
        <f>(AK801/(IF((237.3*LN(('Mini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1" s="97">
        <f>(AL801/(IF((237.3*LN(('Mini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1" s="97">
        <f>(AM801/(IF((237.3*LN(('Mini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1">
        <f t="shared" si="305"/>
        <v>0</v>
      </c>
      <c r="AU801">
        <v>0</v>
      </c>
      <c r="AV801" s="96">
        <v>0</v>
      </c>
      <c r="AW801" s="139">
        <f t="shared" si="304"/>
        <v>3.6</v>
      </c>
      <c r="AX801" s="129">
        <v>0</v>
      </c>
      <c r="AY801" s="129">
        <v>0</v>
      </c>
      <c r="AZ801" s="129">
        <v>0</v>
      </c>
      <c r="BA801" s="86"/>
      <c r="BB801" s="86">
        <v>0</v>
      </c>
      <c r="BC801">
        <v>0</v>
      </c>
      <c r="BD801">
        <v>0</v>
      </c>
      <c r="BE801">
        <v>0</v>
      </c>
      <c r="BG801">
        <v>0</v>
      </c>
      <c r="BH801">
        <v>0</v>
      </c>
      <c r="BI801">
        <v>0</v>
      </c>
      <c r="BJ801">
        <v>0</v>
      </c>
      <c r="BM801">
        <f t="shared" si="306"/>
        <v>1.6730950035507E-3</v>
      </c>
      <c r="BN801">
        <f t="shared" si="307"/>
        <v>3.2929523945446001E-4</v>
      </c>
      <c r="BO801">
        <f t="shared" si="308"/>
        <v>1.3691788367472</v>
      </c>
      <c r="BP801">
        <f t="shared" si="309"/>
        <v>2</v>
      </c>
    </row>
    <row r="802" spans="1:68" x14ac:dyDescent="0.25">
      <c r="A802" t="str">
        <f t="shared" si="255"/>
        <v>15290143</v>
      </c>
      <c r="B802">
        <v>15</v>
      </c>
      <c r="C802">
        <v>290</v>
      </c>
      <c r="D802">
        <v>3</v>
      </c>
      <c r="E802">
        <v>14</v>
      </c>
      <c r="F802" s="138">
        <f t="shared" si="326"/>
        <v>5</v>
      </c>
      <c r="G802">
        <v>0</v>
      </c>
      <c r="H802">
        <v>0</v>
      </c>
      <c r="I802">
        <v>0</v>
      </c>
      <c r="J802" s="94">
        <v>0</v>
      </c>
      <c r="K802" s="87">
        <v>655.20000000000005</v>
      </c>
      <c r="L802" s="86">
        <v>0</v>
      </c>
      <c r="M802" s="86">
        <v>0</v>
      </c>
      <c r="N802" s="86">
        <v>0</v>
      </c>
      <c r="O802">
        <v>1.3620000000000001</v>
      </c>
      <c r="P802">
        <v>1.1000000000000001</v>
      </c>
      <c r="Q802">
        <v>1.1000000000000001</v>
      </c>
      <c r="R802">
        <v>1.1000000000000001</v>
      </c>
      <c r="S802">
        <f t="shared" si="310"/>
        <v>98</v>
      </c>
      <c r="T802">
        <f t="shared" si="311"/>
        <v>0</v>
      </c>
      <c r="U802">
        <f t="shared" si="312"/>
        <v>0</v>
      </c>
      <c r="V802">
        <f t="shared" si="327"/>
        <v>0</v>
      </c>
      <c r="W802">
        <f t="shared" si="320"/>
        <v>17</v>
      </c>
      <c r="X802">
        <f t="shared" si="321"/>
        <v>0</v>
      </c>
      <c r="Y802">
        <f t="shared" si="322"/>
        <v>0</v>
      </c>
      <c r="Z802">
        <f t="shared" si="319"/>
        <v>0</v>
      </c>
      <c r="AA802">
        <f t="shared" si="294"/>
        <v>0.74309473424250749</v>
      </c>
      <c r="AB802">
        <f t="shared" si="294"/>
        <v>0</v>
      </c>
      <c r="AC802">
        <f t="shared" si="295"/>
        <v>0</v>
      </c>
      <c r="AD802" s="96">
        <f t="shared" si="296"/>
        <v>0</v>
      </c>
      <c r="AE802" s="95">
        <v>0</v>
      </c>
      <c r="AF802" s="86">
        <v>0</v>
      </c>
      <c r="AG802" s="86">
        <v>0</v>
      </c>
      <c r="AH802">
        <v>0.98</v>
      </c>
      <c r="AI802">
        <v>0.98</v>
      </c>
      <c r="AJ802">
        <v>0.98</v>
      </c>
      <c r="AK802">
        <f t="shared" si="316"/>
        <v>0</v>
      </c>
      <c r="AL802">
        <f t="shared" si="317"/>
        <v>0</v>
      </c>
      <c r="AM802">
        <f t="shared" si="318"/>
        <v>0</v>
      </c>
      <c r="AN802">
        <f t="shared" si="323"/>
        <v>0</v>
      </c>
      <c r="AO802">
        <f t="shared" si="324"/>
        <v>0</v>
      </c>
      <c r="AP802">
        <f t="shared" si="325"/>
        <v>0</v>
      </c>
      <c r="AQ802" s="97">
        <f>(AK802/(IF((237.3*LN(('Mini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2" s="97">
        <f>(AL802/(IF((237.3*LN(('Mini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2" s="97">
        <f>(AM802/(IF((237.3*LN(('Mini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2">
        <f t="shared" si="305"/>
        <v>0</v>
      </c>
      <c r="AU802">
        <v>0</v>
      </c>
      <c r="AV802" s="96">
        <v>0</v>
      </c>
      <c r="AW802" s="139">
        <f t="shared" si="304"/>
        <v>0.96666666666666667</v>
      </c>
      <c r="AX802" s="129">
        <v>0</v>
      </c>
      <c r="AY802" s="129">
        <v>0</v>
      </c>
      <c r="AZ802" s="129">
        <v>0</v>
      </c>
      <c r="BA802" s="86"/>
      <c r="BB802" s="86">
        <v>0</v>
      </c>
      <c r="BC802">
        <v>0</v>
      </c>
      <c r="BD802">
        <v>0</v>
      </c>
      <c r="BE802">
        <v>0</v>
      </c>
      <c r="BG802">
        <v>0</v>
      </c>
      <c r="BH802">
        <v>0</v>
      </c>
      <c r="BI802">
        <v>0</v>
      </c>
      <c r="BJ802">
        <v>0</v>
      </c>
      <c r="BM802">
        <f t="shared" si="306"/>
        <v>8.0534470601597002E-4</v>
      </c>
      <c r="BN802">
        <f t="shared" si="307"/>
        <v>3.9795050474943999E-4</v>
      </c>
      <c r="BO802">
        <f t="shared" si="308"/>
        <v>1.8138647155180001</v>
      </c>
      <c r="BP802">
        <f t="shared" si="309"/>
        <v>2</v>
      </c>
    </row>
    <row r="803" spans="1:68" x14ac:dyDescent="0.25">
      <c r="A803" t="str">
        <f t="shared" si="255"/>
        <v>15290183</v>
      </c>
      <c r="B803">
        <v>15</v>
      </c>
      <c r="C803">
        <v>290</v>
      </c>
      <c r="D803">
        <v>3</v>
      </c>
      <c r="E803">
        <v>18</v>
      </c>
      <c r="F803" s="138">
        <f t="shared" si="326"/>
        <v>10</v>
      </c>
      <c r="G803">
        <v>0</v>
      </c>
      <c r="H803">
        <v>0</v>
      </c>
      <c r="I803">
        <v>0</v>
      </c>
      <c r="J803" s="94">
        <v>0</v>
      </c>
      <c r="K803" s="87">
        <v>1073.8</v>
      </c>
      <c r="L803" s="86">
        <v>0</v>
      </c>
      <c r="M803" s="86">
        <v>0</v>
      </c>
      <c r="N803" s="86">
        <v>0</v>
      </c>
      <c r="O803">
        <v>1.3620000000000001</v>
      </c>
      <c r="P803">
        <v>1.1000000000000001</v>
      </c>
      <c r="Q803">
        <v>1.1000000000000001</v>
      </c>
      <c r="R803">
        <v>1.1000000000000001</v>
      </c>
      <c r="S803">
        <f t="shared" si="310"/>
        <v>160</v>
      </c>
      <c r="T803">
        <f t="shared" si="311"/>
        <v>0</v>
      </c>
      <c r="U803">
        <f t="shared" si="312"/>
        <v>0</v>
      </c>
      <c r="V803">
        <f t="shared" si="327"/>
        <v>0</v>
      </c>
      <c r="W803">
        <f t="shared" si="320"/>
        <v>28</v>
      </c>
      <c r="X803">
        <f t="shared" si="321"/>
        <v>0</v>
      </c>
      <c r="Y803">
        <f t="shared" si="322"/>
        <v>0</v>
      </c>
      <c r="Z803">
        <f t="shared" si="319"/>
        <v>0</v>
      </c>
      <c r="AA803">
        <f t="shared" si="294"/>
        <v>1.1139369713530598</v>
      </c>
      <c r="AB803">
        <f t="shared" si="294"/>
        <v>0</v>
      </c>
      <c r="AC803">
        <f t="shared" si="295"/>
        <v>0</v>
      </c>
      <c r="AD803" s="96">
        <f t="shared" si="296"/>
        <v>0</v>
      </c>
      <c r="AE803" s="95">
        <v>0</v>
      </c>
      <c r="AF803" s="86">
        <v>0</v>
      </c>
      <c r="AG803" s="86">
        <v>0</v>
      </c>
      <c r="AH803">
        <v>0.98</v>
      </c>
      <c r="AI803">
        <v>0.98</v>
      </c>
      <c r="AJ803">
        <v>0.98</v>
      </c>
      <c r="AK803">
        <f t="shared" si="316"/>
        <v>0</v>
      </c>
      <c r="AL803">
        <f t="shared" si="317"/>
        <v>0</v>
      </c>
      <c r="AM803">
        <f t="shared" si="318"/>
        <v>0</v>
      </c>
      <c r="AN803">
        <f t="shared" si="323"/>
        <v>0</v>
      </c>
      <c r="AO803">
        <f t="shared" si="324"/>
        <v>0</v>
      </c>
      <c r="AP803">
        <f t="shared" si="325"/>
        <v>0</v>
      </c>
      <c r="AQ803" s="97">
        <f>(AK803/(IF((237.3*LN(('Mini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3" s="97">
        <f>(AL803/(IF((237.3*LN(('Mini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3" s="97">
        <f>(AM803/(IF((237.3*LN(('Mini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3">
        <f t="shared" si="305"/>
        <v>0</v>
      </c>
      <c r="AU803">
        <v>0</v>
      </c>
      <c r="AV803" s="96">
        <v>0</v>
      </c>
      <c r="AW803" s="139">
        <f t="shared" si="304"/>
        <v>1.9333333333333333</v>
      </c>
      <c r="AX803" s="129">
        <v>0</v>
      </c>
      <c r="AY803" s="129">
        <v>0</v>
      </c>
      <c r="AZ803" s="129">
        <v>0</v>
      </c>
      <c r="BA803" s="86"/>
      <c r="BB803" s="86">
        <v>0</v>
      </c>
      <c r="BC803">
        <v>0</v>
      </c>
      <c r="BD803">
        <v>0</v>
      </c>
      <c r="BE803">
        <v>0</v>
      </c>
      <c r="BG803">
        <v>0</v>
      </c>
      <c r="BH803">
        <v>0</v>
      </c>
      <c r="BI803">
        <v>0</v>
      </c>
      <c r="BJ803">
        <v>0</v>
      </c>
      <c r="BM803">
        <f t="shared" si="306"/>
        <v>1.4501879713725999E-3</v>
      </c>
      <c r="BN803">
        <f t="shared" si="307"/>
        <v>3.7831632653061002E-4</v>
      </c>
      <c r="BO803">
        <f t="shared" si="308"/>
        <v>1.4868910444209</v>
      </c>
      <c r="BP803">
        <f t="shared" si="309"/>
        <v>2</v>
      </c>
    </row>
    <row r="804" spans="1:68" x14ac:dyDescent="0.25">
      <c r="A804" t="str">
        <f t="shared" si="255"/>
        <v>15290233</v>
      </c>
      <c r="B804">
        <v>15</v>
      </c>
      <c r="C804">
        <v>290</v>
      </c>
      <c r="D804">
        <v>3</v>
      </c>
      <c r="E804">
        <v>23</v>
      </c>
      <c r="F804" s="138">
        <f t="shared" si="326"/>
        <v>10</v>
      </c>
      <c r="G804">
        <v>0</v>
      </c>
      <c r="H804">
        <v>0</v>
      </c>
      <c r="I804">
        <v>0</v>
      </c>
      <c r="J804" s="94">
        <v>0</v>
      </c>
      <c r="K804" s="87">
        <v>1599</v>
      </c>
      <c r="L804" s="86">
        <v>0</v>
      </c>
      <c r="M804" s="86">
        <v>0</v>
      </c>
      <c r="N804" s="86">
        <v>0</v>
      </c>
      <c r="O804">
        <v>1.3620000000000001</v>
      </c>
      <c r="P804">
        <v>1.1000000000000001</v>
      </c>
      <c r="Q804">
        <v>1.1000000000000001</v>
      </c>
      <c r="R804">
        <v>1.1000000000000001</v>
      </c>
      <c r="S804">
        <f t="shared" si="310"/>
        <v>239</v>
      </c>
      <c r="T804">
        <f t="shared" si="311"/>
        <v>0</v>
      </c>
      <c r="U804">
        <f t="shared" si="312"/>
        <v>0</v>
      </c>
      <c r="V804">
        <f t="shared" si="327"/>
        <v>0</v>
      </c>
      <c r="W804">
        <f t="shared" si="320"/>
        <v>41</v>
      </c>
      <c r="X804">
        <f t="shared" si="321"/>
        <v>0</v>
      </c>
      <c r="Y804">
        <f t="shared" si="322"/>
        <v>0</v>
      </c>
      <c r="Z804">
        <f t="shared" si="319"/>
        <v>0</v>
      </c>
      <c r="AA804">
        <f t="shared" si="294"/>
        <v>1.9650474663589599</v>
      </c>
      <c r="AB804">
        <f t="shared" si="294"/>
        <v>0</v>
      </c>
      <c r="AC804">
        <f t="shared" si="295"/>
        <v>0</v>
      </c>
      <c r="AD804" s="96">
        <f t="shared" si="296"/>
        <v>0</v>
      </c>
      <c r="AE804" s="95">
        <v>0</v>
      </c>
      <c r="AF804" s="86">
        <v>0</v>
      </c>
      <c r="AG804" s="86">
        <v>0</v>
      </c>
      <c r="AH804">
        <v>0.98</v>
      </c>
      <c r="AI804">
        <v>0.98</v>
      </c>
      <c r="AJ804">
        <v>0.98</v>
      </c>
      <c r="AK804">
        <f t="shared" si="316"/>
        <v>0</v>
      </c>
      <c r="AL804">
        <f t="shared" si="317"/>
        <v>0</v>
      </c>
      <c r="AM804">
        <f t="shared" si="318"/>
        <v>0</v>
      </c>
      <c r="AN804">
        <f t="shared" si="323"/>
        <v>0</v>
      </c>
      <c r="AO804">
        <f t="shared" si="324"/>
        <v>0</v>
      </c>
      <c r="AP804">
        <f t="shared" si="325"/>
        <v>0</v>
      </c>
      <c r="AQ804" s="97">
        <f>(AK804/(IF((237.3*LN(('Mini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4" s="97">
        <f>(AL804/(IF((237.3*LN(('Mini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4" s="97">
        <f>(AM804/(IF((237.3*LN(('Mini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4">
        <f t="shared" si="305"/>
        <v>0</v>
      </c>
      <c r="AU804">
        <v>0</v>
      </c>
      <c r="AV804" s="96">
        <v>0</v>
      </c>
      <c r="AW804" s="139">
        <f t="shared" si="304"/>
        <v>1.9333333333333333</v>
      </c>
      <c r="AX804" s="129">
        <v>0</v>
      </c>
      <c r="AY804" s="129">
        <v>0</v>
      </c>
      <c r="AZ804" s="129">
        <v>0</v>
      </c>
      <c r="BA804" s="86"/>
      <c r="BB804" s="86">
        <v>0</v>
      </c>
      <c r="BC804">
        <v>0</v>
      </c>
      <c r="BD804">
        <v>0</v>
      </c>
      <c r="BE804">
        <v>0</v>
      </c>
      <c r="BG804">
        <v>0</v>
      </c>
      <c r="BH804">
        <v>0</v>
      </c>
      <c r="BI804">
        <v>0</v>
      </c>
      <c r="BJ804">
        <v>0</v>
      </c>
      <c r="BM804">
        <f t="shared" si="306"/>
        <v>1.4501879713725999E-3</v>
      </c>
      <c r="BN804">
        <f t="shared" si="307"/>
        <v>3.7831632653061002E-4</v>
      </c>
      <c r="BO804">
        <f t="shared" si="308"/>
        <v>1.4868910444209</v>
      </c>
      <c r="BP804">
        <f t="shared" si="309"/>
        <v>2</v>
      </c>
    </row>
    <row r="805" spans="1:68" x14ac:dyDescent="0.25">
      <c r="A805" t="str">
        <f t="shared" si="255"/>
        <v>15290303</v>
      </c>
      <c r="B805">
        <v>15</v>
      </c>
      <c r="C805">
        <v>290</v>
      </c>
      <c r="D805">
        <v>3</v>
      </c>
      <c r="E805">
        <v>30</v>
      </c>
      <c r="F805" s="138">
        <f t="shared" si="326"/>
        <v>15</v>
      </c>
      <c r="G805">
        <v>0</v>
      </c>
      <c r="H805">
        <v>0</v>
      </c>
      <c r="I805">
        <v>0</v>
      </c>
      <c r="J805" s="94">
        <v>0</v>
      </c>
      <c r="K805" s="87">
        <v>2012.4</v>
      </c>
      <c r="L805" s="86">
        <v>0</v>
      </c>
      <c r="M805" s="86">
        <v>0</v>
      </c>
      <c r="N805" s="86">
        <v>0</v>
      </c>
      <c r="O805">
        <v>1.3620000000000001</v>
      </c>
      <c r="P805">
        <v>1.1000000000000001</v>
      </c>
      <c r="Q805">
        <v>1.1000000000000001</v>
      </c>
      <c r="R805">
        <v>1.1000000000000001</v>
      </c>
      <c r="S805">
        <f t="shared" si="310"/>
        <v>300</v>
      </c>
      <c r="T805">
        <f t="shared" si="311"/>
        <v>0</v>
      </c>
      <c r="U805">
        <f t="shared" si="312"/>
        <v>0</v>
      </c>
      <c r="V805">
        <f t="shared" si="327"/>
        <v>0</v>
      </c>
      <c r="W805">
        <f t="shared" si="320"/>
        <v>52</v>
      </c>
      <c r="X805">
        <f t="shared" si="321"/>
        <v>0</v>
      </c>
      <c r="Y805">
        <f t="shared" si="322"/>
        <v>0</v>
      </c>
      <c r="Z805">
        <f t="shared" si="319"/>
        <v>0</v>
      </c>
      <c r="AA805">
        <f t="shared" si="294"/>
        <v>1.147454600908598</v>
      </c>
      <c r="AB805">
        <f t="shared" si="294"/>
        <v>0</v>
      </c>
      <c r="AC805">
        <f t="shared" si="295"/>
        <v>0</v>
      </c>
      <c r="AD805" s="96">
        <f t="shared" si="296"/>
        <v>0</v>
      </c>
      <c r="AE805" s="95">
        <v>0</v>
      </c>
      <c r="AF805" s="86">
        <v>0</v>
      </c>
      <c r="AG805" s="86">
        <v>0</v>
      </c>
      <c r="AH805">
        <v>0.98</v>
      </c>
      <c r="AI805">
        <v>0.98</v>
      </c>
      <c r="AJ805">
        <v>0.98</v>
      </c>
      <c r="AK805">
        <f t="shared" si="316"/>
        <v>0</v>
      </c>
      <c r="AL805">
        <f t="shared" si="317"/>
        <v>0</v>
      </c>
      <c r="AM805">
        <f t="shared" si="318"/>
        <v>0</v>
      </c>
      <c r="AN805">
        <f t="shared" si="323"/>
        <v>0</v>
      </c>
      <c r="AO805">
        <f t="shared" si="324"/>
        <v>0</v>
      </c>
      <c r="AP805">
        <f t="shared" si="325"/>
        <v>0</v>
      </c>
      <c r="AQ805" s="97">
        <f>(AK805/(IF((237.3*LN(('Mini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5" s="97">
        <f>(AL805/(IF((237.3*LN(('Mini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5" s="97">
        <f>(AM805/(IF((237.3*LN(('Mini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5">
        <f t="shared" si="305"/>
        <v>0</v>
      </c>
      <c r="AU805">
        <v>0</v>
      </c>
      <c r="AV805" s="96">
        <v>0</v>
      </c>
      <c r="AW805" s="139">
        <f t="shared" si="304"/>
        <v>2.9</v>
      </c>
      <c r="AX805" s="129">
        <v>0</v>
      </c>
      <c r="AY805" s="129">
        <v>0</v>
      </c>
      <c r="AZ805" s="129">
        <v>0</v>
      </c>
      <c r="BA805" s="86"/>
      <c r="BB805" s="86">
        <v>0</v>
      </c>
      <c r="BC805">
        <v>0</v>
      </c>
      <c r="BD805">
        <v>0</v>
      </c>
      <c r="BE805">
        <v>0</v>
      </c>
      <c r="BG805">
        <v>0</v>
      </c>
      <c r="BH805">
        <v>0</v>
      </c>
      <c r="BI805">
        <v>0</v>
      </c>
      <c r="BJ805">
        <v>0</v>
      </c>
      <c r="BM805">
        <f t="shared" si="306"/>
        <v>1.9563320356262001E-4</v>
      </c>
      <c r="BN805">
        <f t="shared" si="307"/>
        <v>4.4708458846471E-4</v>
      </c>
      <c r="BO805">
        <f t="shared" si="308"/>
        <v>1.766459432507</v>
      </c>
      <c r="BP805">
        <f t="shared" si="309"/>
        <v>2</v>
      </c>
    </row>
    <row r="806" spans="1:68" x14ac:dyDescent="0.25">
      <c r="A806" t="str">
        <f t="shared" si="255"/>
        <v>15290383</v>
      </c>
      <c r="B806">
        <v>15</v>
      </c>
      <c r="C806">
        <v>290</v>
      </c>
      <c r="D806">
        <v>3</v>
      </c>
      <c r="E806">
        <v>38</v>
      </c>
      <c r="F806" s="138">
        <f t="shared" si="326"/>
        <v>20</v>
      </c>
      <c r="G806">
        <v>0</v>
      </c>
      <c r="H806">
        <v>0</v>
      </c>
      <c r="I806">
        <v>0</v>
      </c>
      <c r="J806" s="94">
        <v>0</v>
      </c>
      <c r="K806" s="87">
        <v>2490.8000000000002</v>
      </c>
      <c r="L806" s="86">
        <v>0</v>
      </c>
      <c r="M806" s="86">
        <v>0</v>
      </c>
      <c r="N806" s="86">
        <v>0</v>
      </c>
      <c r="O806">
        <v>1.3620000000000001</v>
      </c>
      <c r="P806">
        <v>1.1000000000000001</v>
      </c>
      <c r="Q806">
        <v>1.1000000000000001</v>
      </c>
      <c r="R806">
        <v>1.1000000000000001</v>
      </c>
      <c r="S806">
        <f t="shared" si="310"/>
        <v>372</v>
      </c>
      <c r="T806">
        <f t="shared" si="311"/>
        <v>0</v>
      </c>
      <c r="U806">
        <f t="shared" si="312"/>
        <v>0</v>
      </c>
      <c r="V806">
        <f t="shared" si="327"/>
        <v>0</v>
      </c>
      <c r="W806">
        <f t="shared" si="320"/>
        <v>64</v>
      </c>
      <c r="X806">
        <f t="shared" si="321"/>
        <v>0</v>
      </c>
      <c r="Y806">
        <f t="shared" si="322"/>
        <v>0</v>
      </c>
      <c r="Z806">
        <f t="shared" si="319"/>
        <v>0</v>
      </c>
      <c r="AA806">
        <f t="shared" si="294"/>
        <v>2.698805524408733</v>
      </c>
      <c r="AB806">
        <f t="shared" si="294"/>
        <v>0</v>
      </c>
      <c r="AC806">
        <f t="shared" si="295"/>
        <v>0</v>
      </c>
      <c r="AD806" s="96">
        <f t="shared" si="296"/>
        <v>0</v>
      </c>
      <c r="AE806" s="95">
        <v>0</v>
      </c>
      <c r="AF806" s="86">
        <v>0</v>
      </c>
      <c r="AG806" s="86">
        <v>0</v>
      </c>
      <c r="AH806">
        <v>0.98</v>
      </c>
      <c r="AI806">
        <v>0.98</v>
      </c>
      <c r="AJ806">
        <v>0.98</v>
      </c>
      <c r="AK806">
        <f t="shared" si="316"/>
        <v>0</v>
      </c>
      <c r="AL806">
        <f t="shared" si="317"/>
        <v>0</v>
      </c>
      <c r="AM806">
        <f t="shared" si="318"/>
        <v>0</v>
      </c>
      <c r="AN806">
        <f t="shared" si="323"/>
        <v>0</v>
      </c>
      <c r="AO806">
        <f t="shared" si="324"/>
        <v>0</v>
      </c>
      <c r="AP806">
        <f t="shared" si="325"/>
        <v>0</v>
      </c>
      <c r="AQ806" s="97">
        <f>(AK806/(IF((237.3*LN(('Mini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6" s="97">
        <f>(AL806/(IF((237.3*LN(('Mini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6" s="97">
        <f>(AM806/(IF((237.3*LN(('Mini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6">
        <f t="shared" si="305"/>
        <v>0</v>
      </c>
      <c r="AU806">
        <v>0</v>
      </c>
      <c r="AV806" s="96">
        <v>0</v>
      </c>
      <c r="AW806" s="139">
        <f t="shared" si="304"/>
        <v>3.8666666666666667</v>
      </c>
      <c r="AX806" s="129">
        <v>0</v>
      </c>
      <c r="AY806" s="129">
        <v>0</v>
      </c>
      <c r="AZ806" s="129">
        <v>0</v>
      </c>
      <c r="BA806" s="86"/>
      <c r="BB806" s="86">
        <v>0</v>
      </c>
      <c r="BC806">
        <v>0</v>
      </c>
      <c r="BD806">
        <v>0</v>
      </c>
      <c r="BE806">
        <v>0</v>
      </c>
      <c r="BG806">
        <v>0</v>
      </c>
      <c r="BH806">
        <v>0</v>
      </c>
      <c r="BI806">
        <v>0</v>
      </c>
      <c r="BJ806">
        <v>0</v>
      </c>
      <c r="BM806">
        <f t="shared" si="306"/>
        <v>1.6730950035507E-3</v>
      </c>
      <c r="BN806">
        <f t="shared" si="307"/>
        <v>3.2929523945446001E-4</v>
      </c>
      <c r="BO806">
        <f t="shared" si="308"/>
        <v>1.3691788367472</v>
      </c>
      <c r="BP806">
        <f t="shared" si="309"/>
        <v>2</v>
      </c>
    </row>
    <row r="807" spans="1:68" x14ac:dyDescent="0.25">
      <c r="A807" t="str">
        <f t="shared" si="255"/>
        <v>15310143</v>
      </c>
      <c r="B807">
        <v>15</v>
      </c>
      <c r="C807">
        <v>310</v>
      </c>
      <c r="D807">
        <v>3</v>
      </c>
      <c r="E807">
        <v>14</v>
      </c>
      <c r="F807" s="138">
        <f t="shared" si="326"/>
        <v>5</v>
      </c>
      <c r="G807">
        <v>0</v>
      </c>
      <c r="H807">
        <v>0</v>
      </c>
      <c r="I807">
        <v>0</v>
      </c>
      <c r="J807" s="94">
        <v>0</v>
      </c>
      <c r="K807" s="87">
        <v>705.59999999999991</v>
      </c>
      <c r="L807" s="86">
        <v>0</v>
      </c>
      <c r="M807" s="86">
        <v>0</v>
      </c>
      <c r="N807" s="86">
        <v>0</v>
      </c>
      <c r="O807">
        <v>1.3620000000000001</v>
      </c>
      <c r="P807">
        <v>1.1000000000000001</v>
      </c>
      <c r="Q807">
        <v>1.1000000000000001</v>
      </c>
      <c r="R807">
        <v>1.1000000000000001</v>
      </c>
      <c r="S807">
        <f t="shared" si="310"/>
        <v>105</v>
      </c>
      <c r="T807">
        <f t="shared" si="311"/>
        <v>0</v>
      </c>
      <c r="U807">
        <f t="shared" si="312"/>
        <v>0</v>
      </c>
      <c r="V807">
        <f t="shared" si="327"/>
        <v>0</v>
      </c>
      <c r="W807">
        <f t="shared" si="320"/>
        <v>18</v>
      </c>
      <c r="X807">
        <f t="shared" si="321"/>
        <v>0</v>
      </c>
      <c r="Y807">
        <f t="shared" si="322"/>
        <v>0</v>
      </c>
      <c r="Z807">
        <f t="shared" si="319"/>
        <v>0</v>
      </c>
      <c r="AA807">
        <f t="shared" si="294"/>
        <v>0.88401171947362922</v>
      </c>
      <c r="AB807">
        <f t="shared" si="294"/>
        <v>0</v>
      </c>
      <c r="AC807">
        <f t="shared" si="295"/>
        <v>0</v>
      </c>
      <c r="AD807" s="96">
        <f t="shared" si="296"/>
        <v>0</v>
      </c>
      <c r="AE807" s="95">
        <v>0</v>
      </c>
      <c r="AF807" s="86">
        <v>0</v>
      </c>
      <c r="AG807" s="86">
        <v>0</v>
      </c>
      <c r="AH807">
        <v>0.98</v>
      </c>
      <c r="AI807">
        <v>0.98</v>
      </c>
      <c r="AJ807">
        <v>0.98</v>
      </c>
      <c r="AK807">
        <f t="shared" si="316"/>
        <v>0</v>
      </c>
      <c r="AL807">
        <f t="shared" si="317"/>
        <v>0</v>
      </c>
      <c r="AM807">
        <f t="shared" si="318"/>
        <v>0</v>
      </c>
      <c r="AN807">
        <f t="shared" si="323"/>
        <v>0</v>
      </c>
      <c r="AO807">
        <f t="shared" si="324"/>
        <v>0</v>
      </c>
      <c r="AP807">
        <f t="shared" si="325"/>
        <v>0</v>
      </c>
      <c r="AQ807" s="97">
        <f>(AK807/(IF((237.3*LN(('Mini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7" s="97">
        <f>(AL807/(IF((237.3*LN(('Mini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7" s="97">
        <f>(AM807/(IF((237.3*LN(('Mini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7">
        <f t="shared" si="305"/>
        <v>0</v>
      </c>
      <c r="AU807">
        <v>0</v>
      </c>
      <c r="AV807" s="96">
        <v>0</v>
      </c>
      <c r="AW807" s="139">
        <f t="shared" si="304"/>
        <v>1.0333333333333334</v>
      </c>
      <c r="AX807" s="129">
        <v>0</v>
      </c>
      <c r="AY807" s="129">
        <v>0</v>
      </c>
      <c r="AZ807" s="129">
        <v>0</v>
      </c>
      <c r="BA807" s="86"/>
      <c r="BB807" s="86">
        <v>0</v>
      </c>
      <c r="BC807">
        <v>0</v>
      </c>
      <c r="BD807">
        <v>0</v>
      </c>
      <c r="BE807">
        <v>0</v>
      </c>
      <c r="BG807">
        <v>0</v>
      </c>
      <c r="BH807">
        <v>0</v>
      </c>
      <c r="BI807">
        <v>0</v>
      </c>
      <c r="BJ807">
        <v>0</v>
      </c>
      <c r="BM807">
        <f t="shared" si="306"/>
        <v>8.0534470601597002E-4</v>
      </c>
      <c r="BN807">
        <f t="shared" si="307"/>
        <v>3.9795050474943999E-4</v>
      </c>
      <c r="BO807">
        <f t="shared" si="308"/>
        <v>1.8138647155180001</v>
      </c>
      <c r="BP807">
        <f t="shared" si="309"/>
        <v>2</v>
      </c>
    </row>
    <row r="808" spans="1:68" x14ac:dyDescent="0.25">
      <c r="A808" t="str">
        <f t="shared" si="255"/>
        <v>15310183</v>
      </c>
      <c r="B808">
        <v>15</v>
      </c>
      <c r="C808">
        <v>310</v>
      </c>
      <c r="D808">
        <v>3</v>
      </c>
      <c r="E808">
        <v>18</v>
      </c>
      <c r="F808" s="138">
        <f t="shared" si="326"/>
        <v>10</v>
      </c>
      <c r="G808">
        <v>0</v>
      </c>
      <c r="H808">
        <v>0</v>
      </c>
      <c r="I808">
        <v>0</v>
      </c>
      <c r="J808" s="94">
        <v>0</v>
      </c>
      <c r="K808" s="87">
        <v>1156.3999999999999</v>
      </c>
      <c r="L808" s="86">
        <v>0</v>
      </c>
      <c r="M808" s="86">
        <v>0</v>
      </c>
      <c r="N808" s="86">
        <v>0</v>
      </c>
      <c r="O808">
        <v>1.3620000000000001</v>
      </c>
      <c r="P808">
        <v>1.1000000000000001</v>
      </c>
      <c r="Q808">
        <v>1.1000000000000001</v>
      </c>
      <c r="R808">
        <v>1.1000000000000001</v>
      </c>
      <c r="S808">
        <f t="shared" ref="S808:S871" si="328">ROUND(K808*POWER((($M$1-$M$2)/LN(($M$1-$M$3)/($M$2-$M$3)))/((75-65)/LN((75-20)/(65-20))),O808),0)</f>
        <v>173</v>
      </c>
      <c r="T808">
        <f t="shared" si="311"/>
        <v>0</v>
      </c>
      <c r="U808">
        <f t="shared" si="312"/>
        <v>0</v>
      </c>
      <c r="V808">
        <f t="shared" si="327"/>
        <v>0</v>
      </c>
      <c r="W808">
        <f t="shared" si="320"/>
        <v>30</v>
      </c>
      <c r="X808">
        <f t="shared" si="321"/>
        <v>0</v>
      </c>
      <c r="Y808">
        <f t="shared" si="322"/>
        <v>0</v>
      </c>
      <c r="Z808">
        <f t="shared" si="319"/>
        <v>0</v>
      </c>
      <c r="AA808">
        <f t="shared" si="294"/>
        <v>1.3237296025760112</v>
      </c>
      <c r="AB808">
        <f t="shared" si="294"/>
        <v>0</v>
      </c>
      <c r="AC808">
        <f t="shared" si="295"/>
        <v>0</v>
      </c>
      <c r="AD808" s="96">
        <f t="shared" si="296"/>
        <v>0</v>
      </c>
      <c r="AE808" s="95">
        <v>0</v>
      </c>
      <c r="AF808" s="86">
        <v>0</v>
      </c>
      <c r="AG808" s="86">
        <v>0</v>
      </c>
      <c r="AH808">
        <v>0.98</v>
      </c>
      <c r="AI808">
        <v>0.98</v>
      </c>
      <c r="AJ808">
        <v>0.98</v>
      </c>
      <c r="AK808">
        <f t="shared" si="316"/>
        <v>0</v>
      </c>
      <c r="AL808">
        <f t="shared" si="317"/>
        <v>0</v>
      </c>
      <c r="AM808">
        <f t="shared" si="318"/>
        <v>0</v>
      </c>
      <c r="AN808">
        <f t="shared" si="323"/>
        <v>0</v>
      </c>
      <c r="AO808">
        <f t="shared" si="324"/>
        <v>0</v>
      </c>
      <c r="AP808">
        <f t="shared" si="325"/>
        <v>0</v>
      </c>
      <c r="AQ808" s="97">
        <f>(AK808/(IF((237.3*LN(('Mini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8" s="97">
        <f>(AL808/(IF((237.3*LN(('Mini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8" s="97">
        <f>(AM808/(IF((237.3*LN(('Mini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8">
        <f t="shared" si="305"/>
        <v>0</v>
      </c>
      <c r="AU808">
        <v>0</v>
      </c>
      <c r="AV808" s="96">
        <v>0</v>
      </c>
      <c r="AW808" s="139">
        <f t="shared" si="304"/>
        <v>2.0666666666666669</v>
      </c>
      <c r="AX808" s="129">
        <v>0</v>
      </c>
      <c r="AY808" s="129">
        <v>0</v>
      </c>
      <c r="AZ808" s="129">
        <v>0</v>
      </c>
      <c r="BA808" s="86"/>
      <c r="BB808" s="86">
        <v>0</v>
      </c>
      <c r="BC808">
        <v>0</v>
      </c>
      <c r="BD808">
        <v>0</v>
      </c>
      <c r="BE808">
        <v>0</v>
      </c>
      <c r="BG808">
        <v>0</v>
      </c>
      <c r="BH808">
        <v>0</v>
      </c>
      <c r="BI808">
        <v>0</v>
      </c>
      <c r="BJ808">
        <v>0</v>
      </c>
      <c r="BM808">
        <f t="shared" si="306"/>
        <v>1.4501879713725999E-3</v>
      </c>
      <c r="BN808">
        <f t="shared" si="307"/>
        <v>3.7831632653061002E-4</v>
      </c>
      <c r="BO808">
        <f t="shared" si="308"/>
        <v>1.4868910444209</v>
      </c>
      <c r="BP808">
        <f t="shared" si="309"/>
        <v>2</v>
      </c>
    </row>
    <row r="809" spans="1:68" x14ac:dyDescent="0.25">
      <c r="A809" t="str">
        <f t="shared" si="255"/>
        <v>15310233</v>
      </c>
      <c r="B809">
        <v>15</v>
      </c>
      <c r="C809">
        <v>310</v>
      </c>
      <c r="D809">
        <v>3</v>
      </c>
      <c r="E809">
        <v>23</v>
      </c>
      <c r="F809" s="138">
        <f t="shared" si="326"/>
        <v>10</v>
      </c>
      <c r="G809">
        <v>0</v>
      </c>
      <c r="H809">
        <v>0</v>
      </c>
      <c r="I809">
        <v>0</v>
      </c>
      <c r="J809" s="94">
        <v>0</v>
      </c>
      <c r="K809" s="87">
        <v>1722</v>
      </c>
      <c r="L809" s="86">
        <v>0</v>
      </c>
      <c r="M809" s="86">
        <v>0</v>
      </c>
      <c r="N809" s="86">
        <v>0</v>
      </c>
      <c r="O809">
        <v>1.3620000000000001</v>
      </c>
      <c r="P809">
        <v>1.1000000000000001</v>
      </c>
      <c r="Q809">
        <v>1.1000000000000001</v>
      </c>
      <c r="R809">
        <v>1.1000000000000001</v>
      </c>
      <c r="S809">
        <f t="shared" si="328"/>
        <v>257</v>
      </c>
      <c r="T809">
        <f t="shared" si="311"/>
        <v>0</v>
      </c>
      <c r="U809">
        <f t="shared" si="312"/>
        <v>0</v>
      </c>
      <c r="V809">
        <f t="shared" si="327"/>
        <v>0</v>
      </c>
      <c r="W809">
        <f t="shared" si="320"/>
        <v>44</v>
      </c>
      <c r="X809">
        <f t="shared" si="321"/>
        <v>0</v>
      </c>
      <c r="Y809">
        <f t="shared" si="322"/>
        <v>0</v>
      </c>
      <c r="Z809">
        <f t="shared" si="319"/>
        <v>0</v>
      </c>
      <c r="AA809">
        <f t="shared" si="294"/>
        <v>2.3407425256061978</v>
      </c>
      <c r="AB809">
        <f t="shared" si="294"/>
        <v>0</v>
      </c>
      <c r="AC809">
        <f t="shared" si="295"/>
        <v>0</v>
      </c>
      <c r="AD809" s="96">
        <f t="shared" si="296"/>
        <v>0</v>
      </c>
      <c r="AE809" s="95">
        <v>0</v>
      </c>
      <c r="AF809" s="86">
        <v>0</v>
      </c>
      <c r="AG809" s="86">
        <v>0</v>
      </c>
      <c r="AH809">
        <v>0.98</v>
      </c>
      <c r="AI809">
        <v>0.98</v>
      </c>
      <c r="AJ809">
        <v>0.98</v>
      </c>
      <c r="AK809">
        <f t="shared" si="316"/>
        <v>0</v>
      </c>
      <c r="AL809">
        <f t="shared" si="317"/>
        <v>0</v>
      </c>
      <c r="AM809">
        <f t="shared" si="318"/>
        <v>0</v>
      </c>
      <c r="AN809">
        <f t="shared" si="323"/>
        <v>0</v>
      </c>
      <c r="AO809">
        <f t="shared" si="324"/>
        <v>0</v>
      </c>
      <c r="AP809">
        <f t="shared" si="325"/>
        <v>0</v>
      </c>
      <c r="AQ809" s="97">
        <f>(AK809/(IF((237.3*LN(('Mini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09" s="97">
        <f>(AL809/(IF((237.3*LN(('Mini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09" s="97">
        <f>(AM809/(IF((237.3*LN(('Mini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09">
        <f t="shared" si="305"/>
        <v>0</v>
      </c>
      <c r="AU809">
        <v>0</v>
      </c>
      <c r="AV809" s="96">
        <v>0</v>
      </c>
      <c r="AW809" s="139">
        <f t="shared" si="304"/>
        <v>2.0666666666666669</v>
      </c>
      <c r="AX809" s="129">
        <v>0</v>
      </c>
      <c r="AY809" s="129">
        <v>0</v>
      </c>
      <c r="AZ809" s="129">
        <v>0</v>
      </c>
      <c r="BA809" s="86"/>
      <c r="BB809" s="86">
        <v>0</v>
      </c>
      <c r="BC809">
        <v>0</v>
      </c>
      <c r="BD809">
        <v>0</v>
      </c>
      <c r="BE809">
        <v>0</v>
      </c>
      <c r="BG809">
        <v>0</v>
      </c>
      <c r="BH809">
        <v>0</v>
      </c>
      <c r="BI809">
        <v>0</v>
      </c>
      <c r="BJ809">
        <v>0</v>
      </c>
      <c r="BM809">
        <f t="shared" si="306"/>
        <v>1.4501879713725999E-3</v>
      </c>
      <c r="BN809">
        <f t="shared" si="307"/>
        <v>3.7831632653061002E-4</v>
      </c>
      <c r="BO809">
        <f t="shared" si="308"/>
        <v>1.4868910444209</v>
      </c>
      <c r="BP809">
        <f t="shared" si="309"/>
        <v>2</v>
      </c>
    </row>
    <row r="810" spans="1:68" x14ac:dyDescent="0.25">
      <c r="A810" t="str">
        <f t="shared" si="255"/>
        <v>15310303</v>
      </c>
      <c r="B810">
        <v>15</v>
      </c>
      <c r="C810">
        <v>310</v>
      </c>
      <c r="D810">
        <v>3</v>
      </c>
      <c r="E810">
        <v>30</v>
      </c>
      <c r="F810" s="138">
        <f t="shared" si="326"/>
        <v>15</v>
      </c>
      <c r="G810">
        <v>0</v>
      </c>
      <c r="H810">
        <v>0</v>
      </c>
      <c r="I810">
        <v>0</v>
      </c>
      <c r="J810" s="94">
        <v>0</v>
      </c>
      <c r="K810" s="87">
        <v>2167.1999999999998</v>
      </c>
      <c r="L810" s="86">
        <v>0</v>
      </c>
      <c r="M810" s="86">
        <v>0</v>
      </c>
      <c r="N810" s="86">
        <v>0</v>
      </c>
      <c r="O810">
        <v>1.3620000000000001</v>
      </c>
      <c r="P810">
        <v>1.1000000000000001</v>
      </c>
      <c r="Q810">
        <v>1.1000000000000001</v>
      </c>
      <c r="R810">
        <v>1.1000000000000001</v>
      </c>
      <c r="S810">
        <f t="shared" si="328"/>
        <v>323</v>
      </c>
      <c r="T810">
        <f t="shared" si="311"/>
        <v>0</v>
      </c>
      <c r="U810">
        <f t="shared" si="312"/>
        <v>0</v>
      </c>
      <c r="V810">
        <f t="shared" si="327"/>
        <v>0</v>
      </c>
      <c r="W810">
        <f t="shared" si="320"/>
        <v>56</v>
      </c>
      <c r="X810">
        <f t="shared" si="321"/>
        <v>0</v>
      </c>
      <c r="Y810">
        <f t="shared" si="322"/>
        <v>0</v>
      </c>
      <c r="Z810">
        <f t="shared" si="319"/>
        <v>0</v>
      </c>
      <c r="AA810">
        <f t="shared" si="294"/>
        <v>1.4021136044224956</v>
      </c>
      <c r="AB810">
        <f t="shared" si="294"/>
        <v>0</v>
      </c>
      <c r="AC810">
        <f t="shared" si="295"/>
        <v>0</v>
      </c>
      <c r="AD810" s="96">
        <f t="shared" si="296"/>
        <v>0</v>
      </c>
      <c r="AE810" s="95">
        <v>0</v>
      </c>
      <c r="AF810" s="86">
        <v>0</v>
      </c>
      <c r="AG810" s="86">
        <v>0</v>
      </c>
      <c r="AH810">
        <v>0.98</v>
      </c>
      <c r="AI810">
        <v>0.98</v>
      </c>
      <c r="AJ810">
        <v>0.98</v>
      </c>
      <c r="AK810">
        <f t="shared" si="316"/>
        <v>0</v>
      </c>
      <c r="AL810">
        <f t="shared" si="317"/>
        <v>0</v>
      </c>
      <c r="AM810">
        <f t="shared" si="318"/>
        <v>0</v>
      </c>
      <c r="AN810">
        <f t="shared" si="323"/>
        <v>0</v>
      </c>
      <c r="AO810">
        <f t="shared" si="324"/>
        <v>0</v>
      </c>
      <c r="AP810">
        <f t="shared" si="325"/>
        <v>0</v>
      </c>
      <c r="AQ810" s="97">
        <f>(AK810/(IF((237.3*LN(('Mini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0" s="97">
        <f>(AL810/(IF((237.3*LN(('Mini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0" s="97">
        <f>(AM810/(IF((237.3*LN(('Mini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0">
        <f t="shared" si="305"/>
        <v>0</v>
      </c>
      <c r="AU810">
        <v>0</v>
      </c>
      <c r="AV810" s="96">
        <v>0</v>
      </c>
      <c r="AW810" s="139">
        <f t="shared" si="304"/>
        <v>3.1</v>
      </c>
      <c r="AX810" s="129">
        <v>0</v>
      </c>
      <c r="AY810" s="129">
        <v>0</v>
      </c>
      <c r="AZ810" s="129">
        <v>0</v>
      </c>
      <c r="BA810" s="86"/>
      <c r="BB810" s="86">
        <v>0</v>
      </c>
      <c r="BC810">
        <v>0</v>
      </c>
      <c r="BD810">
        <v>0</v>
      </c>
      <c r="BE810">
        <v>0</v>
      </c>
      <c r="BG810">
        <v>0</v>
      </c>
      <c r="BH810">
        <v>0</v>
      </c>
      <c r="BI810">
        <v>0</v>
      </c>
      <c r="BJ810">
        <v>0</v>
      </c>
      <c r="BM810">
        <f t="shared" si="306"/>
        <v>1.9563320356262001E-4</v>
      </c>
      <c r="BN810">
        <f t="shared" si="307"/>
        <v>4.4708458846471E-4</v>
      </c>
      <c r="BO810">
        <f t="shared" si="308"/>
        <v>1.766459432507</v>
      </c>
      <c r="BP810">
        <f t="shared" si="309"/>
        <v>2</v>
      </c>
    </row>
    <row r="811" spans="1:68" x14ac:dyDescent="0.25">
      <c r="A811" t="str">
        <f t="shared" si="255"/>
        <v>15310383</v>
      </c>
      <c r="B811">
        <v>15</v>
      </c>
      <c r="C811">
        <v>310</v>
      </c>
      <c r="D811">
        <v>3</v>
      </c>
      <c r="E811">
        <v>38</v>
      </c>
      <c r="F811" s="138">
        <f t="shared" si="326"/>
        <v>20</v>
      </c>
      <c r="G811">
        <v>0</v>
      </c>
      <c r="H811">
        <v>0</v>
      </c>
      <c r="I811">
        <v>0</v>
      </c>
      <c r="J811" s="94">
        <v>0</v>
      </c>
      <c r="K811" s="87">
        <v>2682.3999999999996</v>
      </c>
      <c r="L811" s="86">
        <v>0</v>
      </c>
      <c r="M811" s="86">
        <v>0</v>
      </c>
      <c r="N811" s="86">
        <v>0</v>
      </c>
      <c r="O811">
        <v>1.3620000000000001</v>
      </c>
      <c r="P811">
        <v>1.1000000000000001</v>
      </c>
      <c r="Q811">
        <v>1.1000000000000001</v>
      </c>
      <c r="R811">
        <v>1.1000000000000001</v>
      </c>
      <c r="S811">
        <f t="shared" si="328"/>
        <v>400</v>
      </c>
      <c r="T811">
        <f t="shared" si="311"/>
        <v>0</v>
      </c>
      <c r="U811">
        <f t="shared" si="312"/>
        <v>0</v>
      </c>
      <c r="V811">
        <f t="shared" si="327"/>
        <v>0</v>
      </c>
      <c r="W811">
        <f t="shared" si="320"/>
        <v>69</v>
      </c>
      <c r="X811">
        <f t="shared" si="321"/>
        <v>0</v>
      </c>
      <c r="Y811">
        <f t="shared" si="322"/>
        <v>0</v>
      </c>
      <c r="Z811">
        <f t="shared" si="319"/>
        <v>0</v>
      </c>
      <c r="AA811">
        <f t="shared" si="294"/>
        <v>3.208330693761257</v>
      </c>
      <c r="AB811">
        <f t="shared" si="294"/>
        <v>0</v>
      </c>
      <c r="AC811">
        <f t="shared" si="295"/>
        <v>0</v>
      </c>
      <c r="AD811" s="96">
        <f t="shared" si="296"/>
        <v>0</v>
      </c>
      <c r="AE811" s="95">
        <v>0</v>
      </c>
      <c r="AF811" s="86">
        <v>0</v>
      </c>
      <c r="AG811" s="86">
        <v>0</v>
      </c>
      <c r="AH811">
        <v>0.98</v>
      </c>
      <c r="AI811">
        <v>0.98</v>
      </c>
      <c r="AJ811">
        <v>0.98</v>
      </c>
      <c r="AK811">
        <f t="shared" si="316"/>
        <v>0</v>
      </c>
      <c r="AL811">
        <f t="shared" si="317"/>
        <v>0</v>
      </c>
      <c r="AM811">
        <f t="shared" si="318"/>
        <v>0</v>
      </c>
      <c r="AN811">
        <f t="shared" si="323"/>
        <v>0</v>
      </c>
      <c r="AO811">
        <f t="shared" si="324"/>
        <v>0</v>
      </c>
      <c r="AP811">
        <f t="shared" si="325"/>
        <v>0</v>
      </c>
      <c r="AQ811" s="97">
        <f>(AK811/(IF((237.3*LN(('Mini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1" s="97">
        <f>(AL811/(IF((237.3*LN(('Mini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1" s="97">
        <f>(AM811/(IF((237.3*LN(('Mini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1">
        <f t="shared" si="305"/>
        <v>0</v>
      </c>
      <c r="AU811">
        <v>0</v>
      </c>
      <c r="AV811" s="96">
        <v>0</v>
      </c>
      <c r="AW811" s="139">
        <f t="shared" si="304"/>
        <v>4.1333333333333337</v>
      </c>
      <c r="AX811" s="129">
        <v>0</v>
      </c>
      <c r="AY811" s="129">
        <v>0</v>
      </c>
      <c r="AZ811" s="129">
        <v>0</v>
      </c>
      <c r="BA811" s="86"/>
      <c r="BB811" s="86">
        <v>0</v>
      </c>
      <c r="BC811">
        <v>0</v>
      </c>
      <c r="BD811">
        <v>0</v>
      </c>
      <c r="BE811">
        <v>0</v>
      </c>
      <c r="BG811">
        <v>0</v>
      </c>
      <c r="BH811">
        <v>0</v>
      </c>
      <c r="BI811">
        <v>0</v>
      </c>
      <c r="BJ811">
        <v>0</v>
      </c>
      <c r="BM811">
        <f t="shared" si="306"/>
        <v>1.6730950035507E-3</v>
      </c>
      <c r="BN811">
        <f t="shared" si="307"/>
        <v>3.2929523945446001E-4</v>
      </c>
      <c r="BO811">
        <f t="shared" si="308"/>
        <v>1.3691788367472</v>
      </c>
      <c r="BP811">
        <f t="shared" si="309"/>
        <v>2</v>
      </c>
    </row>
    <row r="812" spans="1:68" x14ac:dyDescent="0.25">
      <c r="A812" t="str">
        <f t="shared" si="255"/>
        <v>15330143</v>
      </c>
      <c r="B812">
        <v>15</v>
      </c>
      <c r="C812">
        <v>330</v>
      </c>
      <c r="D812">
        <v>3</v>
      </c>
      <c r="E812">
        <v>14</v>
      </c>
      <c r="F812" s="138">
        <f t="shared" si="326"/>
        <v>5</v>
      </c>
      <c r="G812">
        <v>0</v>
      </c>
      <c r="H812">
        <v>0</v>
      </c>
      <c r="I812">
        <v>0</v>
      </c>
      <c r="J812" s="94">
        <v>0</v>
      </c>
      <c r="K812" s="87">
        <v>756</v>
      </c>
      <c r="L812" s="86">
        <v>0</v>
      </c>
      <c r="M812" s="86">
        <v>0</v>
      </c>
      <c r="N812" s="86">
        <v>0</v>
      </c>
      <c r="O812">
        <v>1.3620000000000001</v>
      </c>
      <c r="P812">
        <v>1.1000000000000001</v>
      </c>
      <c r="Q812">
        <v>1.1000000000000001</v>
      </c>
      <c r="R812">
        <v>1.1000000000000001</v>
      </c>
      <c r="S812">
        <f t="shared" si="328"/>
        <v>113</v>
      </c>
      <c r="T812">
        <f t="shared" si="311"/>
        <v>0</v>
      </c>
      <c r="U812">
        <f t="shared" si="312"/>
        <v>0</v>
      </c>
      <c r="V812">
        <f t="shared" si="327"/>
        <v>0</v>
      </c>
      <c r="W812">
        <f t="shared" si="320"/>
        <v>19</v>
      </c>
      <c r="X812">
        <f t="shared" si="321"/>
        <v>0</v>
      </c>
      <c r="Y812">
        <f t="shared" si="322"/>
        <v>0</v>
      </c>
      <c r="Z812">
        <f t="shared" si="319"/>
        <v>0</v>
      </c>
      <c r="AA812">
        <f t="shared" si="294"/>
        <v>1.0409950384007729</v>
      </c>
      <c r="AB812">
        <f t="shared" si="294"/>
        <v>0</v>
      </c>
      <c r="AC812">
        <f t="shared" si="295"/>
        <v>0</v>
      </c>
      <c r="AD812" s="96">
        <f t="shared" si="296"/>
        <v>0</v>
      </c>
      <c r="AE812" s="95">
        <v>0</v>
      </c>
      <c r="AF812" s="86">
        <v>0</v>
      </c>
      <c r="AG812" s="86">
        <v>0</v>
      </c>
      <c r="AH812">
        <v>0.98</v>
      </c>
      <c r="AI812">
        <v>0.98</v>
      </c>
      <c r="AJ812">
        <v>0.98</v>
      </c>
      <c r="AK812">
        <f t="shared" si="316"/>
        <v>0</v>
      </c>
      <c r="AL812">
        <f t="shared" si="317"/>
        <v>0</v>
      </c>
      <c r="AM812">
        <f t="shared" si="318"/>
        <v>0</v>
      </c>
      <c r="AN812">
        <f t="shared" si="323"/>
        <v>0</v>
      </c>
      <c r="AO812">
        <f t="shared" si="324"/>
        <v>0</v>
      </c>
      <c r="AP812">
        <f t="shared" si="325"/>
        <v>0</v>
      </c>
      <c r="AQ812" s="97">
        <f>(AK812/(IF((237.3*LN(('Mini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2" s="97">
        <f>(AL812/(IF((237.3*LN(('Mini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2" s="97">
        <f>(AM812/(IF((237.3*LN(('Mini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2">
        <f t="shared" si="305"/>
        <v>0</v>
      </c>
      <c r="AU812">
        <v>0</v>
      </c>
      <c r="AV812" s="96">
        <v>0</v>
      </c>
      <c r="AW812" s="139">
        <f t="shared" si="304"/>
        <v>1.1000000000000001</v>
      </c>
      <c r="AX812" s="129">
        <v>0</v>
      </c>
      <c r="AY812" s="129">
        <v>0</v>
      </c>
      <c r="AZ812" s="129">
        <v>0</v>
      </c>
      <c r="BA812" s="86"/>
      <c r="BB812" s="86">
        <v>0</v>
      </c>
      <c r="BC812">
        <v>0</v>
      </c>
      <c r="BD812">
        <v>0</v>
      </c>
      <c r="BE812">
        <v>0</v>
      </c>
      <c r="BG812">
        <v>0</v>
      </c>
      <c r="BH812">
        <v>0</v>
      </c>
      <c r="BI812">
        <v>0</v>
      </c>
      <c r="BJ812">
        <v>0</v>
      </c>
      <c r="BM812">
        <f t="shared" si="306"/>
        <v>8.0534470601597002E-4</v>
      </c>
      <c r="BN812">
        <f t="shared" si="307"/>
        <v>3.9795050474943999E-4</v>
      </c>
      <c r="BO812">
        <f t="shared" si="308"/>
        <v>1.8138647155180001</v>
      </c>
      <c r="BP812">
        <f t="shared" si="309"/>
        <v>2</v>
      </c>
    </row>
    <row r="813" spans="1:68" x14ac:dyDescent="0.25">
      <c r="A813" t="str">
        <f t="shared" si="255"/>
        <v>15330183</v>
      </c>
      <c r="B813">
        <v>15</v>
      </c>
      <c r="C813">
        <v>330</v>
      </c>
      <c r="D813">
        <v>3</v>
      </c>
      <c r="E813">
        <v>18</v>
      </c>
      <c r="F813" s="138">
        <f t="shared" si="326"/>
        <v>10</v>
      </c>
      <c r="G813">
        <v>0</v>
      </c>
      <c r="H813">
        <v>0</v>
      </c>
      <c r="I813">
        <v>0</v>
      </c>
      <c r="J813" s="94">
        <v>0</v>
      </c>
      <c r="K813" s="87">
        <v>1239</v>
      </c>
      <c r="L813" s="86">
        <v>0</v>
      </c>
      <c r="M813" s="86">
        <v>0</v>
      </c>
      <c r="N813" s="86">
        <v>0</v>
      </c>
      <c r="O813">
        <v>1.3620000000000001</v>
      </c>
      <c r="P813">
        <v>1.1000000000000001</v>
      </c>
      <c r="Q813">
        <v>1.1000000000000001</v>
      </c>
      <c r="R813">
        <v>1.1000000000000001</v>
      </c>
      <c r="S813">
        <f t="shared" si="328"/>
        <v>185</v>
      </c>
      <c r="T813">
        <f t="shared" si="311"/>
        <v>0</v>
      </c>
      <c r="U813">
        <f t="shared" si="312"/>
        <v>0</v>
      </c>
      <c r="V813">
        <f t="shared" si="327"/>
        <v>0</v>
      </c>
      <c r="W813">
        <f t="shared" si="320"/>
        <v>32</v>
      </c>
      <c r="X813">
        <f t="shared" si="321"/>
        <v>0</v>
      </c>
      <c r="Y813">
        <f t="shared" si="322"/>
        <v>0</v>
      </c>
      <c r="Z813">
        <f t="shared" si="319"/>
        <v>0</v>
      </c>
      <c r="AA813">
        <f t="shared" si="294"/>
        <v>1.5555094410898995</v>
      </c>
      <c r="AB813">
        <f t="shared" si="294"/>
        <v>0</v>
      </c>
      <c r="AC813">
        <f t="shared" si="295"/>
        <v>0</v>
      </c>
      <c r="AD813" s="96">
        <f t="shared" si="296"/>
        <v>0</v>
      </c>
      <c r="AE813" s="95">
        <v>0</v>
      </c>
      <c r="AF813" s="86">
        <v>0</v>
      </c>
      <c r="AG813" s="86">
        <v>0</v>
      </c>
      <c r="AH813">
        <v>0.98</v>
      </c>
      <c r="AI813">
        <v>0.98</v>
      </c>
      <c r="AJ813">
        <v>0.98</v>
      </c>
      <c r="AK813">
        <f t="shared" si="316"/>
        <v>0</v>
      </c>
      <c r="AL813">
        <f t="shared" si="317"/>
        <v>0</v>
      </c>
      <c r="AM813">
        <f t="shared" si="318"/>
        <v>0</v>
      </c>
      <c r="AN813">
        <f t="shared" si="323"/>
        <v>0</v>
      </c>
      <c r="AO813">
        <f t="shared" si="324"/>
        <v>0</v>
      </c>
      <c r="AP813">
        <f t="shared" si="325"/>
        <v>0</v>
      </c>
      <c r="AQ813" s="97">
        <f>(AK813/(IF((237.3*LN(('Mini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3" s="97">
        <f>(AL813/(IF((237.3*LN(('Mini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3" s="97">
        <f>(AM813/(IF((237.3*LN(('Mini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3">
        <f t="shared" si="305"/>
        <v>0</v>
      </c>
      <c r="AU813">
        <v>0</v>
      </c>
      <c r="AV813" s="96">
        <v>0</v>
      </c>
      <c r="AW813" s="139">
        <f t="shared" si="304"/>
        <v>2.2000000000000002</v>
      </c>
      <c r="AX813" s="129">
        <v>0</v>
      </c>
      <c r="AY813" s="129">
        <v>0</v>
      </c>
      <c r="AZ813" s="129">
        <v>0</v>
      </c>
      <c r="BA813" s="86"/>
      <c r="BB813" s="86">
        <v>0</v>
      </c>
      <c r="BC813">
        <v>0</v>
      </c>
      <c r="BD813">
        <v>0</v>
      </c>
      <c r="BE813">
        <v>0</v>
      </c>
      <c r="BG813">
        <v>0</v>
      </c>
      <c r="BH813">
        <v>0</v>
      </c>
      <c r="BI813">
        <v>0</v>
      </c>
      <c r="BJ813">
        <v>0</v>
      </c>
      <c r="BM813">
        <f t="shared" si="306"/>
        <v>1.4501879713725999E-3</v>
      </c>
      <c r="BN813">
        <f t="shared" si="307"/>
        <v>3.7831632653061002E-4</v>
      </c>
      <c r="BO813">
        <f t="shared" si="308"/>
        <v>1.4868910444209</v>
      </c>
      <c r="BP813">
        <f t="shared" si="309"/>
        <v>2</v>
      </c>
    </row>
    <row r="814" spans="1:68" x14ac:dyDescent="0.25">
      <c r="A814" t="str">
        <f t="shared" si="255"/>
        <v>15330233</v>
      </c>
      <c r="B814">
        <v>15</v>
      </c>
      <c r="C814">
        <v>330</v>
      </c>
      <c r="D814">
        <v>3</v>
      </c>
      <c r="E814">
        <v>23</v>
      </c>
      <c r="F814" s="138">
        <f t="shared" si="326"/>
        <v>10</v>
      </c>
      <c r="G814">
        <v>0</v>
      </c>
      <c r="H814">
        <v>0</v>
      </c>
      <c r="I814">
        <v>0</v>
      </c>
      <c r="J814" s="94">
        <v>0</v>
      </c>
      <c r="K814" s="87">
        <v>1845</v>
      </c>
      <c r="L814" s="86">
        <v>0</v>
      </c>
      <c r="M814" s="86">
        <v>0</v>
      </c>
      <c r="N814" s="86">
        <v>0</v>
      </c>
      <c r="O814">
        <v>1.3620000000000001</v>
      </c>
      <c r="P814">
        <v>1.1000000000000001</v>
      </c>
      <c r="Q814">
        <v>1.1000000000000001</v>
      </c>
      <c r="R814">
        <v>1.1000000000000001</v>
      </c>
      <c r="S814">
        <f t="shared" si="328"/>
        <v>275</v>
      </c>
      <c r="T814">
        <f t="shared" si="311"/>
        <v>0</v>
      </c>
      <c r="U814">
        <f t="shared" si="312"/>
        <v>0</v>
      </c>
      <c r="V814">
        <f t="shared" si="327"/>
        <v>0</v>
      </c>
      <c r="W814">
        <f t="shared" ref="W814:W845" si="329">ROUND(S814*3600/(4186*ABS($M$1-$M$2)),0)</f>
        <v>47</v>
      </c>
      <c r="X814">
        <f t="shared" si="321"/>
        <v>0</v>
      </c>
      <c r="Y814">
        <f t="shared" si="322"/>
        <v>0</v>
      </c>
      <c r="Z814">
        <f t="shared" si="319"/>
        <v>0</v>
      </c>
      <c r="AA814">
        <f t="shared" si="294"/>
        <v>2.7563668307264759</v>
      </c>
      <c r="AB814">
        <f t="shared" si="294"/>
        <v>0</v>
      </c>
      <c r="AC814">
        <f t="shared" si="295"/>
        <v>0</v>
      </c>
      <c r="AD814" s="96">
        <f t="shared" si="296"/>
        <v>0</v>
      </c>
      <c r="AE814" s="95">
        <v>0</v>
      </c>
      <c r="AF814" s="86">
        <v>0</v>
      </c>
      <c r="AG814" s="86">
        <v>0</v>
      </c>
      <c r="AH814">
        <v>0.98</v>
      </c>
      <c r="AI814">
        <v>0.98</v>
      </c>
      <c r="AJ814">
        <v>0.98</v>
      </c>
      <c r="AK814">
        <f t="shared" si="316"/>
        <v>0</v>
      </c>
      <c r="AL814">
        <f t="shared" si="317"/>
        <v>0</v>
      </c>
      <c r="AM814">
        <f t="shared" si="318"/>
        <v>0</v>
      </c>
      <c r="AN814">
        <f t="shared" si="323"/>
        <v>0</v>
      </c>
      <c r="AO814">
        <f t="shared" si="324"/>
        <v>0</v>
      </c>
      <c r="AP814">
        <f t="shared" si="325"/>
        <v>0</v>
      </c>
      <c r="AQ814" s="97">
        <f>(AK814/(IF((237.3*LN(('Mini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4" s="97">
        <f>(AL814/(IF((237.3*LN(('Mini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4" s="97">
        <f>(AM814/(IF((237.3*LN(('Mini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4">
        <f t="shared" si="305"/>
        <v>0</v>
      </c>
      <c r="AU814">
        <v>0</v>
      </c>
      <c r="AV814" s="96">
        <v>0</v>
      </c>
      <c r="AW814" s="139">
        <f t="shared" si="304"/>
        <v>2.2000000000000002</v>
      </c>
      <c r="AX814" s="129">
        <v>0</v>
      </c>
      <c r="AY814" s="129">
        <v>0</v>
      </c>
      <c r="AZ814" s="129">
        <v>0</v>
      </c>
      <c r="BA814" s="86"/>
      <c r="BB814" s="86">
        <v>0</v>
      </c>
      <c r="BC814">
        <v>0</v>
      </c>
      <c r="BD814">
        <v>0</v>
      </c>
      <c r="BE814">
        <v>0</v>
      </c>
      <c r="BG814">
        <v>0</v>
      </c>
      <c r="BH814">
        <v>0</v>
      </c>
      <c r="BI814">
        <v>0</v>
      </c>
      <c r="BJ814">
        <v>0</v>
      </c>
      <c r="BM814">
        <f t="shared" si="306"/>
        <v>1.4501879713725999E-3</v>
      </c>
      <c r="BN814">
        <f t="shared" si="307"/>
        <v>3.7831632653061002E-4</v>
      </c>
      <c r="BO814">
        <f t="shared" si="308"/>
        <v>1.4868910444209</v>
      </c>
      <c r="BP814">
        <f t="shared" si="309"/>
        <v>2</v>
      </c>
    </row>
    <row r="815" spans="1:68" x14ac:dyDescent="0.25">
      <c r="A815" t="str">
        <f t="shared" si="255"/>
        <v>15330303</v>
      </c>
      <c r="B815">
        <v>15</v>
      </c>
      <c r="C815">
        <v>330</v>
      </c>
      <c r="D815">
        <v>3</v>
      </c>
      <c r="E815">
        <v>30</v>
      </c>
      <c r="F815" s="138">
        <f t="shared" si="326"/>
        <v>15</v>
      </c>
      <c r="G815">
        <v>0</v>
      </c>
      <c r="H815">
        <v>0</v>
      </c>
      <c r="I815">
        <v>0</v>
      </c>
      <c r="J815" s="94">
        <v>0</v>
      </c>
      <c r="K815" s="87">
        <v>2322</v>
      </c>
      <c r="L815" s="86">
        <v>0</v>
      </c>
      <c r="M815" s="86">
        <v>0</v>
      </c>
      <c r="N815" s="86">
        <v>0</v>
      </c>
      <c r="O815">
        <v>1.3620000000000001</v>
      </c>
      <c r="P815">
        <v>1.1000000000000001</v>
      </c>
      <c r="Q815">
        <v>1.1000000000000001</v>
      </c>
      <c r="R815">
        <v>1.1000000000000001</v>
      </c>
      <c r="S815">
        <f t="shared" si="328"/>
        <v>347</v>
      </c>
      <c r="T815">
        <f t="shared" si="311"/>
        <v>0</v>
      </c>
      <c r="U815">
        <f t="shared" si="312"/>
        <v>0</v>
      </c>
      <c r="V815">
        <f t="shared" si="327"/>
        <v>0</v>
      </c>
      <c r="W815">
        <f t="shared" si="329"/>
        <v>60</v>
      </c>
      <c r="X815">
        <f t="shared" si="321"/>
        <v>0</v>
      </c>
      <c r="Y815">
        <f t="shared" si="322"/>
        <v>0</v>
      </c>
      <c r="Z815">
        <f t="shared" si="319"/>
        <v>0</v>
      </c>
      <c r="AA815">
        <f t="shared" si="294"/>
        <v>1.6902057845869796</v>
      </c>
      <c r="AB815">
        <f t="shared" si="294"/>
        <v>0</v>
      </c>
      <c r="AC815">
        <f t="shared" si="295"/>
        <v>0</v>
      </c>
      <c r="AD815" s="96">
        <f t="shared" si="296"/>
        <v>0</v>
      </c>
      <c r="AE815" s="95">
        <v>0</v>
      </c>
      <c r="AF815" s="86">
        <v>0</v>
      </c>
      <c r="AG815" s="86">
        <v>0</v>
      </c>
      <c r="AH815">
        <v>0.98</v>
      </c>
      <c r="AI815">
        <v>0.98</v>
      </c>
      <c r="AJ815">
        <v>0.98</v>
      </c>
      <c r="AK815">
        <f t="shared" si="316"/>
        <v>0</v>
      </c>
      <c r="AL815">
        <f t="shared" si="317"/>
        <v>0</v>
      </c>
      <c r="AM815">
        <f t="shared" si="318"/>
        <v>0</v>
      </c>
      <c r="AN815">
        <f t="shared" si="323"/>
        <v>0</v>
      </c>
      <c r="AO815">
        <f t="shared" si="324"/>
        <v>0</v>
      </c>
      <c r="AP815">
        <f t="shared" si="325"/>
        <v>0</v>
      </c>
      <c r="AQ815" s="97">
        <f>(AK815/(IF((237.3*LN(('Mini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5" s="97">
        <f>(AL815/(IF((237.3*LN(('Mini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5" s="97">
        <f>(AM815/(IF((237.3*LN(('Mini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5">
        <f t="shared" si="305"/>
        <v>0</v>
      </c>
      <c r="AU815">
        <v>0</v>
      </c>
      <c r="AV815" s="96">
        <v>0</v>
      </c>
      <c r="AW815" s="139">
        <f t="shared" si="304"/>
        <v>3.3000000000000003</v>
      </c>
      <c r="AX815" s="129">
        <v>0</v>
      </c>
      <c r="AY815" s="129">
        <v>0</v>
      </c>
      <c r="AZ815" s="129">
        <v>0</v>
      </c>
      <c r="BA815" s="86"/>
      <c r="BB815" s="86">
        <v>0</v>
      </c>
      <c r="BC815">
        <v>0</v>
      </c>
      <c r="BD815">
        <v>0</v>
      </c>
      <c r="BE815">
        <v>0</v>
      </c>
      <c r="BG815">
        <v>0</v>
      </c>
      <c r="BH815">
        <v>0</v>
      </c>
      <c r="BI815">
        <v>0</v>
      </c>
      <c r="BJ815">
        <v>0</v>
      </c>
      <c r="BM815">
        <f t="shared" si="306"/>
        <v>1.9563320356262001E-4</v>
      </c>
      <c r="BN815">
        <f t="shared" si="307"/>
        <v>4.4708458846471E-4</v>
      </c>
      <c r="BO815">
        <f t="shared" si="308"/>
        <v>1.766459432507</v>
      </c>
      <c r="BP815">
        <f t="shared" si="309"/>
        <v>2</v>
      </c>
    </row>
    <row r="816" spans="1:68" x14ac:dyDescent="0.25">
      <c r="A816" t="str">
        <f t="shared" si="255"/>
        <v>15330383</v>
      </c>
      <c r="B816">
        <v>15</v>
      </c>
      <c r="C816">
        <v>330</v>
      </c>
      <c r="D816">
        <v>3</v>
      </c>
      <c r="E816">
        <v>38</v>
      </c>
      <c r="F816" s="138">
        <f t="shared" si="326"/>
        <v>20</v>
      </c>
      <c r="G816">
        <v>0</v>
      </c>
      <c r="H816">
        <v>0</v>
      </c>
      <c r="I816">
        <v>0</v>
      </c>
      <c r="J816" s="94">
        <v>0</v>
      </c>
      <c r="K816" s="87">
        <v>2874</v>
      </c>
      <c r="L816" s="86">
        <v>0</v>
      </c>
      <c r="M816" s="86">
        <v>0</v>
      </c>
      <c r="N816" s="86">
        <v>0</v>
      </c>
      <c r="O816">
        <v>1.3620000000000001</v>
      </c>
      <c r="P816">
        <v>1.1000000000000001</v>
      </c>
      <c r="Q816">
        <v>1.1000000000000001</v>
      </c>
      <c r="R816">
        <v>1.1000000000000001</v>
      </c>
      <c r="S816">
        <f t="shared" si="328"/>
        <v>429</v>
      </c>
      <c r="T816">
        <f t="shared" si="311"/>
        <v>0</v>
      </c>
      <c r="U816">
        <f t="shared" si="312"/>
        <v>0</v>
      </c>
      <c r="V816">
        <f t="shared" si="327"/>
        <v>0</v>
      </c>
      <c r="W816">
        <f t="shared" si="329"/>
        <v>74</v>
      </c>
      <c r="X816">
        <f t="shared" si="321"/>
        <v>0</v>
      </c>
      <c r="Y816">
        <f t="shared" si="322"/>
        <v>0</v>
      </c>
      <c r="Z816">
        <f t="shared" si="319"/>
        <v>0</v>
      </c>
      <c r="AA816">
        <f t="shared" si="294"/>
        <v>3.7693549468675456</v>
      </c>
      <c r="AB816">
        <f t="shared" si="294"/>
        <v>0</v>
      </c>
      <c r="AC816">
        <f t="shared" si="295"/>
        <v>0</v>
      </c>
      <c r="AD816" s="96">
        <f t="shared" si="296"/>
        <v>0</v>
      </c>
      <c r="AE816" s="95">
        <v>0</v>
      </c>
      <c r="AF816" s="86">
        <v>0</v>
      </c>
      <c r="AG816" s="86">
        <v>0</v>
      </c>
      <c r="AH816">
        <v>0.98</v>
      </c>
      <c r="AI816">
        <v>0.98</v>
      </c>
      <c r="AJ816">
        <v>0.98</v>
      </c>
      <c r="AK816">
        <f t="shared" si="316"/>
        <v>0</v>
      </c>
      <c r="AL816">
        <f t="shared" si="317"/>
        <v>0</v>
      </c>
      <c r="AM816">
        <f t="shared" si="318"/>
        <v>0</v>
      </c>
      <c r="AN816">
        <f t="shared" si="323"/>
        <v>0</v>
      </c>
      <c r="AO816">
        <f t="shared" si="324"/>
        <v>0</v>
      </c>
      <c r="AP816">
        <f t="shared" si="325"/>
        <v>0</v>
      </c>
      <c r="AQ816" s="97">
        <f>(AK816/(IF((237.3*LN(('Mini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6" s="97">
        <f>(AL816/(IF((237.3*LN(('Mini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6" s="97">
        <f>(AM816/(IF((237.3*LN(('Mini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6">
        <f t="shared" si="305"/>
        <v>0</v>
      </c>
      <c r="AU816">
        <v>0</v>
      </c>
      <c r="AV816" s="96">
        <v>0</v>
      </c>
      <c r="AW816" s="139">
        <f t="shared" si="304"/>
        <v>4.4000000000000004</v>
      </c>
      <c r="AX816" s="129">
        <v>0</v>
      </c>
      <c r="AY816" s="129">
        <v>0</v>
      </c>
      <c r="AZ816" s="129">
        <v>0</v>
      </c>
      <c r="BA816" s="86"/>
      <c r="BB816" s="86">
        <v>0</v>
      </c>
      <c r="BC816">
        <v>0</v>
      </c>
      <c r="BD816">
        <v>0</v>
      </c>
      <c r="BE816">
        <v>0</v>
      </c>
      <c r="BG816">
        <v>0</v>
      </c>
      <c r="BH816">
        <v>0</v>
      </c>
      <c r="BI816">
        <v>0</v>
      </c>
      <c r="BJ816">
        <v>0</v>
      </c>
      <c r="BM816">
        <f t="shared" si="306"/>
        <v>1.6730950035507E-3</v>
      </c>
      <c r="BN816">
        <f t="shared" si="307"/>
        <v>3.2929523945446001E-4</v>
      </c>
      <c r="BO816">
        <f t="shared" si="308"/>
        <v>1.3691788367472</v>
      </c>
      <c r="BP816">
        <f t="shared" si="309"/>
        <v>2</v>
      </c>
    </row>
    <row r="817" spans="1:68" x14ac:dyDescent="0.25">
      <c r="A817" t="str">
        <f t="shared" si="255"/>
        <v>15350143</v>
      </c>
      <c r="B817">
        <v>15</v>
      </c>
      <c r="C817">
        <v>350</v>
      </c>
      <c r="D817">
        <v>3</v>
      </c>
      <c r="E817">
        <v>14</v>
      </c>
      <c r="F817" s="138">
        <f t="shared" si="326"/>
        <v>5</v>
      </c>
      <c r="G817">
        <v>0</v>
      </c>
      <c r="H817">
        <v>0</v>
      </c>
      <c r="I817">
        <v>0</v>
      </c>
      <c r="J817" s="94">
        <v>0</v>
      </c>
      <c r="K817" s="87">
        <v>806.40000000000009</v>
      </c>
      <c r="L817" s="86">
        <v>0</v>
      </c>
      <c r="M817" s="86">
        <v>0</v>
      </c>
      <c r="N817" s="86">
        <v>0</v>
      </c>
      <c r="O817">
        <v>1.3620000000000001</v>
      </c>
      <c r="P817">
        <v>1.1000000000000001</v>
      </c>
      <c r="Q817">
        <v>1.1000000000000001</v>
      </c>
      <c r="R817">
        <v>1.1000000000000001</v>
      </c>
      <c r="S817">
        <f t="shared" si="328"/>
        <v>120</v>
      </c>
      <c r="T817">
        <f t="shared" si="311"/>
        <v>0</v>
      </c>
      <c r="U817">
        <f t="shared" si="312"/>
        <v>0</v>
      </c>
      <c r="V817">
        <f t="shared" si="327"/>
        <v>0</v>
      </c>
      <c r="W817">
        <f t="shared" si="329"/>
        <v>21</v>
      </c>
      <c r="X817">
        <f t="shared" si="321"/>
        <v>0</v>
      </c>
      <c r="Y817">
        <f t="shared" si="322"/>
        <v>0</v>
      </c>
      <c r="Z817">
        <f t="shared" si="319"/>
        <v>0</v>
      </c>
      <c r="AA817">
        <f t="shared" si="294"/>
        <v>1.3272413019923863</v>
      </c>
      <c r="AB817">
        <f t="shared" si="294"/>
        <v>0</v>
      </c>
      <c r="AC817">
        <f t="shared" si="295"/>
        <v>0</v>
      </c>
      <c r="AD817" s="96">
        <f t="shared" si="296"/>
        <v>0</v>
      </c>
      <c r="AE817" s="95">
        <v>0</v>
      </c>
      <c r="AF817" s="86">
        <v>0</v>
      </c>
      <c r="AG817" s="86">
        <v>0</v>
      </c>
      <c r="AH817">
        <v>0.98</v>
      </c>
      <c r="AI817">
        <v>0.98</v>
      </c>
      <c r="AJ817">
        <v>0.98</v>
      </c>
      <c r="AK817">
        <f t="shared" si="316"/>
        <v>0</v>
      </c>
      <c r="AL817">
        <f t="shared" si="317"/>
        <v>0</v>
      </c>
      <c r="AM817">
        <f t="shared" si="318"/>
        <v>0</v>
      </c>
      <c r="AN817">
        <f t="shared" si="323"/>
        <v>0</v>
      </c>
      <c r="AO817">
        <f t="shared" si="324"/>
        <v>0</v>
      </c>
      <c r="AP817">
        <f t="shared" si="325"/>
        <v>0</v>
      </c>
      <c r="AQ817" s="97">
        <f>(AK817/(IF((237.3*LN(('Mini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7" s="97">
        <f>(AL817/(IF((237.3*LN(('Mini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7" s="97">
        <f>(AM817/(IF((237.3*LN(('Mini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7">
        <f t="shared" si="305"/>
        <v>0</v>
      </c>
      <c r="AU817">
        <v>0</v>
      </c>
      <c r="AV817" s="96">
        <v>0</v>
      </c>
      <c r="AW817" s="139">
        <f t="shared" si="304"/>
        <v>1.1666666666666667</v>
      </c>
      <c r="AX817" s="129">
        <v>0</v>
      </c>
      <c r="AY817" s="129">
        <v>0</v>
      </c>
      <c r="AZ817" s="129">
        <v>0</v>
      </c>
      <c r="BA817" s="86"/>
      <c r="BB817" s="86">
        <v>0</v>
      </c>
      <c r="BC817">
        <v>0</v>
      </c>
      <c r="BD817">
        <v>0</v>
      </c>
      <c r="BE817">
        <v>0</v>
      </c>
      <c r="BG817">
        <v>0</v>
      </c>
      <c r="BH817">
        <v>0</v>
      </c>
      <c r="BI817">
        <v>0</v>
      </c>
      <c r="BJ817">
        <v>0</v>
      </c>
      <c r="BM817">
        <f t="shared" si="306"/>
        <v>8.0534470601597002E-4</v>
      </c>
      <c r="BN817">
        <f t="shared" si="307"/>
        <v>3.9795050474943999E-4</v>
      </c>
      <c r="BO817">
        <f t="shared" si="308"/>
        <v>1.8138647155180001</v>
      </c>
      <c r="BP817">
        <f t="shared" si="309"/>
        <v>2</v>
      </c>
    </row>
    <row r="818" spans="1:68" x14ac:dyDescent="0.25">
      <c r="A818" t="str">
        <f t="shared" si="255"/>
        <v>15350183</v>
      </c>
      <c r="B818">
        <v>15</v>
      </c>
      <c r="C818">
        <v>350</v>
      </c>
      <c r="D818">
        <v>3</v>
      </c>
      <c r="E818">
        <v>18</v>
      </c>
      <c r="F818" s="138">
        <f t="shared" si="326"/>
        <v>10</v>
      </c>
      <c r="G818">
        <v>0</v>
      </c>
      <c r="H818">
        <v>0</v>
      </c>
      <c r="I818">
        <v>0</v>
      </c>
      <c r="J818" s="94">
        <v>0</v>
      </c>
      <c r="K818" s="87">
        <v>1321.6000000000001</v>
      </c>
      <c r="L818" s="86">
        <v>0</v>
      </c>
      <c r="M818" s="86">
        <v>0</v>
      </c>
      <c r="N818" s="86">
        <v>0</v>
      </c>
      <c r="O818">
        <v>1.3620000000000001</v>
      </c>
      <c r="P818">
        <v>1.1000000000000001</v>
      </c>
      <c r="Q818">
        <v>1.1000000000000001</v>
      </c>
      <c r="R818">
        <v>1.1000000000000001</v>
      </c>
      <c r="S818">
        <f t="shared" si="328"/>
        <v>197</v>
      </c>
      <c r="T818">
        <f t="shared" si="311"/>
        <v>0</v>
      </c>
      <c r="U818">
        <f t="shared" si="312"/>
        <v>0</v>
      </c>
      <c r="V818">
        <f t="shared" si="327"/>
        <v>0</v>
      </c>
      <c r="W818">
        <f t="shared" si="329"/>
        <v>34</v>
      </c>
      <c r="X818">
        <f t="shared" si="321"/>
        <v>0</v>
      </c>
      <c r="Y818">
        <f t="shared" si="322"/>
        <v>0</v>
      </c>
      <c r="Z818">
        <f t="shared" si="319"/>
        <v>0</v>
      </c>
      <c r="AA818">
        <f t="shared" si="294"/>
        <v>1.8099817557833695</v>
      </c>
      <c r="AB818">
        <f t="shared" si="294"/>
        <v>0</v>
      </c>
      <c r="AC818">
        <f t="shared" si="295"/>
        <v>0</v>
      </c>
      <c r="AD818" s="96">
        <f t="shared" si="296"/>
        <v>0</v>
      </c>
      <c r="AE818" s="95">
        <v>0</v>
      </c>
      <c r="AF818" s="86">
        <v>0</v>
      </c>
      <c r="AG818" s="86">
        <v>0</v>
      </c>
      <c r="AH818">
        <v>0.98</v>
      </c>
      <c r="AI818">
        <v>0.98</v>
      </c>
      <c r="AJ818">
        <v>0.98</v>
      </c>
      <c r="AK818">
        <f t="shared" si="316"/>
        <v>0</v>
      </c>
      <c r="AL818">
        <f t="shared" si="317"/>
        <v>0</v>
      </c>
      <c r="AM818">
        <f t="shared" si="318"/>
        <v>0</v>
      </c>
      <c r="AN818">
        <f t="shared" si="323"/>
        <v>0</v>
      </c>
      <c r="AO818">
        <f t="shared" si="324"/>
        <v>0</v>
      </c>
      <c r="AP818">
        <f t="shared" si="325"/>
        <v>0</v>
      </c>
      <c r="AQ818" s="97">
        <f>(AK818/(IF((237.3*LN(('Mini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8" s="97">
        <f>(AL818/(IF((237.3*LN(('Mini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8" s="97">
        <f>(AM818/(IF((237.3*LN(('Mini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8">
        <f t="shared" si="305"/>
        <v>0</v>
      </c>
      <c r="AU818">
        <v>0</v>
      </c>
      <c r="AV818" s="96">
        <v>0</v>
      </c>
      <c r="AW818" s="139">
        <f t="shared" si="304"/>
        <v>2.3333333333333335</v>
      </c>
      <c r="AX818" s="129">
        <v>0</v>
      </c>
      <c r="AY818" s="129">
        <v>0</v>
      </c>
      <c r="AZ818" s="129">
        <v>0</v>
      </c>
      <c r="BA818" s="86"/>
      <c r="BB818" s="86">
        <v>0</v>
      </c>
      <c r="BC818">
        <v>0</v>
      </c>
      <c r="BD818">
        <v>0</v>
      </c>
      <c r="BE818">
        <v>0</v>
      </c>
      <c r="BG818">
        <v>0</v>
      </c>
      <c r="BH818">
        <v>0</v>
      </c>
      <c r="BI818">
        <v>0</v>
      </c>
      <c r="BJ818">
        <v>0</v>
      </c>
      <c r="BM818">
        <f t="shared" si="306"/>
        <v>1.4501879713725999E-3</v>
      </c>
      <c r="BN818">
        <f t="shared" si="307"/>
        <v>3.7831632653061002E-4</v>
      </c>
      <c r="BO818">
        <f t="shared" si="308"/>
        <v>1.4868910444209</v>
      </c>
      <c r="BP818">
        <f t="shared" si="309"/>
        <v>2</v>
      </c>
    </row>
    <row r="819" spans="1:68" x14ac:dyDescent="0.25">
      <c r="A819" t="str">
        <f t="shared" si="255"/>
        <v>15350233</v>
      </c>
      <c r="B819">
        <v>15</v>
      </c>
      <c r="C819">
        <v>350</v>
      </c>
      <c r="D819">
        <v>3</v>
      </c>
      <c r="E819">
        <v>23</v>
      </c>
      <c r="F819" s="138">
        <f t="shared" si="326"/>
        <v>10</v>
      </c>
      <c r="G819">
        <v>0</v>
      </c>
      <c r="H819">
        <v>0</v>
      </c>
      <c r="I819">
        <v>0</v>
      </c>
      <c r="J819" s="94">
        <v>0</v>
      </c>
      <c r="K819" s="87">
        <v>1968</v>
      </c>
      <c r="L819" s="86">
        <v>0</v>
      </c>
      <c r="M819" s="86">
        <v>0</v>
      </c>
      <c r="N819" s="86">
        <v>0</v>
      </c>
      <c r="O819">
        <v>1.3620000000000001</v>
      </c>
      <c r="P819">
        <v>1.1000000000000001</v>
      </c>
      <c r="Q819">
        <v>1.1000000000000001</v>
      </c>
      <c r="R819">
        <v>1.1000000000000001</v>
      </c>
      <c r="S819">
        <f t="shared" si="328"/>
        <v>294</v>
      </c>
      <c r="T819">
        <f t="shared" si="311"/>
        <v>0</v>
      </c>
      <c r="U819">
        <f t="shared" si="312"/>
        <v>0</v>
      </c>
      <c r="V819">
        <f t="shared" si="327"/>
        <v>0</v>
      </c>
      <c r="W819">
        <f t="shared" si="329"/>
        <v>51</v>
      </c>
      <c r="X819">
        <f t="shared" si="321"/>
        <v>0</v>
      </c>
      <c r="Y819">
        <f t="shared" si="322"/>
        <v>0</v>
      </c>
      <c r="Z819">
        <f t="shared" si="319"/>
        <v>0</v>
      </c>
      <c r="AA819">
        <f t="shared" si="294"/>
        <v>3.3093330860106605</v>
      </c>
      <c r="AB819">
        <f t="shared" si="294"/>
        <v>0</v>
      </c>
      <c r="AC819">
        <f t="shared" si="295"/>
        <v>0</v>
      </c>
      <c r="AD819" s="96">
        <f t="shared" si="296"/>
        <v>0</v>
      </c>
      <c r="AE819" s="95">
        <v>0</v>
      </c>
      <c r="AF819" s="86">
        <v>0</v>
      </c>
      <c r="AG819" s="86">
        <v>0</v>
      </c>
      <c r="AH819">
        <v>0.98</v>
      </c>
      <c r="AI819">
        <v>0.98</v>
      </c>
      <c r="AJ819">
        <v>0.98</v>
      </c>
      <c r="AK819">
        <f t="shared" si="316"/>
        <v>0</v>
      </c>
      <c r="AL819">
        <f t="shared" si="317"/>
        <v>0</v>
      </c>
      <c r="AM819">
        <f t="shared" si="318"/>
        <v>0</v>
      </c>
      <c r="AN819">
        <f t="shared" si="323"/>
        <v>0</v>
      </c>
      <c r="AO819">
        <f t="shared" si="324"/>
        <v>0</v>
      </c>
      <c r="AP819">
        <f t="shared" si="325"/>
        <v>0</v>
      </c>
      <c r="AQ819" s="97">
        <f>(AK819/(IF((237.3*LN(('Mini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19" s="97">
        <f>(AL819/(IF((237.3*LN(('Mini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19" s="97">
        <f>(AM819/(IF((237.3*LN(('Mini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19">
        <f t="shared" si="305"/>
        <v>0</v>
      </c>
      <c r="AU819">
        <v>0</v>
      </c>
      <c r="AV819" s="96">
        <v>0</v>
      </c>
      <c r="AW819" s="139">
        <f t="shared" si="304"/>
        <v>2.3333333333333335</v>
      </c>
      <c r="AX819" s="129">
        <v>0</v>
      </c>
      <c r="AY819" s="129">
        <v>0</v>
      </c>
      <c r="AZ819" s="129">
        <v>0</v>
      </c>
      <c r="BA819" s="86"/>
      <c r="BB819" s="86">
        <v>0</v>
      </c>
      <c r="BC819">
        <v>0</v>
      </c>
      <c r="BD819">
        <v>0</v>
      </c>
      <c r="BE819">
        <v>0</v>
      </c>
      <c r="BG819">
        <v>0</v>
      </c>
      <c r="BH819">
        <v>0</v>
      </c>
      <c r="BI819">
        <v>0</v>
      </c>
      <c r="BJ819">
        <v>0</v>
      </c>
      <c r="BM819">
        <f t="shared" si="306"/>
        <v>1.4501879713725999E-3</v>
      </c>
      <c r="BN819">
        <f t="shared" si="307"/>
        <v>3.7831632653061002E-4</v>
      </c>
      <c r="BO819">
        <f t="shared" si="308"/>
        <v>1.4868910444209</v>
      </c>
      <c r="BP819">
        <f t="shared" si="309"/>
        <v>2</v>
      </c>
    </row>
    <row r="820" spans="1:68" x14ac:dyDescent="0.25">
      <c r="A820" t="str">
        <f t="shared" si="255"/>
        <v>15350303</v>
      </c>
      <c r="B820">
        <v>15</v>
      </c>
      <c r="C820">
        <v>350</v>
      </c>
      <c r="D820">
        <v>3</v>
      </c>
      <c r="E820">
        <v>30</v>
      </c>
      <c r="F820" s="138">
        <f t="shared" si="326"/>
        <v>15</v>
      </c>
      <c r="G820">
        <v>0</v>
      </c>
      <c r="H820">
        <v>0</v>
      </c>
      <c r="I820">
        <v>0</v>
      </c>
      <c r="J820" s="94">
        <v>0</v>
      </c>
      <c r="K820" s="87">
        <v>2476.8000000000002</v>
      </c>
      <c r="L820" s="86">
        <v>0</v>
      </c>
      <c r="M820" s="86">
        <v>0</v>
      </c>
      <c r="N820" s="86">
        <v>0</v>
      </c>
      <c r="O820">
        <v>1.3620000000000001</v>
      </c>
      <c r="P820">
        <v>1.1000000000000001</v>
      </c>
      <c r="Q820">
        <v>1.1000000000000001</v>
      </c>
      <c r="R820">
        <v>1.1000000000000001</v>
      </c>
      <c r="S820">
        <f t="shared" si="328"/>
        <v>370</v>
      </c>
      <c r="T820">
        <f t="shared" si="311"/>
        <v>0</v>
      </c>
      <c r="U820">
        <f t="shared" si="312"/>
        <v>0</v>
      </c>
      <c r="V820">
        <f t="shared" si="327"/>
        <v>0</v>
      </c>
      <c r="W820">
        <f t="shared" si="329"/>
        <v>64</v>
      </c>
      <c r="X820">
        <f t="shared" si="321"/>
        <v>0</v>
      </c>
      <c r="Y820">
        <f t="shared" si="322"/>
        <v>0</v>
      </c>
      <c r="Z820">
        <f t="shared" si="319"/>
        <v>0</v>
      </c>
      <c r="AA820">
        <f t="shared" si="294"/>
        <v>2.0135038147139803</v>
      </c>
      <c r="AB820">
        <f t="shared" si="294"/>
        <v>0</v>
      </c>
      <c r="AC820">
        <f t="shared" si="295"/>
        <v>0</v>
      </c>
      <c r="AD820" s="96">
        <f t="shared" si="296"/>
        <v>0</v>
      </c>
      <c r="AE820" s="95">
        <v>0</v>
      </c>
      <c r="AF820" s="86">
        <v>0</v>
      </c>
      <c r="AG820" s="86">
        <v>0</v>
      </c>
      <c r="AH820">
        <v>0.98</v>
      </c>
      <c r="AI820">
        <v>0.98</v>
      </c>
      <c r="AJ820">
        <v>0.98</v>
      </c>
      <c r="AK820">
        <f t="shared" si="316"/>
        <v>0</v>
      </c>
      <c r="AL820">
        <f t="shared" si="317"/>
        <v>0</v>
      </c>
      <c r="AM820">
        <f t="shared" si="318"/>
        <v>0</v>
      </c>
      <c r="AN820">
        <f t="shared" si="323"/>
        <v>0</v>
      </c>
      <c r="AO820">
        <f t="shared" si="324"/>
        <v>0</v>
      </c>
      <c r="AP820">
        <f t="shared" si="325"/>
        <v>0</v>
      </c>
      <c r="AQ820" s="97">
        <f>(AK820/(IF((237.3*LN(('Mini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0" s="97">
        <f>(AL820/(IF((237.3*LN(('Mini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0" s="97">
        <f>(AM820/(IF((237.3*LN(('Mini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0">
        <f t="shared" si="305"/>
        <v>0</v>
      </c>
      <c r="AU820">
        <v>0</v>
      </c>
      <c r="AV820" s="96">
        <v>0</v>
      </c>
      <c r="AW820" s="139">
        <f t="shared" si="304"/>
        <v>3.5</v>
      </c>
      <c r="AX820" s="129">
        <v>0</v>
      </c>
      <c r="AY820" s="129">
        <v>0</v>
      </c>
      <c r="AZ820" s="129">
        <v>0</v>
      </c>
      <c r="BA820" s="86"/>
      <c r="BB820" s="86">
        <v>0</v>
      </c>
      <c r="BC820">
        <v>0</v>
      </c>
      <c r="BD820">
        <v>0</v>
      </c>
      <c r="BE820">
        <v>0</v>
      </c>
      <c r="BG820">
        <v>0</v>
      </c>
      <c r="BH820">
        <v>0</v>
      </c>
      <c r="BI820">
        <v>0</v>
      </c>
      <c r="BJ820">
        <v>0</v>
      </c>
      <c r="BM820">
        <f t="shared" si="306"/>
        <v>1.9563320356262001E-4</v>
      </c>
      <c r="BN820">
        <f t="shared" si="307"/>
        <v>4.4708458846471E-4</v>
      </c>
      <c r="BO820">
        <f t="shared" si="308"/>
        <v>1.766459432507</v>
      </c>
      <c r="BP820">
        <f t="shared" si="309"/>
        <v>2</v>
      </c>
    </row>
    <row r="821" spans="1:68" x14ac:dyDescent="0.25">
      <c r="A821" t="str">
        <f t="shared" si="255"/>
        <v>15350383</v>
      </c>
      <c r="B821">
        <v>15</v>
      </c>
      <c r="C821">
        <v>350</v>
      </c>
      <c r="D821">
        <v>3</v>
      </c>
      <c r="E821">
        <v>38</v>
      </c>
      <c r="F821" s="138">
        <f t="shared" si="326"/>
        <v>20</v>
      </c>
      <c r="G821">
        <v>0</v>
      </c>
      <c r="H821">
        <v>0</v>
      </c>
      <c r="I821">
        <v>0</v>
      </c>
      <c r="J821" s="94">
        <v>0</v>
      </c>
      <c r="K821" s="87">
        <v>3065.6000000000004</v>
      </c>
      <c r="L821" s="86">
        <v>0</v>
      </c>
      <c r="M821" s="86">
        <v>0</v>
      </c>
      <c r="N821" s="86">
        <v>0</v>
      </c>
      <c r="O821">
        <v>1.3620000000000001</v>
      </c>
      <c r="P821">
        <v>1.1000000000000001</v>
      </c>
      <c r="Q821">
        <v>1.1000000000000001</v>
      </c>
      <c r="R821">
        <v>1.1000000000000001</v>
      </c>
      <c r="S821">
        <f t="shared" si="328"/>
        <v>458</v>
      </c>
      <c r="T821">
        <f t="shared" si="311"/>
        <v>0</v>
      </c>
      <c r="U821">
        <f t="shared" si="312"/>
        <v>0</v>
      </c>
      <c r="V821">
        <f t="shared" si="327"/>
        <v>0</v>
      </c>
      <c r="W821">
        <f t="shared" si="329"/>
        <v>79</v>
      </c>
      <c r="X821">
        <f t="shared" si="321"/>
        <v>0</v>
      </c>
      <c r="Y821">
        <f t="shared" si="322"/>
        <v>0</v>
      </c>
      <c r="Z821">
        <f t="shared" si="319"/>
        <v>0</v>
      </c>
      <c r="AA821">
        <f t="shared" si="294"/>
        <v>4.3831831489620079</v>
      </c>
      <c r="AB821">
        <f t="shared" si="294"/>
        <v>0</v>
      </c>
      <c r="AC821">
        <f t="shared" si="295"/>
        <v>0</v>
      </c>
      <c r="AD821" s="96">
        <f t="shared" si="296"/>
        <v>0</v>
      </c>
      <c r="AE821" s="95">
        <v>0</v>
      </c>
      <c r="AF821" s="86">
        <v>0</v>
      </c>
      <c r="AG821" s="86">
        <v>0</v>
      </c>
      <c r="AH821">
        <v>0.98</v>
      </c>
      <c r="AI821">
        <v>0.98</v>
      </c>
      <c r="AJ821">
        <v>0.98</v>
      </c>
      <c r="AK821">
        <f t="shared" si="316"/>
        <v>0</v>
      </c>
      <c r="AL821">
        <f t="shared" si="317"/>
        <v>0</v>
      </c>
      <c r="AM821">
        <f t="shared" si="318"/>
        <v>0</v>
      </c>
      <c r="AN821">
        <f t="shared" si="323"/>
        <v>0</v>
      </c>
      <c r="AO821">
        <f t="shared" si="324"/>
        <v>0</v>
      </c>
      <c r="AP821">
        <f t="shared" si="325"/>
        <v>0</v>
      </c>
      <c r="AQ821" s="97">
        <f>(AK821/(IF((237.3*LN(('Mini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1" s="97">
        <f>(AL821/(IF((237.3*LN(('Mini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1" s="97">
        <f>(AM821/(IF((237.3*LN(('Mini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1">
        <f t="shared" si="305"/>
        <v>0</v>
      </c>
      <c r="AU821">
        <v>0</v>
      </c>
      <c r="AV821" s="96">
        <v>0</v>
      </c>
      <c r="AW821" s="139">
        <f t="shared" si="304"/>
        <v>4.666666666666667</v>
      </c>
      <c r="AX821" s="129">
        <v>0</v>
      </c>
      <c r="AY821" s="129">
        <v>0</v>
      </c>
      <c r="AZ821" s="129">
        <v>0</v>
      </c>
      <c r="BA821" s="86"/>
      <c r="BB821" s="86">
        <v>0</v>
      </c>
      <c r="BC821">
        <v>0</v>
      </c>
      <c r="BD821">
        <v>0</v>
      </c>
      <c r="BE821">
        <v>0</v>
      </c>
      <c r="BG821">
        <v>0</v>
      </c>
      <c r="BH821">
        <v>0</v>
      </c>
      <c r="BI821">
        <v>0</v>
      </c>
      <c r="BJ821">
        <v>0</v>
      </c>
      <c r="BM821">
        <f t="shared" si="306"/>
        <v>1.6730950035507E-3</v>
      </c>
      <c r="BN821">
        <f t="shared" si="307"/>
        <v>3.2929523945446001E-4</v>
      </c>
      <c r="BO821">
        <f t="shared" si="308"/>
        <v>1.3691788367472</v>
      </c>
      <c r="BP821">
        <f t="shared" si="309"/>
        <v>2</v>
      </c>
    </row>
    <row r="822" spans="1:68" x14ac:dyDescent="0.25">
      <c r="A822" t="str">
        <f t="shared" si="255"/>
        <v>15370143</v>
      </c>
      <c r="B822">
        <v>15</v>
      </c>
      <c r="C822">
        <v>370</v>
      </c>
      <c r="D822">
        <v>3</v>
      </c>
      <c r="E822">
        <v>14</v>
      </c>
      <c r="F822" s="138">
        <f t="shared" si="326"/>
        <v>5</v>
      </c>
      <c r="G822">
        <v>0</v>
      </c>
      <c r="H822">
        <v>0</v>
      </c>
      <c r="I822">
        <v>0</v>
      </c>
      <c r="J822" s="94">
        <v>0</v>
      </c>
      <c r="K822" s="87">
        <v>856.8</v>
      </c>
      <c r="L822" s="86">
        <v>0</v>
      </c>
      <c r="M822" s="86">
        <v>0</v>
      </c>
      <c r="N822" s="86">
        <v>0</v>
      </c>
      <c r="O822">
        <v>1.3620000000000001</v>
      </c>
      <c r="P822">
        <v>1.1000000000000001</v>
      </c>
      <c r="Q822">
        <v>1.1000000000000001</v>
      </c>
      <c r="R822">
        <v>1.1000000000000001</v>
      </c>
      <c r="S822">
        <f t="shared" si="328"/>
        <v>128</v>
      </c>
      <c r="T822">
        <f t="shared" si="311"/>
        <v>0</v>
      </c>
      <c r="U822">
        <f t="shared" si="312"/>
        <v>0</v>
      </c>
      <c r="V822">
        <f t="shared" si="327"/>
        <v>0</v>
      </c>
      <c r="W822">
        <f t="shared" si="329"/>
        <v>22</v>
      </c>
      <c r="X822">
        <f t="shared" si="321"/>
        <v>0</v>
      </c>
      <c r="Y822">
        <f t="shared" si="322"/>
        <v>0</v>
      </c>
      <c r="Z822">
        <f t="shared" si="319"/>
        <v>0</v>
      </c>
      <c r="AA822">
        <f t="shared" si="294"/>
        <v>1.5300614161537585</v>
      </c>
      <c r="AB822">
        <f t="shared" si="294"/>
        <v>0</v>
      </c>
      <c r="AC822">
        <f t="shared" si="295"/>
        <v>0</v>
      </c>
      <c r="AD822" s="96">
        <f t="shared" si="296"/>
        <v>0</v>
      </c>
      <c r="AE822" s="95">
        <v>0</v>
      </c>
      <c r="AF822" s="86">
        <v>0</v>
      </c>
      <c r="AG822" s="86">
        <v>0</v>
      </c>
      <c r="AH822">
        <v>0.98</v>
      </c>
      <c r="AI822">
        <v>0.98</v>
      </c>
      <c r="AJ822">
        <v>0.98</v>
      </c>
      <c r="AK822">
        <f t="shared" si="316"/>
        <v>0</v>
      </c>
      <c r="AL822">
        <f t="shared" si="317"/>
        <v>0</v>
      </c>
      <c r="AM822">
        <f t="shared" si="318"/>
        <v>0</v>
      </c>
      <c r="AN822">
        <f t="shared" si="323"/>
        <v>0</v>
      </c>
      <c r="AO822">
        <f t="shared" si="324"/>
        <v>0</v>
      </c>
      <c r="AP822">
        <f t="shared" si="325"/>
        <v>0</v>
      </c>
      <c r="AQ822" s="97">
        <f>(AK822/(IF((237.3*LN(('Mini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2" s="97">
        <f>(AL822/(IF((237.3*LN(('Mini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2" s="97">
        <f>(AM822/(IF((237.3*LN(('Mini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2">
        <f t="shared" si="305"/>
        <v>0</v>
      </c>
      <c r="AU822">
        <v>0</v>
      </c>
      <c r="AV822" s="96">
        <v>0</v>
      </c>
      <c r="AW822" s="139">
        <f t="shared" si="304"/>
        <v>1.2333333333333334</v>
      </c>
      <c r="AX822" s="129">
        <v>0</v>
      </c>
      <c r="AY822" s="129">
        <v>0</v>
      </c>
      <c r="AZ822" s="129">
        <v>0</v>
      </c>
      <c r="BA822" s="86"/>
      <c r="BB822" s="86">
        <v>0</v>
      </c>
      <c r="BC822">
        <v>0</v>
      </c>
      <c r="BD822">
        <v>0</v>
      </c>
      <c r="BE822">
        <v>0</v>
      </c>
      <c r="BG822">
        <v>0</v>
      </c>
      <c r="BH822">
        <v>0</v>
      </c>
      <c r="BI822">
        <v>0</v>
      </c>
      <c r="BJ822">
        <v>0</v>
      </c>
      <c r="BM822">
        <f t="shared" si="306"/>
        <v>8.0534470601597002E-4</v>
      </c>
      <c r="BN822">
        <f t="shared" si="307"/>
        <v>3.9795050474943999E-4</v>
      </c>
      <c r="BO822">
        <f t="shared" si="308"/>
        <v>1.8138647155180001</v>
      </c>
      <c r="BP822">
        <f t="shared" si="309"/>
        <v>2</v>
      </c>
    </row>
    <row r="823" spans="1:68" x14ac:dyDescent="0.25">
      <c r="A823" t="str">
        <f t="shared" si="255"/>
        <v>15370183</v>
      </c>
      <c r="B823">
        <v>15</v>
      </c>
      <c r="C823">
        <v>370</v>
      </c>
      <c r="D823">
        <v>3</v>
      </c>
      <c r="E823">
        <v>18</v>
      </c>
      <c r="F823" s="138">
        <f t="shared" si="326"/>
        <v>10</v>
      </c>
      <c r="G823">
        <v>0</v>
      </c>
      <c r="H823">
        <v>0</v>
      </c>
      <c r="I823">
        <v>0</v>
      </c>
      <c r="J823" s="94">
        <v>0</v>
      </c>
      <c r="K823" s="87">
        <v>1404.2</v>
      </c>
      <c r="L823" s="86">
        <v>0</v>
      </c>
      <c r="M823" s="86">
        <v>0</v>
      </c>
      <c r="N823" s="86">
        <v>0</v>
      </c>
      <c r="O823">
        <v>1.3620000000000001</v>
      </c>
      <c r="P823">
        <v>1.1000000000000001</v>
      </c>
      <c r="Q823">
        <v>1.1000000000000001</v>
      </c>
      <c r="R823">
        <v>1.1000000000000001</v>
      </c>
      <c r="S823">
        <f t="shared" si="328"/>
        <v>210</v>
      </c>
      <c r="T823">
        <f t="shared" si="311"/>
        <v>0</v>
      </c>
      <c r="U823">
        <f t="shared" si="312"/>
        <v>0</v>
      </c>
      <c r="V823">
        <f t="shared" si="327"/>
        <v>0</v>
      </c>
      <c r="W823">
        <f t="shared" si="329"/>
        <v>36</v>
      </c>
      <c r="X823">
        <f t="shared" si="321"/>
        <v>0</v>
      </c>
      <c r="Y823">
        <f t="shared" si="322"/>
        <v>0</v>
      </c>
      <c r="Z823">
        <f t="shared" si="319"/>
        <v>0</v>
      </c>
      <c r="AA823">
        <f t="shared" si="294"/>
        <v>2.0878293958022911</v>
      </c>
      <c r="AB823">
        <f t="shared" si="294"/>
        <v>0</v>
      </c>
      <c r="AC823">
        <f t="shared" si="295"/>
        <v>0</v>
      </c>
      <c r="AD823" s="96">
        <f t="shared" si="296"/>
        <v>0</v>
      </c>
      <c r="AE823" s="95">
        <v>0</v>
      </c>
      <c r="AF823" s="86">
        <v>0</v>
      </c>
      <c r="AG823" s="86">
        <v>0</v>
      </c>
      <c r="AH823">
        <v>0.98</v>
      </c>
      <c r="AI823">
        <v>0.98</v>
      </c>
      <c r="AJ823">
        <v>0.98</v>
      </c>
      <c r="AK823">
        <f t="shared" si="316"/>
        <v>0</v>
      </c>
      <c r="AL823">
        <f t="shared" si="317"/>
        <v>0</v>
      </c>
      <c r="AM823">
        <f t="shared" si="318"/>
        <v>0</v>
      </c>
      <c r="AN823">
        <f t="shared" si="323"/>
        <v>0</v>
      </c>
      <c r="AO823">
        <f t="shared" si="324"/>
        <v>0</v>
      </c>
      <c r="AP823">
        <f t="shared" si="325"/>
        <v>0</v>
      </c>
      <c r="AQ823" s="97">
        <f>(AK823/(IF((237.3*LN(('Mini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3" s="97">
        <f>(AL823/(IF((237.3*LN(('Mini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3" s="97">
        <f>(AM823/(IF((237.3*LN(('Mini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3">
        <f t="shared" si="305"/>
        <v>0</v>
      </c>
      <c r="AU823">
        <v>0</v>
      </c>
      <c r="AV823" s="96">
        <v>0</v>
      </c>
      <c r="AW823" s="139">
        <f t="shared" si="304"/>
        <v>2.4666666666666668</v>
      </c>
      <c r="AX823" s="129">
        <v>0</v>
      </c>
      <c r="AY823" s="129">
        <v>0</v>
      </c>
      <c r="AZ823" s="129">
        <v>0</v>
      </c>
      <c r="BA823" s="86"/>
      <c r="BB823" s="86">
        <v>0</v>
      </c>
      <c r="BC823">
        <v>0</v>
      </c>
      <c r="BD823">
        <v>0</v>
      </c>
      <c r="BE823">
        <v>0</v>
      </c>
      <c r="BG823">
        <v>0</v>
      </c>
      <c r="BH823">
        <v>0</v>
      </c>
      <c r="BI823">
        <v>0</v>
      </c>
      <c r="BJ823">
        <v>0</v>
      </c>
      <c r="BM823">
        <f t="shared" si="306"/>
        <v>1.4501879713725999E-3</v>
      </c>
      <c r="BN823">
        <f t="shared" si="307"/>
        <v>3.7831632653061002E-4</v>
      </c>
      <c r="BO823">
        <f t="shared" si="308"/>
        <v>1.4868910444209</v>
      </c>
      <c r="BP823">
        <f t="shared" si="309"/>
        <v>2</v>
      </c>
    </row>
    <row r="824" spans="1:68" x14ac:dyDescent="0.25">
      <c r="A824" t="str">
        <f t="shared" si="255"/>
        <v>15370233</v>
      </c>
      <c r="B824">
        <v>15</v>
      </c>
      <c r="C824">
        <v>370</v>
      </c>
      <c r="D824">
        <v>3</v>
      </c>
      <c r="E824">
        <v>23</v>
      </c>
      <c r="F824" s="138">
        <f t="shared" si="326"/>
        <v>10</v>
      </c>
      <c r="G824">
        <v>0</v>
      </c>
      <c r="H824">
        <v>0</v>
      </c>
      <c r="I824">
        <v>0</v>
      </c>
      <c r="J824" s="94">
        <v>0</v>
      </c>
      <c r="K824" s="87">
        <v>2091</v>
      </c>
      <c r="L824" s="86">
        <v>0</v>
      </c>
      <c r="M824" s="86">
        <v>0</v>
      </c>
      <c r="N824" s="86">
        <v>0</v>
      </c>
      <c r="O824">
        <v>1.3620000000000001</v>
      </c>
      <c r="P824">
        <v>1.1000000000000001</v>
      </c>
      <c r="Q824">
        <v>1.1000000000000001</v>
      </c>
      <c r="R824">
        <v>1.1000000000000001</v>
      </c>
      <c r="S824">
        <f t="shared" si="328"/>
        <v>312</v>
      </c>
      <c r="T824">
        <f t="shared" si="311"/>
        <v>0</v>
      </c>
      <c r="U824">
        <f t="shared" si="312"/>
        <v>0</v>
      </c>
      <c r="V824">
        <f t="shared" si="327"/>
        <v>0</v>
      </c>
      <c r="W824">
        <f t="shared" si="329"/>
        <v>54</v>
      </c>
      <c r="X824">
        <f t="shared" si="321"/>
        <v>0</v>
      </c>
      <c r="Y824">
        <f t="shared" si="322"/>
        <v>0</v>
      </c>
      <c r="Z824">
        <f t="shared" si="319"/>
        <v>0</v>
      </c>
      <c r="AA824">
        <f t="shared" si="294"/>
        <v>3.8172852573811857</v>
      </c>
      <c r="AB824">
        <f t="shared" si="294"/>
        <v>0</v>
      </c>
      <c r="AC824">
        <f t="shared" si="295"/>
        <v>0</v>
      </c>
      <c r="AD824" s="96">
        <f t="shared" si="296"/>
        <v>0</v>
      </c>
      <c r="AE824" s="95">
        <v>0</v>
      </c>
      <c r="AF824" s="86">
        <v>0</v>
      </c>
      <c r="AG824" s="86">
        <v>0</v>
      </c>
      <c r="AH824">
        <v>0.98</v>
      </c>
      <c r="AI824">
        <v>0.98</v>
      </c>
      <c r="AJ824">
        <v>0.98</v>
      </c>
      <c r="AK824">
        <f t="shared" si="316"/>
        <v>0</v>
      </c>
      <c r="AL824">
        <f t="shared" si="317"/>
        <v>0</v>
      </c>
      <c r="AM824">
        <f t="shared" si="318"/>
        <v>0</v>
      </c>
      <c r="AN824">
        <f t="shared" si="323"/>
        <v>0</v>
      </c>
      <c r="AO824">
        <f t="shared" si="324"/>
        <v>0</v>
      </c>
      <c r="AP824">
        <f t="shared" si="325"/>
        <v>0</v>
      </c>
      <c r="AQ824" s="97">
        <f>(AK824/(IF((237.3*LN(('Mini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4" s="97">
        <f>(AL824/(IF((237.3*LN(('Mini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4" s="97">
        <f>(AM824/(IF((237.3*LN(('Mini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4">
        <f t="shared" si="305"/>
        <v>0</v>
      </c>
      <c r="AU824">
        <v>0</v>
      </c>
      <c r="AV824" s="96">
        <v>0</v>
      </c>
      <c r="AW824" s="139">
        <f t="shared" si="304"/>
        <v>2.4666666666666668</v>
      </c>
      <c r="AX824" s="129">
        <v>0</v>
      </c>
      <c r="AY824" s="129">
        <v>0</v>
      </c>
      <c r="AZ824" s="129">
        <v>0</v>
      </c>
      <c r="BA824" s="86"/>
      <c r="BB824" s="86">
        <v>0</v>
      </c>
      <c r="BC824">
        <v>0</v>
      </c>
      <c r="BD824">
        <v>0</v>
      </c>
      <c r="BE824">
        <v>0</v>
      </c>
      <c r="BG824">
        <v>0</v>
      </c>
      <c r="BH824">
        <v>0</v>
      </c>
      <c r="BI824">
        <v>0</v>
      </c>
      <c r="BJ824">
        <v>0</v>
      </c>
      <c r="BM824">
        <f t="shared" si="306"/>
        <v>1.4501879713725999E-3</v>
      </c>
      <c r="BN824">
        <f t="shared" si="307"/>
        <v>3.7831632653061002E-4</v>
      </c>
      <c r="BO824">
        <f t="shared" si="308"/>
        <v>1.4868910444209</v>
      </c>
      <c r="BP824">
        <f t="shared" si="309"/>
        <v>2</v>
      </c>
    </row>
    <row r="825" spans="1:68" x14ac:dyDescent="0.25">
      <c r="A825" t="str">
        <f t="shared" si="255"/>
        <v>15370303</v>
      </c>
      <c r="B825">
        <v>15</v>
      </c>
      <c r="C825">
        <v>370</v>
      </c>
      <c r="D825">
        <v>3</v>
      </c>
      <c r="E825">
        <v>30</v>
      </c>
      <c r="F825" s="138">
        <f t="shared" si="326"/>
        <v>15</v>
      </c>
      <c r="G825">
        <v>0</v>
      </c>
      <c r="H825">
        <v>0</v>
      </c>
      <c r="I825">
        <v>0</v>
      </c>
      <c r="J825" s="94">
        <v>0</v>
      </c>
      <c r="K825" s="87">
        <v>2631.6</v>
      </c>
      <c r="L825" s="86">
        <v>0</v>
      </c>
      <c r="M825" s="86">
        <v>0</v>
      </c>
      <c r="N825" s="86">
        <v>0</v>
      </c>
      <c r="O825">
        <v>1.3620000000000001</v>
      </c>
      <c r="P825">
        <v>1.1000000000000001</v>
      </c>
      <c r="Q825">
        <v>1.1000000000000001</v>
      </c>
      <c r="R825">
        <v>1.1000000000000001</v>
      </c>
      <c r="S825">
        <f t="shared" si="328"/>
        <v>393</v>
      </c>
      <c r="T825">
        <f t="shared" si="311"/>
        <v>0</v>
      </c>
      <c r="U825">
        <f t="shared" si="312"/>
        <v>0</v>
      </c>
      <c r="V825">
        <f t="shared" si="327"/>
        <v>0</v>
      </c>
      <c r="W825">
        <f t="shared" si="329"/>
        <v>68</v>
      </c>
      <c r="X825">
        <f t="shared" si="321"/>
        <v>0</v>
      </c>
      <c r="Y825">
        <f t="shared" si="322"/>
        <v>0</v>
      </c>
      <c r="Z825">
        <f t="shared" si="319"/>
        <v>0</v>
      </c>
      <c r="AA825">
        <f t="shared" si="294"/>
        <v>2.3737534507072819</v>
      </c>
      <c r="AB825">
        <f t="shared" si="294"/>
        <v>0</v>
      </c>
      <c r="AC825">
        <f t="shared" si="295"/>
        <v>0</v>
      </c>
      <c r="AD825" s="96">
        <f t="shared" si="296"/>
        <v>0</v>
      </c>
      <c r="AE825" s="95">
        <v>0</v>
      </c>
      <c r="AF825" s="86">
        <v>0</v>
      </c>
      <c r="AG825" s="86">
        <v>0</v>
      </c>
      <c r="AH825">
        <v>0.98</v>
      </c>
      <c r="AI825">
        <v>0.98</v>
      </c>
      <c r="AJ825">
        <v>0.98</v>
      </c>
      <c r="AK825">
        <f t="shared" si="316"/>
        <v>0</v>
      </c>
      <c r="AL825">
        <f t="shared" si="317"/>
        <v>0</v>
      </c>
      <c r="AM825">
        <f t="shared" si="318"/>
        <v>0</v>
      </c>
      <c r="AN825">
        <f t="shared" si="323"/>
        <v>0</v>
      </c>
      <c r="AO825">
        <f t="shared" si="324"/>
        <v>0</v>
      </c>
      <c r="AP825">
        <f t="shared" si="325"/>
        <v>0</v>
      </c>
      <c r="AQ825" s="97">
        <f>(AK825/(IF((237.3*LN(('Mini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5" s="97">
        <f>(AL825/(IF((237.3*LN(('Mini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5" s="97">
        <f>(AM825/(IF((237.3*LN(('Mini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5">
        <f t="shared" si="305"/>
        <v>0</v>
      </c>
      <c r="AU825">
        <v>0</v>
      </c>
      <c r="AV825" s="96">
        <v>0</v>
      </c>
      <c r="AW825" s="139">
        <f t="shared" si="304"/>
        <v>3.7</v>
      </c>
      <c r="AX825" s="129">
        <v>0</v>
      </c>
      <c r="AY825" s="129">
        <v>0</v>
      </c>
      <c r="AZ825" s="129">
        <v>0</v>
      </c>
      <c r="BA825" s="86"/>
      <c r="BB825" s="86">
        <v>0</v>
      </c>
      <c r="BC825">
        <v>0</v>
      </c>
      <c r="BD825">
        <v>0</v>
      </c>
      <c r="BE825">
        <v>0</v>
      </c>
      <c r="BG825">
        <v>0</v>
      </c>
      <c r="BH825">
        <v>0</v>
      </c>
      <c r="BI825">
        <v>0</v>
      </c>
      <c r="BJ825">
        <v>0</v>
      </c>
      <c r="BM825">
        <f t="shared" si="306"/>
        <v>1.9563320356262001E-4</v>
      </c>
      <c r="BN825">
        <f t="shared" si="307"/>
        <v>4.4708458846471E-4</v>
      </c>
      <c r="BO825">
        <f t="shared" si="308"/>
        <v>1.766459432507</v>
      </c>
      <c r="BP825">
        <f t="shared" si="309"/>
        <v>2</v>
      </c>
    </row>
    <row r="826" spans="1:68" x14ac:dyDescent="0.25">
      <c r="A826" t="str">
        <f t="shared" si="255"/>
        <v>15370383</v>
      </c>
      <c r="B826">
        <v>15</v>
      </c>
      <c r="C826">
        <v>370</v>
      </c>
      <c r="D826">
        <v>3</v>
      </c>
      <c r="E826">
        <v>38</v>
      </c>
      <c r="F826" s="138">
        <f t="shared" si="326"/>
        <v>20</v>
      </c>
      <c r="G826">
        <v>0</v>
      </c>
      <c r="H826">
        <v>0</v>
      </c>
      <c r="I826">
        <v>0</v>
      </c>
      <c r="J826" s="94">
        <v>0</v>
      </c>
      <c r="K826" s="87">
        <v>3257.2</v>
      </c>
      <c r="L826" s="86">
        <v>0</v>
      </c>
      <c r="M826" s="86">
        <v>0</v>
      </c>
      <c r="N826" s="86">
        <v>0</v>
      </c>
      <c r="O826">
        <v>1.3620000000000001</v>
      </c>
      <c r="P826">
        <v>1.1000000000000001</v>
      </c>
      <c r="Q826">
        <v>1.1000000000000001</v>
      </c>
      <c r="R826">
        <v>1.1000000000000001</v>
      </c>
      <c r="S826">
        <f t="shared" si="328"/>
        <v>486</v>
      </c>
      <c r="T826">
        <f t="shared" si="311"/>
        <v>0</v>
      </c>
      <c r="U826">
        <f t="shared" si="312"/>
        <v>0</v>
      </c>
      <c r="V826">
        <f t="shared" si="327"/>
        <v>0</v>
      </c>
      <c r="W826">
        <f t="shared" si="329"/>
        <v>84</v>
      </c>
      <c r="X826">
        <f t="shared" si="321"/>
        <v>0</v>
      </c>
      <c r="Y826">
        <f t="shared" si="322"/>
        <v>0</v>
      </c>
      <c r="Z826">
        <f t="shared" si="319"/>
        <v>0</v>
      </c>
      <c r="AA826">
        <f t="shared" ref="AA826:AB856" si="330">0.0098*(($BM826*(W826^$BO826)*($C826-14.4)*$BP826)+($BN826*W826*W826))</f>
        <v>5.051067123920566</v>
      </c>
      <c r="AB826">
        <f t="shared" si="330"/>
        <v>0</v>
      </c>
      <c r="AC826">
        <f t="shared" ref="AC826:AC856" si="331">0.0098*(($BM826*(Y826^$BO826)*($C826-14.4)*$BP826)+($BN826*Y826*Y826))</f>
        <v>0</v>
      </c>
      <c r="AD826" s="96">
        <f t="shared" ref="AD826:AD856" si="332">0.0098*(($BM826*(Z826^$BO826)*($C826-14.4)*$BP826)+($BN826*Z826*Z826))</f>
        <v>0</v>
      </c>
      <c r="AE826" s="95">
        <v>0</v>
      </c>
      <c r="AF826" s="86">
        <v>0</v>
      </c>
      <c r="AG826" s="86">
        <v>0</v>
      </c>
      <c r="AH826">
        <v>0.98</v>
      </c>
      <c r="AI826">
        <v>0.98</v>
      </c>
      <c r="AJ826">
        <v>0.98</v>
      </c>
      <c r="AK826">
        <f t="shared" si="316"/>
        <v>0</v>
      </c>
      <c r="AL826">
        <f t="shared" si="317"/>
        <v>0</v>
      </c>
      <c r="AM826">
        <f t="shared" si="318"/>
        <v>0</v>
      </c>
      <c r="AN826">
        <f t="shared" si="323"/>
        <v>0</v>
      </c>
      <c r="AO826">
        <f t="shared" si="324"/>
        <v>0</v>
      </c>
      <c r="AP826">
        <f t="shared" si="325"/>
        <v>0</v>
      </c>
      <c r="AQ826" s="97">
        <f>(AK826/(IF((237.3*LN(('Mini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6" s="97">
        <f>(AL826/(IF((237.3*LN(('Mini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6" s="97">
        <f>(AM826/(IF((237.3*LN(('Mini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6">
        <f t="shared" si="305"/>
        <v>0</v>
      </c>
      <c r="AU826">
        <v>0</v>
      </c>
      <c r="AV826" s="96">
        <v>0</v>
      </c>
      <c r="AW826" s="139">
        <f t="shared" si="304"/>
        <v>4.9333333333333336</v>
      </c>
      <c r="AX826" s="129">
        <v>0</v>
      </c>
      <c r="AY826" s="129">
        <v>0</v>
      </c>
      <c r="AZ826" s="129">
        <v>0</v>
      </c>
      <c r="BA826" s="86"/>
      <c r="BB826" s="86">
        <v>0</v>
      </c>
      <c r="BC826">
        <v>0</v>
      </c>
      <c r="BD826">
        <v>0</v>
      </c>
      <c r="BE826">
        <v>0</v>
      </c>
      <c r="BG826">
        <v>0</v>
      </c>
      <c r="BH826">
        <v>0</v>
      </c>
      <c r="BI826">
        <v>0</v>
      </c>
      <c r="BJ826">
        <v>0</v>
      </c>
      <c r="BM826">
        <f t="shared" si="306"/>
        <v>1.6730950035507E-3</v>
      </c>
      <c r="BN826">
        <f t="shared" si="307"/>
        <v>3.2929523945446001E-4</v>
      </c>
      <c r="BO826">
        <f t="shared" si="308"/>
        <v>1.3691788367472</v>
      </c>
      <c r="BP826">
        <f t="shared" si="309"/>
        <v>2</v>
      </c>
    </row>
    <row r="827" spans="1:68" x14ac:dyDescent="0.25">
      <c r="A827" t="str">
        <f t="shared" si="255"/>
        <v>15390143</v>
      </c>
      <c r="B827">
        <v>15</v>
      </c>
      <c r="C827">
        <v>390</v>
      </c>
      <c r="D827">
        <v>3</v>
      </c>
      <c r="E827">
        <v>14</v>
      </c>
      <c r="F827" s="138">
        <f t="shared" si="326"/>
        <v>5</v>
      </c>
      <c r="G827">
        <v>0</v>
      </c>
      <c r="H827">
        <v>0</v>
      </c>
      <c r="I827">
        <v>0</v>
      </c>
      <c r="J827" s="94">
        <v>0</v>
      </c>
      <c r="K827" s="87">
        <v>907.2</v>
      </c>
      <c r="L827" s="86">
        <v>0</v>
      </c>
      <c r="M827" s="86">
        <v>0</v>
      </c>
      <c r="N827" s="86">
        <v>0</v>
      </c>
      <c r="O827">
        <v>1.3620000000000001</v>
      </c>
      <c r="P827">
        <v>1.1000000000000001</v>
      </c>
      <c r="Q827">
        <v>1.1000000000000001</v>
      </c>
      <c r="R827">
        <v>1.1000000000000001</v>
      </c>
      <c r="S827">
        <f t="shared" si="328"/>
        <v>135</v>
      </c>
      <c r="T827">
        <f t="shared" si="311"/>
        <v>0</v>
      </c>
      <c r="U827">
        <f t="shared" si="312"/>
        <v>0</v>
      </c>
      <c r="V827">
        <f t="shared" si="327"/>
        <v>0</v>
      </c>
      <c r="W827">
        <f t="shared" si="329"/>
        <v>23</v>
      </c>
      <c r="X827">
        <f t="shared" si="321"/>
        <v>0</v>
      </c>
      <c r="Y827">
        <f t="shared" si="322"/>
        <v>0</v>
      </c>
      <c r="Z827">
        <f t="shared" si="319"/>
        <v>0</v>
      </c>
      <c r="AA827">
        <f t="shared" si="330"/>
        <v>1.7517225463090109</v>
      </c>
      <c r="AB827">
        <f t="shared" si="330"/>
        <v>0</v>
      </c>
      <c r="AC827">
        <f t="shared" si="331"/>
        <v>0</v>
      </c>
      <c r="AD827" s="96">
        <f t="shared" si="332"/>
        <v>0</v>
      </c>
      <c r="AE827" s="95">
        <v>0</v>
      </c>
      <c r="AF827" s="86">
        <v>0</v>
      </c>
      <c r="AG827" s="86">
        <v>0</v>
      </c>
      <c r="AH827">
        <v>0.98</v>
      </c>
      <c r="AI827">
        <v>0.98</v>
      </c>
      <c r="AJ827">
        <v>0.98</v>
      </c>
      <c r="AK827">
        <f t="shared" si="316"/>
        <v>0</v>
      </c>
      <c r="AL827">
        <f t="shared" si="317"/>
        <v>0</v>
      </c>
      <c r="AM827">
        <f t="shared" si="318"/>
        <v>0</v>
      </c>
      <c r="AN827">
        <f t="shared" si="323"/>
        <v>0</v>
      </c>
      <c r="AO827">
        <f t="shared" si="324"/>
        <v>0</v>
      </c>
      <c r="AP827">
        <f t="shared" si="325"/>
        <v>0</v>
      </c>
      <c r="AQ827" s="97">
        <f>(AK827/(IF((237.3*LN(('Mini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7" s="97">
        <f>(AL827/(IF((237.3*LN(('Mini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7" s="97">
        <f>(AM827/(IF((237.3*LN(('Mini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7">
        <f t="shared" si="305"/>
        <v>0</v>
      </c>
      <c r="AU827">
        <v>0</v>
      </c>
      <c r="AV827" s="96">
        <v>0</v>
      </c>
      <c r="AW827" s="139">
        <f t="shared" si="304"/>
        <v>1.3</v>
      </c>
      <c r="AX827" s="129">
        <v>0</v>
      </c>
      <c r="AY827" s="129">
        <v>0</v>
      </c>
      <c r="AZ827" s="129">
        <v>0</v>
      </c>
      <c r="BA827" s="86"/>
      <c r="BB827" s="86">
        <v>0</v>
      </c>
      <c r="BC827">
        <v>0</v>
      </c>
      <c r="BD827">
        <v>0</v>
      </c>
      <c r="BE827">
        <v>0</v>
      </c>
      <c r="BG827">
        <v>0</v>
      </c>
      <c r="BH827">
        <v>0</v>
      </c>
      <c r="BI827">
        <v>0</v>
      </c>
      <c r="BJ827">
        <v>0</v>
      </c>
      <c r="BM827">
        <f t="shared" si="306"/>
        <v>8.0534470601597002E-4</v>
      </c>
      <c r="BN827">
        <f t="shared" si="307"/>
        <v>3.9795050474943999E-4</v>
      </c>
      <c r="BO827">
        <f t="shared" si="308"/>
        <v>1.8138647155180001</v>
      </c>
      <c r="BP827">
        <f t="shared" si="309"/>
        <v>2</v>
      </c>
    </row>
    <row r="828" spans="1:68" x14ac:dyDescent="0.25">
      <c r="A828" t="str">
        <f t="shared" si="255"/>
        <v>15390183</v>
      </c>
      <c r="B828">
        <v>15</v>
      </c>
      <c r="C828">
        <v>390</v>
      </c>
      <c r="D828">
        <v>3</v>
      </c>
      <c r="E828">
        <v>18</v>
      </c>
      <c r="F828" s="138">
        <f t="shared" si="326"/>
        <v>10</v>
      </c>
      <c r="G828">
        <v>0</v>
      </c>
      <c r="H828">
        <v>0</v>
      </c>
      <c r="I828">
        <v>0</v>
      </c>
      <c r="J828" s="94">
        <v>0</v>
      </c>
      <c r="K828" s="87">
        <v>1486.8</v>
      </c>
      <c r="L828" s="86">
        <v>0</v>
      </c>
      <c r="M828" s="86">
        <v>0</v>
      </c>
      <c r="N828" s="86">
        <v>0</v>
      </c>
      <c r="O828">
        <v>1.3620000000000001</v>
      </c>
      <c r="P828">
        <v>1.1000000000000001</v>
      </c>
      <c r="Q828">
        <v>1.1000000000000001</v>
      </c>
      <c r="R828">
        <v>1.1000000000000001</v>
      </c>
      <c r="S828">
        <f t="shared" si="328"/>
        <v>222</v>
      </c>
      <c r="T828">
        <f t="shared" si="311"/>
        <v>0</v>
      </c>
      <c r="U828">
        <f t="shared" si="312"/>
        <v>0</v>
      </c>
      <c r="V828">
        <f t="shared" si="327"/>
        <v>0</v>
      </c>
      <c r="W828">
        <f t="shared" si="329"/>
        <v>38</v>
      </c>
      <c r="X828">
        <f t="shared" si="321"/>
        <v>0</v>
      </c>
      <c r="Y828">
        <f t="shared" si="322"/>
        <v>0</v>
      </c>
      <c r="Z828">
        <f t="shared" si="319"/>
        <v>0</v>
      </c>
      <c r="AA828">
        <f t="shared" si="330"/>
        <v>2.3897147715332494</v>
      </c>
      <c r="AB828">
        <f t="shared" si="330"/>
        <v>0</v>
      </c>
      <c r="AC828">
        <f t="shared" si="331"/>
        <v>0</v>
      </c>
      <c r="AD828" s="96">
        <f t="shared" si="332"/>
        <v>0</v>
      </c>
      <c r="AE828" s="95">
        <v>0</v>
      </c>
      <c r="AF828" s="86">
        <v>0</v>
      </c>
      <c r="AG828" s="86">
        <v>0</v>
      </c>
      <c r="AH828">
        <v>0.98</v>
      </c>
      <c r="AI828">
        <v>0.98</v>
      </c>
      <c r="AJ828">
        <v>0.98</v>
      </c>
      <c r="AK828">
        <f t="shared" si="316"/>
        <v>0</v>
      </c>
      <c r="AL828">
        <f t="shared" si="317"/>
        <v>0</v>
      </c>
      <c r="AM828">
        <f t="shared" si="318"/>
        <v>0</v>
      </c>
      <c r="AN828">
        <f t="shared" si="323"/>
        <v>0</v>
      </c>
      <c r="AO828">
        <f t="shared" si="324"/>
        <v>0</v>
      </c>
      <c r="AP828">
        <f t="shared" si="325"/>
        <v>0</v>
      </c>
      <c r="AQ828" s="97">
        <f>(AK828/(IF((237.3*LN(('Mini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8" s="97">
        <f>(AL828/(IF((237.3*LN(('Mini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8" s="97">
        <f>(AM828/(IF((237.3*LN(('Mini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8">
        <f t="shared" si="305"/>
        <v>0</v>
      </c>
      <c r="AU828">
        <v>0</v>
      </c>
      <c r="AV828" s="96">
        <v>0</v>
      </c>
      <c r="AW828" s="139">
        <f t="shared" si="304"/>
        <v>2.6</v>
      </c>
      <c r="AX828" s="129">
        <v>0</v>
      </c>
      <c r="AY828" s="129">
        <v>0</v>
      </c>
      <c r="AZ828" s="129">
        <v>0</v>
      </c>
      <c r="BA828" s="86"/>
      <c r="BB828" s="86">
        <v>0</v>
      </c>
      <c r="BC828">
        <v>0</v>
      </c>
      <c r="BD828">
        <v>0</v>
      </c>
      <c r="BE828">
        <v>0</v>
      </c>
      <c r="BG828">
        <v>0</v>
      </c>
      <c r="BH828">
        <v>0</v>
      </c>
      <c r="BI828">
        <v>0</v>
      </c>
      <c r="BJ828">
        <v>0</v>
      </c>
      <c r="BM828">
        <f t="shared" si="306"/>
        <v>1.4501879713725999E-3</v>
      </c>
      <c r="BN828">
        <f t="shared" si="307"/>
        <v>3.7831632653061002E-4</v>
      </c>
      <c r="BO828">
        <f t="shared" si="308"/>
        <v>1.4868910444209</v>
      </c>
      <c r="BP828">
        <f t="shared" si="309"/>
        <v>2</v>
      </c>
    </row>
    <row r="829" spans="1:68" x14ac:dyDescent="0.25">
      <c r="A829" t="str">
        <f t="shared" si="255"/>
        <v>15390233</v>
      </c>
      <c r="B829">
        <v>15</v>
      </c>
      <c r="C829">
        <v>390</v>
      </c>
      <c r="D829">
        <v>3</v>
      </c>
      <c r="E829">
        <v>23</v>
      </c>
      <c r="F829" s="138">
        <f t="shared" si="326"/>
        <v>10</v>
      </c>
      <c r="G829">
        <v>0</v>
      </c>
      <c r="H829">
        <v>0</v>
      </c>
      <c r="I829">
        <v>0</v>
      </c>
      <c r="J829" s="94">
        <v>0</v>
      </c>
      <c r="K829" s="87">
        <v>2214</v>
      </c>
      <c r="L829" s="86">
        <v>0</v>
      </c>
      <c r="M829" s="86">
        <v>0</v>
      </c>
      <c r="N829" s="86">
        <v>0</v>
      </c>
      <c r="O829">
        <v>1.3620000000000001</v>
      </c>
      <c r="P829">
        <v>1.1000000000000001</v>
      </c>
      <c r="Q829">
        <v>1.1000000000000001</v>
      </c>
      <c r="R829">
        <v>1.1000000000000001</v>
      </c>
      <c r="S829">
        <f t="shared" si="328"/>
        <v>330</v>
      </c>
      <c r="T829">
        <f t="shared" si="311"/>
        <v>0</v>
      </c>
      <c r="U829">
        <f t="shared" si="312"/>
        <v>0</v>
      </c>
      <c r="V829">
        <f t="shared" si="327"/>
        <v>0</v>
      </c>
      <c r="W829">
        <f t="shared" si="329"/>
        <v>57</v>
      </c>
      <c r="X829">
        <f t="shared" si="321"/>
        <v>0</v>
      </c>
      <c r="Y829">
        <f t="shared" si="322"/>
        <v>0</v>
      </c>
      <c r="Z829">
        <f t="shared" si="319"/>
        <v>0</v>
      </c>
      <c r="AA829">
        <f t="shared" si="330"/>
        <v>4.3691760056566666</v>
      </c>
      <c r="AB829">
        <f t="shared" si="330"/>
        <v>0</v>
      </c>
      <c r="AC829">
        <f t="shared" si="331"/>
        <v>0</v>
      </c>
      <c r="AD829" s="96">
        <f t="shared" si="332"/>
        <v>0</v>
      </c>
      <c r="AE829" s="95">
        <v>0</v>
      </c>
      <c r="AF829" s="86">
        <v>0</v>
      </c>
      <c r="AG829" s="86">
        <v>0</v>
      </c>
      <c r="AH829">
        <v>0.98</v>
      </c>
      <c r="AI829">
        <v>0.98</v>
      </c>
      <c r="AJ829">
        <v>0.98</v>
      </c>
      <c r="AK829">
        <f t="shared" si="316"/>
        <v>0</v>
      </c>
      <c r="AL829">
        <f t="shared" si="317"/>
        <v>0</v>
      </c>
      <c r="AM829">
        <f t="shared" si="318"/>
        <v>0</v>
      </c>
      <c r="AN829">
        <f t="shared" si="323"/>
        <v>0</v>
      </c>
      <c r="AO829">
        <f t="shared" si="324"/>
        <v>0</v>
      </c>
      <c r="AP829">
        <f t="shared" si="325"/>
        <v>0</v>
      </c>
      <c r="AQ829" s="97">
        <f>(AK829/(IF((237.3*LN(('Mini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29" s="97">
        <f>(AL829/(IF((237.3*LN(('Mini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29" s="97">
        <f>(AM829/(IF((237.3*LN(('Mini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29">
        <f t="shared" si="305"/>
        <v>0</v>
      </c>
      <c r="AU829">
        <v>0</v>
      </c>
      <c r="AV829" s="96">
        <v>0</v>
      </c>
      <c r="AW829" s="139">
        <f t="shared" si="304"/>
        <v>2.6</v>
      </c>
      <c r="AX829" s="129">
        <v>0</v>
      </c>
      <c r="AY829" s="129">
        <v>0</v>
      </c>
      <c r="AZ829" s="129">
        <v>0</v>
      </c>
      <c r="BA829" s="86"/>
      <c r="BB829" s="86">
        <v>0</v>
      </c>
      <c r="BC829">
        <v>0</v>
      </c>
      <c r="BD829">
        <v>0</v>
      </c>
      <c r="BE829">
        <v>0</v>
      </c>
      <c r="BG829">
        <v>0</v>
      </c>
      <c r="BH829">
        <v>0</v>
      </c>
      <c r="BI829">
        <v>0</v>
      </c>
      <c r="BJ829">
        <v>0</v>
      </c>
      <c r="BM829">
        <f t="shared" si="306"/>
        <v>1.4501879713725999E-3</v>
      </c>
      <c r="BN829">
        <f t="shared" si="307"/>
        <v>3.7831632653061002E-4</v>
      </c>
      <c r="BO829">
        <f t="shared" si="308"/>
        <v>1.4868910444209</v>
      </c>
      <c r="BP829">
        <f t="shared" si="309"/>
        <v>2</v>
      </c>
    </row>
    <row r="830" spans="1:68" x14ac:dyDescent="0.25">
      <c r="A830" t="str">
        <f t="shared" si="255"/>
        <v>15390303</v>
      </c>
      <c r="B830">
        <v>15</v>
      </c>
      <c r="C830">
        <v>390</v>
      </c>
      <c r="D830">
        <v>3</v>
      </c>
      <c r="E830">
        <v>30</v>
      </c>
      <c r="F830" s="138">
        <f t="shared" si="326"/>
        <v>15</v>
      </c>
      <c r="G830">
        <v>0</v>
      </c>
      <c r="H830">
        <v>0</v>
      </c>
      <c r="I830">
        <v>0</v>
      </c>
      <c r="J830" s="94">
        <v>0</v>
      </c>
      <c r="K830" s="87">
        <v>2786.4</v>
      </c>
      <c r="L830" s="86">
        <v>0</v>
      </c>
      <c r="M830" s="86">
        <v>0</v>
      </c>
      <c r="N830" s="86">
        <v>0</v>
      </c>
      <c r="O830">
        <v>1.3620000000000001</v>
      </c>
      <c r="P830">
        <v>1.1000000000000001</v>
      </c>
      <c r="Q830">
        <v>1.1000000000000001</v>
      </c>
      <c r="R830">
        <v>1.1000000000000001</v>
      </c>
      <c r="S830">
        <f t="shared" si="328"/>
        <v>416</v>
      </c>
      <c r="T830">
        <f t="shared" si="311"/>
        <v>0</v>
      </c>
      <c r="U830">
        <f t="shared" si="312"/>
        <v>0</v>
      </c>
      <c r="V830">
        <f t="shared" si="327"/>
        <v>0</v>
      </c>
      <c r="W830">
        <f t="shared" si="329"/>
        <v>72</v>
      </c>
      <c r="X830">
        <f t="shared" si="321"/>
        <v>0</v>
      </c>
      <c r="Y830">
        <f t="shared" si="322"/>
        <v>0</v>
      </c>
      <c r="Z830">
        <f t="shared" si="319"/>
        <v>0</v>
      </c>
      <c r="AA830">
        <f t="shared" si="330"/>
        <v>2.7726755598657302</v>
      </c>
      <c r="AB830">
        <f t="shared" si="330"/>
        <v>0</v>
      </c>
      <c r="AC830">
        <f t="shared" si="331"/>
        <v>0</v>
      </c>
      <c r="AD830" s="96">
        <f t="shared" si="332"/>
        <v>0</v>
      </c>
      <c r="AE830" s="95">
        <v>0</v>
      </c>
      <c r="AF830" s="86">
        <v>0</v>
      </c>
      <c r="AG830" s="86">
        <v>0</v>
      </c>
      <c r="AH830">
        <v>0.98</v>
      </c>
      <c r="AI830">
        <v>0.98</v>
      </c>
      <c r="AJ830">
        <v>0.98</v>
      </c>
      <c r="AK830">
        <f t="shared" si="316"/>
        <v>0</v>
      </c>
      <c r="AL830">
        <f t="shared" si="317"/>
        <v>0</v>
      </c>
      <c r="AM830">
        <f t="shared" si="318"/>
        <v>0</v>
      </c>
      <c r="AN830">
        <f t="shared" si="323"/>
        <v>0</v>
      </c>
      <c r="AO830">
        <f t="shared" si="324"/>
        <v>0</v>
      </c>
      <c r="AP830">
        <f t="shared" si="325"/>
        <v>0</v>
      </c>
      <c r="AQ830" s="97">
        <f>(AK830/(IF((237.3*LN(('Mini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0" s="97">
        <f>(AL830/(IF((237.3*LN(('Mini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0" s="97">
        <f>(AM830/(IF((237.3*LN(('Mini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0">
        <f t="shared" si="305"/>
        <v>0</v>
      </c>
      <c r="AU830">
        <v>0</v>
      </c>
      <c r="AV830" s="96">
        <v>0</v>
      </c>
      <c r="AW830" s="139">
        <f t="shared" si="304"/>
        <v>3.9</v>
      </c>
      <c r="AX830" s="129">
        <v>0</v>
      </c>
      <c r="AY830" s="129">
        <v>0</v>
      </c>
      <c r="AZ830" s="129">
        <v>0</v>
      </c>
      <c r="BA830" s="86"/>
      <c r="BB830" s="86">
        <v>0</v>
      </c>
      <c r="BC830">
        <v>0</v>
      </c>
      <c r="BD830">
        <v>0</v>
      </c>
      <c r="BE830">
        <v>0</v>
      </c>
      <c r="BG830">
        <v>0</v>
      </c>
      <c r="BH830">
        <v>0</v>
      </c>
      <c r="BI830">
        <v>0</v>
      </c>
      <c r="BJ830">
        <v>0</v>
      </c>
      <c r="BM830">
        <f t="shared" si="306"/>
        <v>1.9563320356262001E-4</v>
      </c>
      <c r="BN830">
        <f t="shared" si="307"/>
        <v>4.4708458846471E-4</v>
      </c>
      <c r="BO830">
        <f t="shared" si="308"/>
        <v>1.766459432507</v>
      </c>
      <c r="BP830">
        <f t="shared" si="309"/>
        <v>2</v>
      </c>
    </row>
    <row r="831" spans="1:68" x14ac:dyDescent="0.25">
      <c r="A831" t="str">
        <f t="shared" si="255"/>
        <v>15390383</v>
      </c>
      <c r="B831">
        <v>15</v>
      </c>
      <c r="C831">
        <v>390</v>
      </c>
      <c r="D831">
        <v>3</v>
      </c>
      <c r="E831">
        <v>38</v>
      </c>
      <c r="F831" s="138">
        <f t="shared" si="326"/>
        <v>20</v>
      </c>
      <c r="G831">
        <v>0</v>
      </c>
      <c r="H831">
        <v>0</v>
      </c>
      <c r="I831">
        <v>0</v>
      </c>
      <c r="J831" s="94">
        <v>0</v>
      </c>
      <c r="K831" s="87">
        <v>3448.8</v>
      </c>
      <c r="L831" s="86">
        <v>0</v>
      </c>
      <c r="M831" s="86">
        <v>0</v>
      </c>
      <c r="N831" s="86">
        <v>0</v>
      </c>
      <c r="O831">
        <v>1.3620000000000001</v>
      </c>
      <c r="P831">
        <v>1.1000000000000001</v>
      </c>
      <c r="Q831">
        <v>1.1000000000000001</v>
      </c>
      <c r="R831">
        <v>1.1000000000000001</v>
      </c>
      <c r="S831">
        <f t="shared" si="328"/>
        <v>515</v>
      </c>
      <c r="T831">
        <f t="shared" si="311"/>
        <v>0</v>
      </c>
      <c r="U831">
        <f t="shared" si="312"/>
        <v>0</v>
      </c>
      <c r="V831">
        <f t="shared" si="327"/>
        <v>0</v>
      </c>
      <c r="W831">
        <f t="shared" si="329"/>
        <v>89</v>
      </c>
      <c r="X831">
        <f t="shared" si="321"/>
        <v>0</v>
      </c>
      <c r="Y831">
        <f t="shared" si="322"/>
        <v>0</v>
      </c>
      <c r="Z831">
        <f t="shared" si="319"/>
        <v>0</v>
      </c>
      <c r="AA831">
        <f t="shared" si="330"/>
        <v>5.7742108923477113</v>
      </c>
      <c r="AB831">
        <f t="shared" si="330"/>
        <v>0</v>
      </c>
      <c r="AC831">
        <f t="shared" si="331"/>
        <v>0</v>
      </c>
      <c r="AD831" s="96">
        <f t="shared" si="332"/>
        <v>0</v>
      </c>
      <c r="AE831" s="95">
        <v>0</v>
      </c>
      <c r="AF831" s="86">
        <v>0</v>
      </c>
      <c r="AG831" s="86">
        <v>0</v>
      </c>
      <c r="AH831">
        <v>0.98</v>
      </c>
      <c r="AI831">
        <v>0.98</v>
      </c>
      <c r="AJ831">
        <v>0.98</v>
      </c>
      <c r="AK831">
        <f t="shared" si="316"/>
        <v>0</v>
      </c>
      <c r="AL831">
        <f t="shared" si="317"/>
        <v>0</v>
      </c>
      <c r="AM831">
        <f t="shared" si="318"/>
        <v>0</v>
      </c>
      <c r="AN831">
        <f t="shared" si="323"/>
        <v>0</v>
      </c>
      <c r="AO831">
        <f t="shared" si="324"/>
        <v>0</v>
      </c>
      <c r="AP831">
        <f t="shared" si="325"/>
        <v>0</v>
      </c>
      <c r="AQ831" s="97">
        <f>(AK831/(IF((237.3*LN(('Mini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1" s="97">
        <f>(AL831/(IF((237.3*LN(('Mini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1" s="97">
        <f>(AM831/(IF((237.3*LN(('Mini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1">
        <f t="shared" si="305"/>
        <v>0</v>
      </c>
      <c r="AU831">
        <v>0</v>
      </c>
      <c r="AV831" s="96">
        <v>0</v>
      </c>
      <c r="AW831" s="139">
        <f t="shared" si="304"/>
        <v>5.2</v>
      </c>
      <c r="AX831" s="129">
        <v>0</v>
      </c>
      <c r="AY831" s="129">
        <v>0</v>
      </c>
      <c r="AZ831" s="129">
        <v>0</v>
      </c>
      <c r="BA831" s="86"/>
      <c r="BB831" s="86">
        <v>0</v>
      </c>
      <c r="BC831">
        <v>0</v>
      </c>
      <c r="BD831">
        <v>0</v>
      </c>
      <c r="BE831">
        <v>0</v>
      </c>
      <c r="BG831">
        <v>0</v>
      </c>
      <c r="BH831">
        <v>0</v>
      </c>
      <c r="BI831">
        <v>0</v>
      </c>
      <c r="BJ831">
        <v>0</v>
      </c>
      <c r="BM831">
        <f t="shared" si="306"/>
        <v>1.6730950035507E-3</v>
      </c>
      <c r="BN831">
        <f t="shared" si="307"/>
        <v>3.2929523945446001E-4</v>
      </c>
      <c r="BO831">
        <f t="shared" si="308"/>
        <v>1.3691788367472</v>
      </c>
      <c r="BP831">
        <f t="shared" si="309"/>
        <v>2</v>
      </c>
    </row>
    <row r="832" spans="1:68" x14ac:dyDescent="0.25">
      <c r="A832" t="str">
        <f t="shared" si="255"/>
        <v>15410143</v>
      </c>
      <c r="B832">
        <v>15</v>
      </c>
      <c r="C832">
        <v>410</v>
      </c>
      <c r="D832">
        <v>3</v>
      </c>
      <c r="E832">
        <v>14</v>
      </c>
      <c r="F832" s="138">
        <f t="shared" si="326"/>
        <v>5</v>
      </c>
      <c r="G832">
        <v>0</v>
      </c>
      <c r="H832">
        <v>0</v>
      </c>
      <c r="I832">
        <v>0</v>
      </c>
      <c r="J832" s="94">
        <v>0</v>
      </c>
      <c r="K832" s="87">
        <v>957.59999999999991</v>
      </c>
      <c r="L832" s="86">
        <v>0</v>
      </c>
      <c r="M832" s="86">
        <v>0</v>
      </c>
      <c r="N832" s="86">
        <v>0</v>
      </c>
      <c r="O832">
        <v>1.3620000000000001</v>
      </c>
      <c r="P832">
        <v>1.1000000000000001</v>
      </c>
      <c r="Q832">
        <v>1.1000000000000001</v>
      </c>
      <c r="R832">
        <v>1.1000000000000001</v>
      </c>
      <c r="S832">
        <f t="shared" si="328"/>
        <v>143</v>
      </c>
      <c r="T832">
        <f t="shared" si="311"/>
        <v>0</v>
      </c>
      <c r="U832">
        <f t="shared" si="312"/>
        <v>0</v>
      </c>
      <c r="V832">
        <f t="shared" si="327"/>
        <v>0</v>
      </c>
      <c r="W832">
        <f t="shared" si="329"/>
        <v>25</v>
      </c>
      <c r="X832">
        <f t="shared" si="321"/>
        <v>0</v>
      </c>
      <c r="Y832">
        <f t="shared" si="322"/>
        <v>0</v>
      </c>
      <c r="Z832">
        <f t="shared" si="319"/>
        <v>0</v>
      </c>
      <c r="AA832">
        <f t="shared" si="330"/>
        <v>2.1461582308672451</v>
      </c>
      <c r="AB832">
        <f t="shared" si="330"/>
        <v>0</v>
      </c>
      <c r="AC832">
        <f t="shared" si="331"/>
        <v>0</v>
      </c>
      <c r="AD832" s="96">
        <f t="shared" si="332"/>
        <v>0</v>
      </c>
      <c r="AE832" s="95">
        <v>0</v>
      </c>
      <c r="AF832" s="86">
        <v>0</v>
      </c>
      <c r="AG832" s="86">
        <v>0</v>
      </c>
      <c r="AH832">
        <v>0.98</v>
      </c>
      <c r="AI832">
        <v>0.98</v>
      </c>
      <c r="AJ832">
        <v>0.98</v>
      </c>
      <c r="AK832">
        <f t="shared" si="316"/>
        <v>0</v>
      </c>
      <c r="AL832">
        <f t="shared" si="317"/>
        <v>0</v>
      </c>
      <c r="AM832">
        <f t="shared" si="318"/>
        <v>0</v>
      </c>
      <c r="AN832">
        <f t="shared" si="323"/>
        <v>0</v>
      </c>
      <c r="AO832">
        <f t="shared" si="324"/>
        <v>0</v>
      </c>
      <c r="AP832">
        <f t="shared" si="325"/>
        <v>0</v>
      </c>
      <c r="AQ832" s="97">
        <f>(AK832/(IF((237.3*LN(('Mini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2" s="97">
        <f>(AL832/(IF((237.3*LN(('Mini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2" s="97">
        <f>(AM832/(IF((237.3*LN(('Mini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2">
        <f t="shared" si="305"/>
        <v>0</v>
      </c>
      <c r="AU832">
        <v>0</v>
      </c>
      <c r="AV832" s="96">
        <v>0</v>
      </c>
      <c r="AW832" s="139">
        <f t="shared" si="304"/>
        <v>1.3666666666666667</v>
      </c>
      <c r="AX832" s="129">
        <v>0</v>
      </c>
      <c r="AY832" s="129">
        <v>0</v>
      </c>
      <c r="AZ832" s="129">
        <v>0</v>
      </c>
      <c r="BA832" s="86"/>
      <c r="BB832" s="86">
        <v>0</v>
      </c>
      <c r="BC832">
        <v>0</v>
      </c>
      <c r="BD832">
        <v>0</v>
      </c>
      <c r="BE832">
        <v>0</v>
      </c>
      <c r="BG832">
        <v>0</v>
      </c>
      <c r="BH832">
        <v>0</v>
      </c>
      <c r="BI832">
        <v>0</v>
      </c>
      <c r="BJ832">
        <v>0</v>
      </c>
      <c r="BM832">
        <f t="shared" si="306"/>
        <v>8.0534470601597002E-4</v>
      </c>
      <c r="BN832">
        <f t="shared" si="307"/>
        <v>3.9795050474943999E-4</v>
      </c>
      <c r="BO832">
        <f t="shared" si="308"/>
        <v>1.8138647155180001</v>
      </c>
      <c r="BP832">
        <f t="shared" si="309"/>
        <v>2</v>
      </c>
    </row>
    <row r="833" spans="1:68" x14ac:dyDescent="0.25">
      <c r="A833" t="str">
        <f t="shared" ref="A833:A857" si="333">CONCATENATE(B833,C833,E833,D833)</f>
        <v>15410183</v>
      </c>
      <c r="B833">
        <v>15</v>
      </c>
      <c r="C833">
        <v>410</v>
      </c>
      <c r="D833">
        <v>3</v>
      </c>
      <c r="E833">
        <v>18</v>
      </c>
      <c r="F833" s="138">
        <f t="shared" si="326"/>
        <v>10</v>
      </c>
      <c r="G833">
        <v>0</v>
      </c>
      <c r="H833">
        <v>0</v>
      </c>
      <c r="I833">
        <v>0</v>
      </c>
      <c r="J833" s="94">
        <v>0</v>
      </c>
      <c r="K833" s="87">
        <v>1569.3999999999999</v>
      </c>
      <c r="L833" s="86">
        <v>0</v>
      </c>
      <c r="M833" s="86">
        <v>0</v>
      </c>
      <c r="N833" s="86">
        <v>0</v>
      </c>
      <c r="O833">
        <v>1.3620000000000001</v>
      </c>
      <c r="P833">
        <v>1.1000000000000001</v>
      </c>
      <c r="Q833">
        <v>1.1000000000000001</v>
      </c>
      <c r="R833">
        <v>1.1000000000000001</v>
      </c>
      <c r="S833">
        <f t="shared" si="328"/>
        <v>234</v>
      </c>
      <c r="T833">
        <f t="shared" ref="T833:U856" si="334">ROUND(L833*POWER((($M$1-$M$2)/LN(($M$1-$M$3)/($M$2-$M$3)))/((75-65)/LN((75-20)/(65-20))),P833),0)</f>
        <v>0</v>
      </c>
      <c r="U833">
        <f t="shared" si="334"/>
        <v>0</v>
      </c>
      <c r="V833">
        <f t="shared" ref="V833:V857" si="335">ROUND(N833*POWER((($M$1-$M$2)/LN(($M$1-$M$3)/($M$2-$M$3)))/((75-65)/LN((75-20)/(65-20))),R833),0)</f>
        <v>0</v>
      </c>
      <c r="W833">
        <f t="shared" si="329"/>
        <v>40</v>
      </c>
      <c r="X833">
        <f t="shared" ref="X833:X857" si="336">ROUND(T833*3600/(4186*ABS($M$1-$M$2)),0)</f>
        <v>0</v>
      </c>
      <c r="Y833">
        <f t="shared" ref="Y833:Y857" si="337">ROUND(U833*3600/(4186*ABS($M$1-$M$2)),0)</f>
        <v>0</v>
      </c>
      <c r="Z833">
        <f t="shared" ref="Z833:Z857" si="338">ROUND(V833*3600/(4186*ABS($M$1-$M$2)),0)</f>
        <v>0</v>
      </c>
      <c r="AA833">
        <f t="shared" si="330"/>
        <v>2.7162815606716206</v>
      </c>
      <c r="AB833">
        <f t="shared" si="330"/>
        <v>0</v>
      </c>
      <c r="AC833">
        <f t="shared" si="331"/>
        <v>0</v>
      </c>
      <c r="AD833" s="96">
        <f t="shared" si="332"/>
        <v>0</v>
      </c>
      <c r="AE833" s="95">
        <v>0</v>
      </c>
      <c r="AF833" s="86">
        <v>0</v>
      </c>
      <c r="AG833" s="86">
        <v>0</v>
      </c>
      <c r="AH833">
        <v>0.98</v>
      </c>
      <c r="AI833">
        <v>0.98</v>
      </c>
      <c r="AJ833">
        <v>0.98</v>
      </c>
      <c r="AK833">
        <f t="shared" si="316"/>
        <v>0</v>
      </c>
      <c r="AL833">
        <f t="shared" si="316"/>
        <v>0</v>
      </c>
      <c r="AM833">
        <f t="shared" si="316"/>
        <v>0</v>
      </c>
      <c r="AN833">
        <f t="shared" si="323"/>
        <v>0</v>
      </c>
      <c r="AO833">
        <f t="shared" si="323"/>
        <v>0</v>
      </c>
      <c r="AP833">
        <f t="shared" si="323"/>
        <v>0</v>
      </c>
      <c r="AQ833" s="97">
        <f>(AK833/(IF((237.3*LN(('Mini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3" s="97">
        <f>(AL833/(IF((237.3*LN(('Mini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3" s="97">
        <f>(AM833/(IF((237.3*LN(('Mini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3">
        <f t="shared" si="305"/>
        <v>0</v>
      </c>
      <c r="AU833">
        <v>0</v>
      </c>
      <c r="AV833" s="96">
        <v>0</v>
      </c>
      <c r="AW833" s="139">
        <f t="shared" si="304"/>
        <v>2.7333333333333334</v>
      </c>
      <c r="AX833" s="129">
        <v>0</v>
      </c>
      <c r="AY833" s="129">
        <v>0</v>
      </c>
      <c r="AZ833" s="129">
        <v>0</v>
      </c>
      <c r="BA833" s="86"/>
      <c r="BB833" s="86">
        <v>0</v>
      </c>
      <c r="BC833">
        <v>0</v>
      </c>
      <c r="BD833">
        <v>0</v>
      </c>
      <c r="BE833">
        <v>0</v>
      </c>
      <c r="BG833">
        <v>0</v>
      </c>
      <c r="BH833">
        <v>0</v>
      </c>
      <c r="BI833">
        <v>0</v>
      </c>
      <c r="BJ833">
        <v>0</v>
      </c>
      <c r="BM833">
        <f t="shared" si="306"/>
        <v>1.4501879713725999E-3</v>
      </c>
      <c r="BN833">
        <f t="shared" si="307"/>
        <v>3.7831632653061002E-4</v>
      </c>
      <c r="BO833">
        <f t="shared" si="308"/>
        <v>1.4868910444209</v>
      </c>
      <c r="BP833">
        <f t="shared" si="309"/>
        <v>2</v>
      </c>
    </row>
    <row r="834" spans="1:68" x14ac:dyDescent="0.25">
      <c r="A834" t="str">
        <f t="shared" si="333"/>
        <v>15410233</v>
      </c>
      <c r="B834">
        <v>15</v>
      </c>
      <c r="C834">
        <v>410</v>
      </c>
      <c r="D834">
        <v>3</v>
      </c>
      <c r="E834">
        <v>23</v>
      </c>
      <c r="F834" s="138">
        <f t="shared" si="326"/>
        <v>10</v>
      </c>
      <c r="G834">
        <v>0</v>
      </c>
      <c r="H834">
        <v>0</v>
      </c>
      <c r="I834">
        <v>0</v>
      </c>
      <c r="J834" s="94">
        <v>0</v>
      </c>
      <c r="K834" s="87">
        <v>2337</v>
      </c>
      <c r="L834" s="86">
        <v>0</v>
      </c>
      <c r="M834" s="86">
        <v>0</v>
      </c>
      <c r="N834" s="86">
        <v>0</v>
      </c>
      <c r="O834">
        <v>1.3620000000000001</v>
      </c>
      <c r="P834">
        <v>1.1000000000000001</v>
      </c>
      <c r="Q834">
        <v>1.1000000000000001</v>
      </c>
      <c r="R834">
        <v>1.1000000000000001</v>
      </c>
      <c r="S834">
        <f t="shared" si="328"/>
        <v>349</v>
      </c>
      <c r="T834">
        <f t="shared" si="334"/>
        <v>0</v>
      </c>
      <c r="U834">
        <f t="shared" si="334"/>
        <v>0</v>
      </c>
      <c r="V834">
        <f t="shared" si="335"/>
        <v>0</v>
      </c>
      <c r="W834">
        <f t="shared" si="329"/>
        <v>60</v>
      </c>
      <c r="X834">
        <f t="shared" si="336"/>
        <v>0</v>
      </c>
      <c r="Y834">
        <f t="shared" si="337"/>
        <v>0</v>
      </c>
      <c r="Z834">
        <f t="shared" si="338"/>
        <v>0</v>
      </c>
      <c r="AA834">
        <f t="shared" si="330"/>
        <v>4.9661815736325714</v>
      </c>
      <c r="AB834">
        <f t="shared" si="330"/>
        <v>0</v>
      </c>
      <c r="AC834">
        <f t="shared" si="331"/>
        <v>0</v>
      </c>
      <c r="AD834" s="96">
        <f t="shared" si="332"/>
        <v>0</v>
      </c>
      <c r="AE834" s="95">
        <v>0</v>
      </c>
      <c r="AF834" s="86">
        <v>0</v>
      </c>
      <c r="AG834" s="86">
        <v>0</v>
      </c>
      <c r="AH834">
        <v>0.98</v>
      </c>
      <c r="AI834">
        <v>0.98</v>
      </c>
      <c r="AJ834">
        <v>0.98</v>
      </c>
      <c r="AK834">
        <f t="shared" si="316"/>
        <v>0</v>
      </c>
      <c r="AL834">
        <f t="shared" si="316"/>
        <v>0</v>
      </c>
      <c r="AM834">
        <f t="shared" si="316"/>
        <v>0</v>
      </c>
      <c r="AN834">
        <f t="shared" si="323"/>
        <v>0</v>
      </c>
      <c r="AO834">
        <f t="shared" si="323"/>
        <v>0</v>
      </c>
      <c r="AP834">
        <f t="shared" si="323"/>
        <v>0</v>
      </c>
      <c r="AQ834" s="97">
        <f>(AK834/(IF((237.3*LN(('Mini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4" s="97">
        <f>(AL834/(IF((237.3*LN(('Mini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4" s="97">
        <f>(AM834/(IF((237.3*LN(('Mini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4">
        <f t="shared" si="305"/>
        <v>0</v>
      </c>
      <c r="AU834">
        <v>0</v>
      </c>
      <c r="AV834" s="96">
        <v>0</v>
      </c>
      <c r="AW834" s="139">
        <f t="shared" si="304"/>
        <v>2.7333333333333334</v>
      </c>
      <c r="AX834" s="129">
        <v>0</v>
      </c>
      <c r="AY834" s="129">
        <v>0</v>
      </c>
      <c r="AZ834" s="129">
        <v>0</v>
      </c>
      <c r="BA834" s="86"/>
      <c r="BB834" s="86">
        <v>0</v>
      </c>
      <c r="BC834">
        <v>0</v>
      </c>
      <c r="BD834">
        <v>0</v>
      </c>
      <c r="BE834">
        <v>0</v>
      </c>
      <c r="BG834">
        <v>0</v>
      </c>
      <c r="BH834">
        <v>0</v>
      </c>
      <c r="BI834">
        <v>0</v>
      </c>
      <c r="BJ834">
        <v>0</v>
      </c>
      <c r="BM834">
        <f t="shared" si="306"/>
        <v>1.4501879713725999E-3</v>
      </c>
      <c r="BN834">
        <f t="shared" si="307"/>
        <v>3.7831632653061002E-4</v>
      </c>
      <c r="BO834">
        <f t="shared" si="308"/>
        <v>1.4868910444209</v>
      </c>
      <c r="BP834">
        <f t="shared" si="309"/>
        <v>2</v>
      </c>
    </row>
    <row r="835" spans="1:68" x14ac:dyDescent="0.25">
      <c r="A835" t="str">
        <f t="shared" si="333"/>
        <v>15410303</v>
      </c>
      <c r="B835">
        <v>15</v>
      </c>
      <c r="C835">
        <v>410</v>
      </c>
      <c r="D835">
        <v>3</v>
      </c>
      <c r="E835">
        <v>30</v>
      </c>
      <c r="F835" s="138">
        <f t="shared" si="326"/>
        <v>15</v>
      </c>
      <c r="G835">
        <v>0</v>
      </c>
      <c r="H835">
        <v>0</v>
      </c>
      <c r="I835">
        <v>0</v>
      </c>
      <c r="J835" s="94">
        <v>0</v>
      </c>
      <c r="K835" s="87">
        <v>2941.2</v>
      </c>
      <c r="L835" s="86">
        <v>0</v>
      </c>
      <c r="M835" s="86">
        <v>0</v>
      </c>
      <c r="N835" s="86">
        <v>0</v>
      </c>
      <c r="O835">
        <v>1.3620000000000001</v>
      </c>
      <c r="P835">
        <v>1.1000000000000001</v>
      </c>
      <c r="Q835">
        <v>1.1000000000000001</v>
      </c>
      <c r="R835">
        <v>1.1000000000000001</v>
      </c>
      <c r="S835">
        <f t="shared" si="328"/>
        <v>439</v>
      </c>
      <c r="T835">
        <f t="shared" si="334"/>
        <v>0</v>
      </c>
      <c r="U835">
        <f t="shared" si="334"/>
        <v>0</v>
      </c>
      <c r="V835">
        <f t="shared" si="335"/>
        <v>0</v>
      </c>
      <c r="W835">
        <f t="shared" si="329"/>
        <v>76</v>
      </c>
      <c r="X835">
        <f t="shared" si="336"/>
        <v>0</v>
      </c>
      <c r="Y835">
        <f t="shared" si="337"/>
        <v>0</v>
      </c>
      <c r="Z835">
        <f t="shared" si="338"/>
        <v>0</v>
      </c>
      <c r="AA835">
        <f t="shared" si="330"/>
        <v>3.2119678885587186</v>
      </c>
      <c r="AB835">
        <f t="shared" si="330"/>
        <v>0</v>
      </c>
      <c r="AC835">
        <f t="shared" si="331"/>
        <v>0</v>
      </c>
      <c r="AD835" s="96">
        <f t="shared" si="332"/>
        <v>0</v>
      </c>
      <c r="AE835" s="95">
        <v>0</v>
      </c>
      <c r="AF835" s="86">
        <v>0</v>
      </c>
      <c r="AG835" s="86">
        <v>0</v>
      </c>
      <c r="AH835">
        <v>0.98</v>
      </c>
      <c r="AI835">
        <v>0.98</v>
      </c>
      <c r="AJ835">
        <v>0.98</v>
      </c>
      <c r="AK835">
        <f t="shared" si="316"/>
        <v>0</v>
      </c>
      <c r="AL835">
        <f t="shared" si="316"/>
        <v>0</v>
      </c>
      <c r="AM835">
        <f t="shared" si="316"/>
        <v>0</v>
      </c>
      <c r="AN835">
        <f t="shared" si="323"/>
        <v>0</v>
      </c>
      <c r="AO835">
        <f t="shared" si="323"/>
        <v>0</v>
      </c>
      <c r="AP835">
        <f t="shared" si="323"/>
        <v>0</v>
      </c>
      <c r="AQ835" s="97">
        <f>(AK835/(IF((237.3*LN(('Mini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5" s="97">
        <f>(AL835/(IF((237.3*LN(('Mini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5" s="97">
        <f>(AM835/(IF((237.3*LN(('Mini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5">
        <f t="shared" si="305"/>
        <v>0</v>
      </c>
      <c r="AU835">
        <v>0</v>
      </c>
      <c r="AV835" s="96">
        <v>0</v>
      </c>
      <c r="AW835" s="139">
        <f t="shared" si="304"/>
        <v>4.0999999999999996</v>
      </c>
      <c r="AX835" s="129">
        <v>0</v>
      </c>
      <c r="AY835" s="129">
        <v>0</v>
      </c>
      <c r="AZ835" s="129">
        <v>0</v>
      </c>
      <c r="BA835" s="86"/>
      <c r="BB835" s="86">
        <v>0</v>
      </c>
      <c r="BC835">
        <v>0</v>
      </c>
      <c r="BD835">
        <v>0</v>
      </c>
      <c r="BE835">
        <v>0</v>
      </c>
      <c r="BG835">
        <v>0</v>
      </c>
      <c r="BH835">
        <v>0</v>
      </c>
      <c r="BI835">
        <v>0</v>
      </c>
      <c r="BJ835">
        <v>0</v>
      </c>
      <c r="BM835">
        <f t="shared" si="306"/>
        <v>1.9563320356262001E-4</v>
      </c>
      <c r="BN835">
        <f t="shared" si="307"/>
        <v>4.4708458846471E-4</v>
      </c>
      <c r="BO835">
        <f t="shared" si="308"/>
        <v>1.766459432507</v>
      </c>
      <c r="BP835">
        <f t="shared" si="309"/>
        <v>2</v>
      </c>
    </row>
    <row r="836" spans="1:68" x14ac:dyDescent="0.25">
      <c r="A836" t="str">
        <f t="shared" si="333"/>
        <v>15410383</v>
      </c>
      <c r="B836">
        <v>15</v>
      </c>
      <c r="C836">
        <v>410</v>
      </c>
      <c r="D836">
        <v>3</v>
      </c>
      <c r="E836">
        <v>38</v>
      </c>
      <c r="F836" s="138">
        <f t="shared" si="326"/>
        <v>20</v>
      </c>
      <c r="G836">
        <v>0</v>
      </c>
      <c r="H836">
        <v>0</v>
      </c>
      <c r="I836">
        <v>0</v>
      </c>
      <c r="J836" s="94">
        <v>0</v>
      </c>
      <c r="K836" s="87">
        <v>3640.3999999999996</v>
      </c>
      <c r="L836" s="86">
        <v>0</v>
      </c>
      <c r="M836" s="86">
        <v>0</v>
      </c>
      <c r="N836" s="86">
        <v>0</v>
      </c>
      <c r="O836">
        <v>1.3620000000000001</v>
      </c>
      <c r="P836">
        <v>1.1000000000000001</v>
      </c>
      <c r="Q836">
        <v>1.1000000000000001</v>
      </c>
      <c r="R836">
        <v>1.1000000000000001</v>
      </c>
      <c r="S836">
        <f t="shared" si="328"/>
        <v>543</v>
      </c>
      <c r="T836">
        <f t="shared" si="334"/>
        <v>0</v>
      </c>
      <c r="U836">
        <f t="shared" si="334"/>
        <v>0</v>
      </c>
      <c r="V836">
        <f t="shared" si="335"/>
        <v>0</v>
      </c>
      <c r="W836">
        <f t="shared" si="329"/>
        <v>93</v>
      </c>
      <c r="X836">
        <f t="shared" si="336"/>
        <v>0</v>
      </c>
      <c r="Y836">
        <f t="shared" si="337"/>
        <v>0</v>
      </c>
      <c r="Z836">
        <f t="shared" si="338"/>
        <v>0</v>
      </c>
      <c r="AA836">
        <f t="shared" si="330"/>
        <v>6.458313519372723</v>
      </c>
      <c r="AB836">
        <f t="shared" si="330"/>
        <v>0</v>
      </c>
      <c r="AC836">
        <f t="shared" si="331"/>
        <v>0</v>
      </c>
      <c r="AD836" s="96">
        <f t="shared" si="332"/>
        <v>0</v>
      </c>
      <c r="AE836" s="95">
        <v>0</v>
      </c>
      <c r="AF836" s="86">
        <v>0</v>
      </c>
      <c r="AG836" s="86">
        <v>0</v>
      </c>
      <c r="AH836">
        <v>0.98</v>
      </c>
      <c r="AI836">
        <v>0.98</v>
      </c>
      <c r="AJ836">
        <v>0.98</v>
      </c>
      <c r="AK836">
        <f t="shared" si="316"/>
        <v>0</v>
      </c>
      <c r="AL836">
        <f t="shared" si="316"/>
        <v>0</v>
      </c>
      <c r="AM836">
        <f t="shared" si="316"/>
        <v>0</v>
      </c>
      <c r="AN836">
        <f t="shared" si="323"/>
        <v>0</v>
      </c>
      <c r="AO836">
        <f t="shared" si="323"/>
        <v>0</v>
      </c>
      <c r="AP836">
        <f t="shared" si="323"/>
        <v>0</v>
      </c>
      <c r="AQ836" s="97">
        <f>(AK836/(IF((237.3*LN(('Mini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6" s="97">
        <f>(AL836/(IF((237.3*LN(('Mini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6" s="97">
        <f>(AM836/(IF((237.3*LN(('Mini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6">
        <f t="shared" si="305"/>
        <v>0</v>
      </c>
      <c r="AU836">
        <v>0</v>
      </c>
      <c r="AV836" s="96">
        <v>0</v>
      </c>
      <c r="AW836" s="139">
        <f t="shared" si="304"/>
        <v>5.4666666666666668</v>
      </c>
      <c r="AX836" s="129">
        <v>0</v>
      </c>
      <c r="AY836" s="129">
        <v>0</v>
      </c>
      <c r="AZ836" s="129">
        <v>0</v>
      </c>
      <c r="BA836" s="86"/>
      <c r="BB836" s="86">
        <v>0</v>
      </c>
      <c r="BC836">
        <v>0</v>
      </c>
      <c r="BD836">
        <v>0</v>
      </c>
      <c r="BE836">
        <v>0</v>
      </c>
      <c r="BG836">
        <v>0</v>
      </c>
      <c r="BH836">
        <v>0</v>
      </c>
      <c r="BI836">
        <v>0</v>
      </c>
      <c r="BJ836">
        <v>0</v>
      </c>
      <c r="BM836">
        <f t="shared" si="306"/>
        <v>1.6730950035507E-3</v>
      </c>
      <c r="BN836">
        <f t="shared" si="307"/>
        <v>3.2929523945446001E-4</v>
      </c>
      <c r="BO836">
        <f t="shared" si="308"/>
        <v>1.3691788367472</v>
      </c>
      <c r="BP836">
        <f t="shared" si="309"/>
        <v>2</v>
      </c>
    </row>
    <row r="837" spans="1:68" x14ac:dyDescent="0.25">
      <c r="A837" t="str">
        <f t="shared" si="333"/>
        <v>15430143</v>
      </c>
      <c r="B837">
        <v>15</v>
      </c>
      <c r="C837">
        <v>430</v>
      </c>
      <c r="D837">
        <v>3</v>
      </c>
      <c r="E837">
        <v>14</v>
      </c>
      <c r="F837" s="138">
        <f t="shared" si="326"/>
        <v>5</v>
      </c>
      <c r="G837">
        <v>0</v>
      </c>
      <c r="H837">
        <v>0</v>
      </c>
      <c r="I837">
        <v>0</v>
      </c>
      <c r="J837" s="94">
        <v>0</v>
      </c>
      <c r="K837" s="87">
        <v>1008</v>
      </c>
      <c r="L837" s="86">
        <v>0</v>
      </c>
      <c r="M837" s="86">
        <v>0</v>
      </c>
      <c r="N837" s="86">
        <v>0</v>
      </c>
      <c r="O837">
        <v>1.3620000000000001</v>
      </c>
      <c r="P837">
        <v>1.1000000000000001</v>
      </c>
      <c r="Q837">
        <v>1.1000000000000001</v>
      </c>
      <c r="R837">
        <v>1.1000000000000001</v>
      </c>
      <c r="S837">
        <f t="shared" si="328"/>
        <v>150</v>
      </c>
      <c r="T837">
        <f t="shared" si="334"/>
        <v>0</v>
      </c>
      <c r="U837">
        <f t="shared" si="334"/>
        <v>0</v>
      </c>
      <c r="V837">
        <f t="shared" si="335"/>
        <v>0</v>
      </c>
      <c r="W837">
        <f t="shared" si="329"/>
        <v>26</v>
      </c>
      <c r="X837">
        <f t="shared" si="336"/>
        <v>0</v>
      </c>
      <c r="Y837">
        <f t="shared" si="337"/>
        <v>0</v>
      </c>
      <c r="Z837">
        <f t="shared" si="338"/>
        <v>0</v>
      </c>
      <c r="AA837">
        <f t="shared" si="330"/>
        <v>2.4207886290377654</v>
      </c>
      <c r="AB837">
        <f t="shared" si="330"/>
        <v>0</v>
      </c>
      <c r="AC837">
        <f t="shared" si="331"/>
        <v>0</v>
      </c>
      <c r="AD837" s="96">
        <f t="shared" si="332"/>
        <v>0</v>
      </c>
      <c r="AE837" s="95">
        <v>0</v>
      </c>
      <c r="AF837" s="86">
        <v>0</v>
      </c>
      <c r="AG837" s="86">
        <v>0</v>
      </c>
      <c r="AH837">
        <v>0.98</v>
      </c>
      <c r="AI837">
        <v>0.98</v>
      </c>
      <c r="AJ837">
        <v>0.98</v>
      </c>
      <c r="AK837">
        <f t="shared" si="316"/>
        <v>0</v>
      </c>
      <c r="AL837">
        <f t="shared" si="316"/>
        <v>0</v>
      </c>
      <c r="AM837">
        <f t="shared" si="316"/>
        <v>0</v>
      </c>
      <c r="AN837">
        <f t="shared" si="323"/>
        <v>0</v>
      </c>
      <c r="AO837">
        <f t="shared" si="323"/>
        <v>0</v>
      </c>
      <c r="AP837">
        <f t="shared" si="323"/>
        <v>0</v>
      </c>
      <c r="AQ837" s="97">
        <f>(AK837/(IF((237.3*LN(('Mini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7" s="97">
        <f>(AL837/(IF((237.3*LN(('Mini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7" s="97">
        <f>(AM837/(IF((237.3*LN(('Mini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7">
        <f t="shared" si="305"/>
        <v>0</v>
      </c>
      <c r="AU837">
        <v>0</v>
      </c>
      <c r="AV837" s="96">
        <v>0</v>
      </c>
      <c r="AW837" s="139">
        <f t="shared" si="304"/>
        <v>1.4333333333333333</v>
      </c>
      <c r="AX837" s="129">
        <v>0</v>
      </c>
      <c r="AY837" s="129">
        <v>0</v>
      </c>
      <c r="AZ837" s="129">
        <v>0</v>
      </c>
      <c r="BA837" s="86"/>
      <c r="BB837" s="86">
        <v>0</v>
      </c>
      <c r="BC837">
        <v>0</v>
      </c>
      <c r="BD837">
        <v>0</v>
      </c>
      <c r="BE837">
        <v>0</v>
      </c>
      <c r="BG837">
        <v>0</v>
      </c>
      <c r="BH837">
        <v>0</v>
      </c>
      <c r="BI837">
        <v>0</v>
      </c>
      <c r="BJ837">
        <v>0</v>
      </c>
      <c r="BM837">
        <f t="shared" si="306"/>
        <v>8.0534470601597002E-4</v>
      </c>
      <c r="BN837">
        <f t="shared" si="307"/>
        <v>3.9795050474943999E-4</v>
      </c>
      <c r="BO837">
        <f t="shared" si="308"/>
        <v>1.8138647155180001</v>
      </c>
      <c r="BP837">
        <f t="shared" si="309"/>
        <v>2</v>
      </c>
    </row>
    <row r="838" spans="1:68" x14ac:dyDescent="0.25">
      <c r="A838" t="str">
        <f t="shared" si="333"/>
        <v>15430183</v>
      </c>
      <c r="B838">
        <v>15</v>
      </c>
      <c r="C838">
        <v>430</v>
      </c>
      <c r="D838">
        <v>3</v>
      </c>
      <c r="E838">
        <v>18</v>
      </c>
      <c r="F838" s="138">
        <f t="shared" si="326"/>
        <v>10</v>
      </c>
      <c r="G838">
        <v>0</v>
      </c>
      <c r="H838">
        <v>0</v>
      </c>
      <c r="I838">
        <v>0</v>
      </c>
      <c r="J838" s="94">
        <v>0</v>
      </c>
      <c r="K838" s="87">
        <v>1652</v>
      </c>
      <c r="L838" s="86">
        <v>0</v>
      </c>
      <c r="M838" s="86">
        <v>0</v>
      </c>
      <c r="N838" s="86">
        <v>0</v>
      </c>
      <c r="O838">
        <v>1.3620000000000001</v>
      </c>
      <c r="P838">
        <v>1.1000000000000001</v>
      </c>
      <c r="Q838">
        <v>1.1000000000000001</v>
      </c>
      <c r="R838">
        <v>1.1000000000000001</v>
      </c>
      <c r="S838">
        <f t="shared" si="328"/>
        <v>247</v>
      </c>
      <c r="T838">
        <f t="shared" si="334"/>
        <v>0</v>
      </c>
      <c r="U838">
        <f t="shared" si="334"/>
        <v>0</v>
      </c>
      <c r="V838">
        <f t="shared" si="335"/>
        <v>0</v>
      </c>
      <c r="W838">
        <f t="shared" si="329"/>
        <v>42</v>
      </c>
      <c r="X838">
        <f t="shared" si="336"/>
        <v>0</v>
      </c>
      <c r="Y838">
        <f t="shared" si="337"/>
        <v>0</v>
      </c>
      <c r="Z838">
        <f t="shared" si="338"/>
        <v>0</v>
      </c>
      <c r="AA838">
        <f t="shared" si="330"/>
        <v>3.0681561899556726</v>
      </c>
      <c r="AB838">
        <f t="shared" si="330"/>
        <v>0</v>
      </c>
      <c r="AC838">
        <f t="shared" si="331"/>
        <v>0</v>
      </c>
      <c r="AD838" s="96">
        <f t="shared" si="332"/>
        <v>0</v>
      </c>
      <c r="AE838" s="95">
        <v>0</v>
      </c>
      <c r="AF838" s="86">
        <v>0</v>
      </c>
      <c r="AG838" s="86">
        <v>0</v>
      </c>
      <c r="AH838">
        <v>0.98</v>
      </c>
      <c r="AI838">
        <v>0.98</v>
      </c>
      <c r="AJ838">
        <v>0.98</v>
      </c>
      <c r="AK838">
        <f t="shared" si="316"/>
        <v>0</v>
      </c>
      <c r="AL838">
        <f t="shared" si="316"/>
        <v>0</v>
      </c>
      <c r="AM838">
        <f t="shared" si="316"/>
        <v>0</v>
      </c>
      <c r="AN838">
        <f t="shared" si="323"/>
        <v>0</v>
      </c>
      <c r="AO838">
        <f t="shared" si="323"/>
        <v>0</v>
      </c>
      <c r="AP838">
        <f t="shared" si="323"/>
        <v>0</v>
      </c>
      <c r="AQ838" s="97">
        <f>(AK838/(IF((237.3*LN(('Mini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8" s="97">
        <f>(AL838/(IF((237.3*LN(('Mini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8" s="97">
        <f>(AM838/(IF((237.3*LN(('Mini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8">
        <f t="shared" si="305"/>
        <v>0</v>
      </c>
      <c r="AU838">
        <v>0</v>
      </c>
      <c r="AV838" s="96">
        <v>0</v>
      </c>
      <c r="AW838" s="139">
        <f t="shared" si="304"/>
        <v>2.8666666666666667</v>
      </c>
      <c r="AX838" s="129">
        <v>0</v>
      </c>
      <c r="AY838" s="129">
        <v>0</v>
      </c>
      <c r="AZ838" s="129">
        <v>0</v>
      </c>
      <c r="BA838" s="86"/>
      <c r="BB838" s="86">
        <v>0</v>
      </c>
      <c r="BC838">
        <v>0</v>
      </c>
      <c r="BD838">
        <v>0</v>
      </c>
      <c r="BE838">
        <v>0</v>
      </c>
      <c r="BG838">
        <v>0</v>
      </c>
      <c r="BH838">
        <v>0</v>
      </c>
      <c r="BI838">
        <v>0</v>
      </c>
      <c r="BJ838">
        <v>0</v>
      </c>
      <c r="BM838">
        <f t="shared" si="306"/>
        <v>1.4501879713725999E-3</v>
      </c>
      <c r="BN838">
        <f t="shared" si="307"/>
        <v>3.7831632653061002E-4</v>
      </c>
      <c r="BO838">
        <f t="shared" si="308"/>
        <v>1.4868910444209</v>
      </c>
      <c r="BP838">
        <f t="shared" si="309"/>
        <v>2</v>
      </c>
    </row>
    <row r="839" spans="1:68" x14ac:dyDescent="0.25">
      <c r="A839" t="str">
        <f t="shared" si="333"/>
        <v>15430233</v>
      </c>
      <c r="B839">
        <v>15</v>
      </c>
      <c r="C839">
        <v>430</v>
      </c>
      <c r="D839">
        <v>3</v>
      </c>
      <c r="E839">
        <v>23</v>
      </c>
      <c r="F839" s="138">
        <f t="shared" si="326"/>
        <v>10</v>
      </c>
      <c r="G839">
        <v>0</v>
      </c>
      <c r="H839">
        <v>0</v>
      </c>
      <c r="I839">
        <v>0</v>
      </c>
      <c r="J839" s="94">
        <v>0</v>
      </c>
      <c r="K839" s="87">
        <v>2460</v>
      </c>
      <c r="L839" s="86">
        <v>0</v>
      </c>
      <c r="M839" s="86">
        <v>0</v>
      </c>
      <c r="N839" s="86">
        <v>0</v>
      </c>
      <c r="O839">
        <v>1.3620000000000001</v>
      </c>
      <c r="P839">
        <v>1.1000000000000001</v>
      </c>
      <c r="Q839">
        <v>1.1000000000000001</v>
      </c>
      <c r="R839">
        <v>1.1000000000000001</v>
      </c>
      <c r="S839">
        <f t="shared" si="328"/>
        <v>367</v>
      </c>
      <c r="T839">
        <f t="shared" si="334"/>
        <v>0</v>
      </c>
      <c r="U839">
        <f t="shared" si="334"/>
        <v>0</v>
      </c>
      <c r="V839">
        <f t="shared" si="335"/>
        <v>0</v>
      </c>
      <c r="W839">
        <f t="shared" si="329"/>
        <v>63</v>
      </c>
      <c r="X839">
        <f t="shared" si="336"/>
        <v>0</v>
      </c>
      <c r="Y839">
        <f t="shared" si="337"/>
        <v>0</v>
      </c>
      <c r="Z839">
        <f t="shared" si="338"/>
        <v>0</v>
      </c>
      <c r="AA839">
        <f t="shared" si="330"/>
        <v>5.6094466800758722</v>
      </c>
      <c r="AB839">
        <f t="shared" si="330"/>
        <v>0</v>
      </c>
      <c r="AC839">
        <f t="shared" si="331"/>
        <v>0</v>
      </c>
      <c r="AD839" s="96">
        <f t="shared" si="332"/>
        <v>0</v>
      </c>
      <c r="AE839" s="95">
        <v>0</v>
      </c>
      <c r="AF839" s="86">
        <v>0</v>
      </c>
      <c r="AG839" s="86">
        <v>0</v>
      </c>
      <c r="AH839">
        <v>0.98</v>
      </c>
      <c r="AI839">
        <v>0.98</v>
      </c>
      <c r="AJ839">
        <v>0.98</v>
      </c>
      <c r="AK839">
        <f t="shared" si="316"/>
        <v>0</v>
      </c>
      <c r="AL839">
        <f t="shared" si="316"/>
        <v>0</v>
      </c>
      <c r="AM839">
        <f t="shared" si="316"/>
        <v>0</v>
      </c>
      <c r="AN839">
        <f t="shared" si="323"/>
        <v>0</v>
      </c>
      <c r="AO839">
        <f t="shared" si="323"/>
        <v>0</v>
      </c>
      <c r="AP839">
        <f t="shared" si="323"/>
        <v>0</v>
      </c>
      <c r="AQ839" s="97">
        <f>(AK839/(IF((237.3*LN(('Mini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39" s="97">
        <f>(AL839/(IF((237.3*LN(('Mini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39" s="97">
        <f>(AM839/(IF((237.3*LN(('Mini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39">
        <f t="shared" si="305"/>
        <v>0</v>
      </c>
      <c r="AU839">
        <v>0</v>
      </c>
      <c r="AV839" s="96">
        <v>0</v>
      </c>
      <c r="AW839" s="139">
        <f t="shared" si="304"/>
        <v>2.8666666666666667</v>
      </c>
      <c r="AX839" s="129">
        <v>0</v>
      </c>
      <c r="AY839" s="129">
        <v>0</v>
      </c>
      <c r="AZ839" s="129">
        <v>0</v>
      </c>
      <c r="BA839" s="86"/>
      <c r="BB839" s="86">
        <v>0</v>
      </c>
      <c r="BC839">
        <v>0</v>
      </c>
      <c r="BD839">
        <v>0</v>
      </c>
      <c r="BE839">
        <v>0</v>
      </c>
      <c r="BG839">
        <v>0</v>
      </c>
      <c r="BH839">
        <v>0</v>
      </c>
      <c r="BI839">
        <v>0</v>
      </c>
      <c r="BJ839">
        <v>0</v>
      </c>
      <c r="BM839">
        <f t="shared" si="306"/>
        <v>1.4501879713725999E-3</v>
      </c>
      <c r="BN839">
        <f t="shared" si="307"/>
        <v>3.7831632653061002E-4</v>
      </c>
      <c r="BO839">
        <f t="shared" si="308"/>
        <v>1.4868910444209</v>
      </c>
      <c r="BP839">
        <f t="shared" si="309"/>
        <v>2</v>
      </c>
    </row>
    <row r="840" spans="1:68" x14ac:dyDescent="0.25">
      <c r="A840" t="str">
        <f t="shared" si="333"/>
        <v>15430303</v>
      </c>
      <c r="B840">
        <v>15</v>
      </c>
      <c r="C840">
        <v>430</v>
      </c>
      <c r="D840">
        <v>3</v>
      </c>
      <c r="E840">
        <v>30</v>
      </c>
      <c r="F840" s="138">
        <f t="shared" si="326"/>
        <v>15</v>
      </c>
      <c r="G840">
        <v>0</v>
      </c>
      <c r="H840">
        <v>0</v>
      </c>
      <c r="I840">
        <v>0</v>
      </c>
      <c r="J840" s="94">
        <v>0</v>
      </c>
      <c r="K840" s="87">
        <v>3096</v>
      </c>
      <c r="L840" s="86">
        <v>0</v>
      </c>
      <c r="M840" s="86">
        <v>0</v>
      </c>
      <c r="N840" s="86">
        <v>0</v>
      </c>
      <c r="O840">
        <v>1.3620000000000001</v>
      </c>
      <c r="P840">
        <v>1.1000000000000001</v>
      </c>
      <c r="Q840">
        <v>1.1000000000000001</v>
      </c>
      <c r="R840">
        <v>1.1000000000000001</v>
      </c>
      <c r="S840">
        <f t="shared" si="328"/>
        <v>462</v>
      </c>
      <c r="T840">
        <f t="shared" si="334"/>
        <v>0</v>
      </c>
      <c r="U840">
        <f t="shared" si="334"/>
        <v>0</v>
      </c>
      <c r="V840">
        <f t="shared" si="335"/>
        <v>0</v>
      </c>
      <c r="W840">
        <f t="shared" si="329"/>
        <v>79</v>
      </c>
      <c r="X840">
        <f t="shared" si="336"/>
        <v>0</v>
      </c>
      <c r="Y840">
        <f t="shared" si="337"/>
        <v>0</v>
      </c>
      <c r="Z840">
        <f t="shared" si="338"/>
        <v>0</v>
      </c>
      <c r="AA840">
        <f t="shared" si="330"/>
        <v>3.6120662551223797</v>
      </c>
      <c r="AB840">
        <f t="shared" si="330"/>
        <v>0</v>
      </c>
      <c r="AC840">
        <f t="shared" si="331"/>
        <v>0</v>
      </c>
      <c r="AD840" s="96">
        <f t="shared" si="332"/>
        <v>0</v>
      </c>
      <c r="AE840" s="95">
        <v>0</v>
      </c>
      <c r="AF840" s="86">
        <v>0</v>
      </c>
      <c r="AG840" s="86">
        <v>0</v>
      </c>
      <c r="AH840">
        <v>0.98</v>
      </c>
      <c r="AI840">
        <v>0.98</v>
      </c>
      <c r="AJ840">
        <v>0.98</v>
      </c>
      <c r="AK840">
        <f t="shared" si="316"/>
        <v>0</v>
      </c>
      <c r="AL840">
        <f t="shared" si="316"/>
        <v>0</v>
      </c>
      <c r="AM840">
        <f t="shared" si="316"/>
        <v>0</v>
      </c>
      <c r="AN840">
        <f t="shared" si="323"/>
        <v>0</v>
      </c>
      <c r="AO840">
        <f t="shared" si="323"/>
        <v>0</v>
      </c>
      <c r="AP840">
        <f t="shared" si="323"/>
        <v>0</v>
      </c>
      <c r="AQ840" s="97">
        <f>(AK840/(IF((237.3*LN(('Mini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0" s="97">
        <f>(AL840/(IF((237.3*LN(('Mini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0" s="97">
        <f>(AM840/(IF((237.3*LN(('Mini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0">
        <f t="shared" si="305"/>
        <v>0</v>
      </c>
      <c r="AU840">
        <v>0</v>
      </c>
      <c r="AV840" s="96">
        <v>0</v>
      </c>
      <c r="AW840" s="139">
        <f t="shared" si="304"/>
        <v>4.3</v>
      </c>
      <c r="AX840" s="129">
        <v>0</v>
      </c>
      <c r="AY840" s="129">
        <v>0</v>
      </c>
      <c r="AZ840" s="129">
        <v>0</v>
      </c>
      <c r="BA840" s="86"/>
      <c r="BB840" s="86">
        <v>0</v>
      </c>
      <c r="BC840">
        <v>0</v>
      </c>
      <c r="BD840">
        <v>0</v>
      </c>
      <c r="BE840">
        <v>0</v>
      </c>
      <c r="BG840">
        <v>0</v>
      </c>
      <c r="BH840">
        <v>0</v>
      </c>
      <c r="BI840">
        <v>0</v>
      </c>
      <c r="BJ840">
        <v>0</v>
      </c>
      <c r="BM840">
        <f t="shared" si="306"/>
        <v>1.9563320356262001E-4</v>
      </c>
      <c r="BN840">
        <f t="shared" si="307"/>
        <v>4.4708458846471E-4</v>
      </c>
      <c r="BO840">
        <f t="shared" si="308"/>
        <v>1.766459432507</v>
      </c>
      <c r="BP840">
        <f t="shared" si="309"/>
        <v>2</v>
      </c>
    </row>
    <row r="841" spans="1:68" x14ac:dyDescent="0.25">
      <c r="A841" t="str">
        <f t="shared" si="333"/>
        <v>15430383</v>
      </c>
      <c r="B841">
        <v>15</v>
      </c>
      <c r="C841">
        <v>430</v>
      </c>
      <c r="D841">
        <v>3</v>
      </c>
      <c r="E841">
        <v>38</v>
      </c>
      <c r="F841" s="138">
        <f t="shared" si="326"/>
        <v>20</v>
      </c>
      <c r="G841">
        <v>0</v>
      </c>
      <c r="H841">
        <v>0</v>
      </c>
      <c r="I841">
        <v>0</v>
      </c>
      <c r="J841" s="94">
        <v>0</v>
      </c>
      <c r="K841" s="87">
        <v>3832</v>
      </c>
      <c r="L841" s="86">
        <v>0</v>
      </c>
      <c r="M841" s="86">
        <v>0</v>
      </c>
      <c r="N841" s="86">
        <v>0</v>
      </c>
      <c r="O841">
        <v>1.3620000000000001</v>
      </c>
      <c r="P841">
        <v>1.1000000000000001</v>
      </c>
      <c r="Q841">
        <v>1.1000000000000001</v>
      </c>
      <c r="R841">
        <v>1.1000000000000001</v>
      </c>
      <c r="S841">
        <f t="shared" si="328"/>
        <v>572</v>
      </c>
      <c r="T841">
        <f t="shared" si="334"/>
        <v>0</v>
      </c>
      <c r="U841">
        <f t="shared" si="334"/>
        <v>0</v>
      </c>
      <c r="V841">
        <f t="shared" si="335"/>
        <v>0</v>
      </c>
      <c r="W841">
        <f t="shared" si="329"/>
        <v>98</v>
      </c>
      <c r="X841">
        <f t="shared" si="336"/>
        <v>0</v>
      </c>
      <c r="Y841">
        <f t="shared" si="337"/>
        <v>0</v>
      </c>
      <c r="Z841">
        <f t="shared" si="338"/>
        <v>0</v>
      </c>
      <c r="AA841">
        <f t="shared" si="330"/>
        <v>7.288656273128006</v>
      </c>
      <c r="AB841">
        <f t="shared" si="330"/>
        <v>0</v>
      </c>
      <c r="AC841">
        <f t="shared" si="331"/>
        <v>0</v>
      </c>
      <c r="AD841" s="96">
        <f t="shared" si="332"/>
        <v>0</v>
      </c>
      <c r="AE841" s="95">
        <v>0</v>
      </c>
      <c r="AF841" s="86">
        <v>0</v>
      </c>
      <c r="AG841" s="86">
        <v>0</v>
      </c>
      <c r="AH841">
        <v>0.98</v>
      </c>
      <c r="AI841">
        <v>0.98</v>
      </c>
      <c r="AJ841">
        <v>0.98</v>
      </c>
      <c r="AK841">
        <f t="shared" si="316"/>
        <v>0</v>
      </c>
      <c r="AL841">
        <f t="shared" si="316"/>
        <v>0</v>
      </c>
      <c r="AM841">
        <f t="shared" si="316"/>
        <v>0</v>
      </c>
      <c r="AN841">
        <f t="shared" si="323"/>
        <v>0</v>
      </c>
      <c r="AO841">
        <f t="shared" si="323"/>
        <v>0</v>
      </c>
      <c r="AP841">
        <f t="shared" si="323"/>
        <v>0</v>
      </c>
      <c r="AQ841" s="97">
        <f>(AK841/(IF((237.3*LN(('Mini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1" s="97">
        <f>(AL841/(IF((237.3*LN(('Mini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1" s="97">
        <f>(AM841/(IF((237.3*LN(('Mini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1">
        <f t="shared" si="305"/>
        <v>0</v>
      </c>
      <c r="AU841">
        <v>0</v>
      </c>
      <c r="AV841" s="96">
        <v>0</v>
      </c>
      <c r="AW841" s="139">
        <f t="shared" ref="AW841:AW904" si="339">IF($F841=$BR$70,$C841*$BS$70,IF($F841=$BR$71,$C841*$BS$71,IF($F841=$BR$72,$C841*$BS$72,IF($F841=$BR$73,$C841*$BS$73,IF($F841=$BR$74,$C841*$BS$74,IF($F841=$BR$75,$C841*$BS$75,IF($F841=$BR$76,$C841*$BS$76,IF($F841=$BR$77,$C841*$BS$77,IF($F841=$BR$78,$C841*$BS$78,IF($F841=$BR$79,$C841*$BS$79,IF($F841=$BR$80,$C841*$BS$80,)))))))))))</f>
        <v>5.7333333333333334</v>
      </c>
      <c r="AX841" s="129">
        <v>0</v>
      </c>
      <c r="AY841" s="129">
        <v>0</v>
      </c>
      <c r="AZ841" s="129">
        <v>0</v>
      </c>
      <c r="BA841" s="86"/>
      <c r="BB841" s="86">
        <v>0</v>
      </c>
      <c r="BC841">
        <v>0</v>
      </c>
      <c r="BD841">
        <v>0</v>
      </c>
      <c r="BE841">
        <v>0</v>
      </c>
      <c r="BG841">
        <v>0</v>
      </c>
      <c r="BH841">
        <v>0</v>
      </c>
      <c r="BI841">
        <v>0</v>
      </c>
      <c r="BJ841">
        <v>0</v>
      </c>
      <c r="BM841">
        <f t="shared" si="306"/>
        <v>1.6730950035507E-3</v>
      </c>
      <c r="BN841">
        <f t="shared" si="307"/>
        <v>3.2929523945446001E-4</v>
      </c>
      <c r="BO841">
        <f t="shared" si="308"/>
        <v>1.3691788367472</v>
      </c>
      <c r="BP841">
        <f t="shared" si="309"/>
        <v>2</v>
      </c>
    </row>
    <row r="842" spans="1:68" x14ac:dyDescent="0.25">
      <c r="A842" t="str">
        <f t="shared" si="333"/>
        <v>15450143</v>
      </c>
      <c r="B842">
        <v>15</v>
      </c>
      <c r="C842">
        <v>450</v>
      </c>
      <c r="D842">
        <v>3</v>
      </c>
      <c r="E842">
        <v>14</v>
      </c>
      <c r="F842" s="138">
        <f t="shared" si="326"/>
        <v>5</v>
      </c>
      <c r="G842">
        <v>0</v>
      </c>
      <c r="H842">
        <v>0</v>
      </c>
      <c r="I842">
        <v>0</v>
      </c>
      <c r="J842" s="94">
        <v>0</v>
      </c>
      <c r="K842" s="87">
        <v>1058.4000000000001</v>
      </c>
      <c r="L842" s="86">
        <v>0</v>
      </c>
      <c r="M842" s="86">
        <v>0</v>
      </c>
      <c r="N842" s="86">
        <v>0</v>
      </c>
      <c r="O842">
        <v>1.3620000000000001</v>
      </c>
      <c r="P842">
        <v>1.1000000000000001</v>
      </c>
      <c r="Q842">
        <v>1.1000000000000001</v>
      </c>
      <c r="R842">
        <v>1.1000000000000001</v>
      </c>
      <c r="S842">
        <f t="shared" si="328"/>
        <v>158</v>
      </c>
      <c r="T842">
        <f t="shared" si="334"/>
        <v>0</v>
      </c>
      <c r="U842">
        <f t="shared" si="334"/>
        <v>0</v>
      </c>
      <c r="V842">
        <f t="shared" si="335"/>
        <v>0</v>
      </c>
      <c r="W842">
        <f t="shared" si="329"/>
        <v>27</v>
      </c>
      <c r="X842">
        <f t="shared" si="336"/>
        <v>0</v>
      </c>
      <c r="Y842">
        <f t="shared" si="337"/>
        <v>0</v>
      </c>
      <c r="Z842">
        <f t="shared" si="338"/>
        <v>0</v>
      </c>
      <c r="AA842">
        <f t="shared" si="330"/>
        <v>2.7169438657297116</v>
      </c>
      <c r="AB842">
        <f t="shared" si="330"/>
        <v>0</v>
      </c>
      <c r="AC842">
        <f t="shared" si="331"/>
        <v>0</v>
      </c>
      <c r="AD842" s="96">
        <f t="shared" si="332"/>
        <v>0</v>
      </c>
      <c r="AE842" s="95">
        <v>0</v>
      </c>
      <c r="AF842" s="86">
        <v>0</v>
      </c>
      <c r="AG842" s="86">
        <v>0</v>
      </c>
      <c r="AH842">
        <v>0.98</v>
      </c>
      <c r="AI842">
        <v>0.98</v>
      </c>
      <c r="AJ842">
        <v>0.98</v>
      </c>
      <c r="AK842">
        <f t="shared" si="316"/>
        <v>0</v>
      </c>
      <c r="AL842">
        <f t="shared" si="316"/>
        <v>0</v>
      </c>
      <c r="AM842">
        <f t="shared" si="316"/>
        <v>0</v>
      </c>
      <c r="AN842">
        <f t="shared" si="323"/>
        <v>0</v>
      </c>
      <c r="AO842">
        <f t="shared" si="323"/>
        <v>0</v>
      </c>
      <c r="AP842">
        <f t="shared" si="323"/>
        <v>0</v>
      </c>
      <c r="AQ842" s="97">
        <f>(AK842/(IF((237.3*LN(('Mini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2" s="97">
        <f>(AL842/(IF((237.3*LN(('Mini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2" s="97">
        <f>(AM842/(IF((237.3*LN(('Mini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2">
        <f t="shared" ref="AT842:AT856" si="340">0.0098*(($BM842*(AN842^$BO842)*($C842-14.4)*$BP842)+($BN842*AN842*AN842))</f>
        <v>0</v>
      </c>
      <c r="AU842">
        <v>0</v>
      </c>
      <c r="AV842" s="96">
        <v>0</v>
      </c>
      <c r="AW842" s="139">
        <f t="shared" si="339"/>
        <v>1.5</v>
      </c>
      <c r="AX842" s="129">
        <v>0</v>
      </c>
      <c r="AY842" s="129">
        <v>0</v>
      </c>
      <c r="AZ842" s="129">
        <v>0</v>
      </c>
      <c r="BA842" s="86"/>
      <c r="BB842" s="86">
        <v>0</v>
      </c>
      <c r="BC842">
        <v>0</v>
      </c>
      <c r="BD842">
        <v>0</v>
      </c>
      <c r="BE842">
        <v>0</v>
      </c>
      <c r="BG842">
        <v>0</v>
      </c>
      <c r="BH842">
        <v>0</v>
      </c>
      <c r="BI842">
        <v>0</v>
      </c>
      <c r="BJ842">
        <v>0</v>
      </c>
      <c r="BM842">
        <f t="shared" ref="BM842:BM905" si="341">IF($F842=$BR$70,$BT$70,IF($F842=$BR$71,$BT$71,IF($F842=$BR$72,$BT$72,IF($F842=$BR$73,$BT$73,IF($F842=$BR$74,$BT$74,IF($F842=$BR$75,$BT$75,IF($F842=$BR$76,$BT$76,IF($F842=$BR$77,$BT$77,IF($F842=$BR$78,$BT$78,IF($F842=$BR$79,$BT$79,IF($F842=$BR$80,$BT$80,)))))))))))</f>
        <v>8.0534470601597002E-4</v>
      </c>
      <c r="BN842">
        <f t="shared" ref="BN842:BN905" si="342">IF($F842=$BR$70,$BU$70,IF($F842=$BR$71,$BU$71,IF($F842=$BR$72,$BU$72,IF($F842=$BR$73,$BU$73,IF($F842=$BR$74,$BU$74,IF($F842=$BR$75,$BU$75,IF($F842=$BR$76,$BU$76,IF($F842=$BR$77,$BU$77,IF($F842=$BR$78,$BU$78,IF($F842=$BR$79,$BU$79,IF($F842=$BR$80,$BU$80,)))))))))))</f>
        <v>3.9795050474943999E-4</v>
      </c>
      <c r="BO842">
        <f t="shared" ref="BO842:BO905" si="343">IF($F842=$BR$70,$BV$70,IF($F842=$BR$71,$BV$71,IF($F842=$BR$72,$BV$72,IF($F842=$BR$73,$BV$73,IF($F842=$BR$74,$BV$74,IF($F842=$BR$75,$BV$75,IF($F842=$BR$76,$BV$76,IF($F842=$BR$77,$BV$77,IF($F842=$BR$78,$BV$78,IF($F842=$BR$79,$BV$79,IF($F842=$BR$80,$BV$80,)))))))))))</f>
        <v>1.8138647155180001</v>
      </c>
      <c r="BP842">
        <f t="shared" ref="BP842:BP905" si="344">IF($F842=$BR$70,$BW$70,IF($F842=$BR$71,$BW$71,IF($F842=$BR$72,$BW$72,IF($F842=$BR$73,$BW$73,IF($F842=$BR$74,$BW$74,IF($F842=$BR$75,$BW$75,IF($F842=$BR$76,$BW$76,IF($F842=$BR$77,$BW$77,IF($F842=$BR$78,$BW$78,IF($F842=$BR$79,$BW$79,IF($F842=$BR$80,$BW$80,)))))))))))</f>
        <v>2</v>
      </c>
    </row>
    <row r="843" spans="1:68" x14ac:dyDescent="0.25">
      <c r="A843" t="str">
        <f t="shared" si="333"/>
        <v>15450183</v>
      </c>
      <c r="B843">
        <v>15</v>
      </c>
      <c r="C843">
        <v>450</v>
      </c>
      <c r="D843">
        <v>3</v>
      </c>
      <c r="E843">
        <v>18</v>
      </c>
      <c r="F843" s="138">
        <f t="shared" si="326"/>
        <v>10</v>
      </c>
      <c r="G843">
        <v>0</v>
      </c>
      <c r="H843">
        <v>0</v>
      </c>
      <c r="I843">
        <v>0</v>
      </c>
      <c r="J843" s="94">
        <v>0</v>
      </c>
      <c r="K843" s="87">
        <v>1734.6000000000001</v>
      </c>
      <c r="L843" s="86">
        <v>0</v>
      </c>
      <c r="M843" s="86">
        <v>0</v>
      </c>
      <c r="N843" s="86">
        <v>0</v>
      </c>
      <c r="O843">
        <v>1.3620000000000001</v>
      </c>
      <c r="P843">
        <v>1.1000000000000001</v>
      </c>
      <c r="Q843">
        <v>1.1000000000000001</v>
      </c>
      <c r="R843">
        <v>1.1000000000000001</v>
      </c>
      <c r="S843">
        <f t="shared" si="328"/>
        <v>259</v>
      </c>
      <c r="T843">
        <f t="shared" si="334"/>
        <v>0</v>
      </c>
      <c r="U843">
        <f t="shared" si="334"/>
        <v>0</v>
      </c>
      <c r="V843">
        <f t="shared" si="335"/>
        <v>0</v>
      </c>
      <c r="W843">
        <f t="shared" si="329"/>
        <v>45</v>
      </c>
      <c r="X843">
        <f t="shared" si="336"/>
        <v>0</v>
      </c>
      <c r="Y843">
        <f t="shared" si="337"/>
        <v>0</v>
      </c>
      <c r="Z843">
        <f t="shared" si="338"/>
        <v>0</v>
      </c>
      <c r="AA843">
        <f t="shared" si="330"/>
        <v>3.563125901384955</v>
      </c>
      <c r="AB843">
        <f t="shared" si="330"/>
        <v>0</v>
      </c>
      <c r="AC843">
        <f t="shared" si="331"/>
        <v>0</v>
      </c>
      <c r="AD843" s="96">
        <f t="shared" si="332"/>
        <v>0</v>
      </c>
      <c r="AE843" s="95">
        <v>0</v>
      </c>
      <c r="AF843" s="86">
        <v>0</v>
      </c>
      <c r="AG843" s="86">
        <v>0</v>
      </c>
      <c r="AH843">
        <v>0.98</v>
      </c>
      <c r="AI843">
        <v>0.98</v>
      </c>
      <c r="AJ843">
        <v>0.98</v>
      </c>
      <c r="AK843">
        <f t="shared" si="316"/>
        <v>0</v>
      </c>
      <c r="AL843">
        <f t="shared" si="316"/>
        <v>0</v>
      </c>
      <c r="AM843">
        <f t="shared" si="316"/>
        <v>0</v>
      </c>
      <c r="AN843">
        <f t="shared" si="323"/>
        <v>0</v>
      </c>
      <c r="AO843">
        <f t="shared" si="323"/>
        <v>0</v>
      </c>
      <c r="AP843">
        <f t="shared" si="323"/>
        <v>0</v>
      </c>
      <c r="AQ843" s="97">
        <f>(AK843/(IF((237.3*LN(('Mini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3" s="97">
        <f>(AL843/(IF((237.3*LN(('Mini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3" s="97">
        <f>(AM843/(IF((237.3*LN(('Mini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3">
        <f t="shared" si="340"/>
        <v>0</v>
      </c>
      <c r="AU843">
        <v>0</v>
      </c>
      <c r="AV843" s="96">
        <v>0</v>
      </c>
      <c r="AW843" s="139">
        <f t="shared" si="339"/>
        <v>3</v>
      </c>
      <c r="AX843" s="129">
        <v>0</v>
      </c>
      <c r="AY843" s="129">
        <v>0</v>
      </c>
      <c r="AZ843" s="129">
        <v>0</v>
      </c>
      <c r="BA843" s="86"/>
      <c r="BB843" s="86">
        <v>0</v>
      </c>
      <c r="BC843">
        <v>0</v>
      </c>
      <c r="BD843">
        <v>0</v>
      </c>
      <c r="BE843">
        <v>0</v>
      </c>
      <c r="BG843">
        <v>0</v>
      </c>
      <c r="BH843">
        <v>0</v>
      </c>
      <c r="BI843">
        <v>0</v>
      </c>
      <c r="BJ843">
        <v>0</v>
      </c>
      <c r="BM843">
        <f t="shared" si="341"/>
        <v>1.4501879713725999E-3</v>
      </c>
      <c r="BN843">
        <f t="shared" si="342"/>
        <v>3.7831632653061002E-4</v>
      </c>
      <c r="BO843">
        <f t="shared" si="343"/>
        <v>1.4868910444209</v>
      </c>
      <c r="BP843">
        <f t="shared" si="344"/>
        <v>2</v>
      </c>
    </row>
    <row r="844" spans="1:68" x14ac:dyDescent="0.25">
      <c r="A844" t="str">
        <f t="shared" si="333"/>
        <v>15450233</v>
      </c>
      <c r="B844">
        <v>15</v>
      </c>
      <c r="C844">
        <v>450</v>
      </c>
      <c r="D844">
        <v>3</v>
      </c>
      <c r="E844">
        <v>23</v>
      </c>
      <c r="F844" s="138">
        <f t="shared" si="326"/>
        <v>10</v>
      </c>
      <c r="G844">
        <v>0</v>
      </c>
      <c r="H844">
        <v>0</v>
      </c>
      <c r="I844">
        <v>0</v>
      </c>
      <c r="J844" s="94">
        <v>0</v>
      </c>
      <c r="K844" s="87">
        <v>2583</v>
      </c>
      <c r="L844" s="86">
        <v>0</v>
      </c>
      <c r="M844" s="86">
        <v>0</v>
      </c>
      <c r="N844" s="86">
        <v>0</v>
      </c>
      <c r="O844">
        <v>1.3620000000000001</v>
      </c>
      <c r="P844">
        <v>1.1000000000000001</v>
      </c>
      <c r="Q844">
        <v>1.1000000000000001</v>
      </c>
      <c r="R844">
        <v>1.1000000000000001</v>
      </c>
      <c r="S844">
        <f t="shared" si="328"/>
        <v>386</v>
      </c>
      <c r="T844">
        <f t="shared" si="334"/>
        <v>0</v>
      </c>
      <c r="U844">
        <f t="shared" si="334"/>
        <v>0</v>
      </c>
      <c r="V844">
        <f t="shared" si="335"/>
        <v>0</v>
      </c>
      <c r="W844">
        <f t="shared" si="329"/>
        <v>66</v>
      </c>
      <c r="X844">
        <f t="shared" si="336"/>
        <v>0</v>
      </c>
      <c r="Y844">
        <f t="shared" si="337"/>
        <v>0</v>
      </c>
      <c r="Z844">
        <f t="shared" si="338"/>
        <v>0</v>
      </c>
      <c r="AA844">
        <f t="shared" si="330"/>
        <v>6.3000868891279067</v>
      </c>
      <c r="AB844">
        <f t="shared" si="330"/>
        <v>0</v>
      </c>
      <c r="AC844">
        <f t="shared" si="331"/>
        <v>0</v>
      </c>
      <c r="AD844" s="96">
        <f t="shared" si="332"/>
        <v>0</v>
      </c>
      <c r="AE844" s="95">
        <v>0</v>
      </c>
      <c r="AF844" s="86">
        <v>0</v>
      </c>
      <c r="AG844" s="86">
        <v>0</v>
      </c>
      <c r="AH844">
        <v>0.98</v>
      </c>
      <c r="AI844">
        <v>0.98</v>
      </c>
      <c r="AJ844">
        <v>0.98</v>
      </c>
      <c r="AK844">
        <f t="shared" si="316"/>
        <v>0</v>
      </c>
      <c r="AL844">
        <f t="shared" si="316"/>
        <v>0</v>
      </c>
      <c r="AM844">
        <f t="shared" si="316"/>
        <v>0</v>
      </c>
      <c r="AN844">
        <f t="shared" si="323"/>
        <v>0</v>
      </c>
      <c r="AO844">
        <f t="shared" si="323"/>
        <v>0</v>
      </c>
      <c r="AP844">
        <f t="shared" si="323"/>
        <v>0</v>
      </c>
      <c r="AQ844" s="97">
        <f>(AK844/(IF((237.3*LN(('Mini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4" s="97">
        <f>(AL844/(IF((237.3*LN(('Mini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4" s="97">
        <f>(AM844/(IF((237.3*LN(('Mini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4">
        <f t="shared" si="340"/>
        <v>0</v>
      </c>
      <c r="AU844">
        <v>0</v>
      </c>
      <c r="AV844" s="96">
        <v>0</v>
      </c>
      <c r="AW844" s="139">
        <f t="shared" si="339"/>
        <v>3</v>
      </c>
      <c r="AX844" s="129">
        <v>0</v>
      </c>
      <c r="AY844" s="129">
        <v>0</v>
      </c>
      <c r="AZ844" s="129">
        <v>0</v>
      </c>
      <c r="BA844" s="86"/>
      <c r="BB844" s="86">
        <v>0</v>
      </c>
      <c r="BC844">
        <v>0</v>
      </c>
      <c r="BD844">
        <v>0</v>
      </c>
      <c r="BE844">
        <v>0</v>
      </c>
      <c r="BG844">
        <v>0</v>
      </c>
      <c r="BH844">
        <v>0</v>
      </c>
      <c r="BI844">
        <v>0</v>
      </c>
      <c r="BJ844">
        <v>0</v>
      </c>
      <c r="BM844">
        <f t="shared" si="341"/>
        <v>1.4501879713725999E-3</v>
      </c>
      <c r="BN844">
        <f t="shared" si="342"/>
        <v>3.7831632653061002E-4</v>
      </c>
      <c r="BO844">
        <f t="shared" si="343"/>
        <v>1.4868910444209</v>
      </c>
      <c r="BP844">
        <f t="shared" si="344"/>
        <v>2</v>
      </c>
    </row>
    <row r="845" spans="1:68" x14ac:dyDescent="0.25">
      <c r="A845" t="str">
        <f t="shared" si="333"/>
        <v>15450303</v>
      </c>
      <c r="B845">
        <v>15</v>
      </c>
      <c r="C845">
        <v>450</v>
      </c>
      <c r="D845">
        <v>3</v>
      </c>
      <c r="E845">
        <v>30</v>
      </c>
      <c r="F845" s="138">
        <f t="shared" si="326"/>
        <v>15</v>
      </c>
      <c r="G845">
        <v>0</v>
      </c>
      <c r="H845">
        <v>0</v>
      </c>
      <c r="I845">
        <v>0</v>
      </c>
      <c r="J845" s="94">
        <v>0</v>
      </c>
      <c r="K845" s="87">
        <v>3250.8</v>
      </c>
      <c r="L845" s="86">
        <v>0</v>
      </c>
      <c r="M845" s="86">
        <v>0</v>
      </c>
      <c r="N845" s="86">
        <v>0</v>
      </c>
      <c r="O845">
        <v>1.3620000000000001</v>
      </c>
      <c r="P845">
        <v>1.1000000000000001</v>
      </c>
      <c r="Q845">
        <v>1.1000000000000001</v>
      </c>
      <c r="R845">
        <v>1.1000000000000001</v>
      </c>
      <c r="S845">
        <f t="shared" si="328"/>
        <v>485</v>
      </c>
      <c r="T845">
        <f t="shared" si="334"/>
        <v>0</v>
      </c>
      <c r="U845">
        <f t="shared" si="334"/>
        <v>0</v>
      </c>
      <c r="V845">
        <f t="shared" si="335"/>
        <v>0</v>
      </c>
      <c r="W845">
        <f t="shared" si="329"/>
        <v>83</v>
      </c>
      <c r="X845">
        <f t="shared" si="336"/>
        <v>0</v>
      </c>
      <c r="Y845">
        <f t="shared" si="337"/>
        <v>0</v>
      </c>
      <c r="Z845">
        <f t="shared" si="338"/>
        <v>0</v>
      </c>
      <c r="AA845">
        <f t="shared" si="330"/>
        <v>4.1299594600839606</v>
      </c>
      <c r="AB845">
        <f t="shared" si="330"/>
        <v>0</v>
      </c>
      <c r="AC845">
        <f t="shared" si="331"/>
        <v>0</v>
      </c>
      <c r="AD845" s="96">
        <f t="shared" si="332"/>
        <v>0</v>
      </c>
      <c r="AE845" s="95">
        <v>0</v>
      </c>
      <c r="AF845" s="86">
        <v>0</v>
      </c>
      <c r="AG845" s="86">
        <v>0</v>
      </c>
      <c r="AH845">
        <v>0.98</v>
      </c>
      <c r="AI845">
        <v>0.98</v>
      </c>
      <c r="AJ845">
        <v>0.98</v>
      </c>
      <c r="AK845">
        <f t="shared" si="316"/>
        <v>0</v>
      </c>
      <c r="AL845">
        <f t="shared" si="316"/>
        <v>0</v>
      </c>
      <c r="AM845">
        <f t="shared" si="316"/>
        <v>0</v>
      </c>
      <c r="AN845">
        <f t="shared" si="323"/>
        <v>0</v>
      </c>
      <c r="AO845">
        <f t="shared" si="323"/>
        <v>0</v>
      </c>
      <c r="AP845">
        <f t="shared" si="323"/>
        <v>0</v>
      </c>
      <c r="AQ845" s="97">
        <f>(AK845/(IF((237.3*LN(('Mini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5" s="97">
        <f>(AL845/(IF((237.3*LN(('Mini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5" s="97">
        <f>(AM845/(IF((237.3*LN(('Mini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5">
        <f t="shared" si="340"/>
        <v>0</v>
      </c>
      <c r="AU845">
        <v>0</v>
      </c>
      <c r="AV845" s="96">
        <v>0</v>
      </c>
      <c r="AW845" s="139">
        <f t="shared" si="339"/>
        <v>4.5</v>
      </c>
      <c r="AX845" s="129">
        <v>0</v>
      </c>
      <c r="AY845" s="129">
        <v>0</v>
      </c>
      <c r="AZ845" s="129">
        <v>0</v>
      </c>
      <c r="BA845" s="86"/>
      <c r="BB845" s="86">
        <v>0</v>
      </c>
      <c r="BC845">
        <v>0</v>
      </c>
      <c r="BD845">
        <v>0</v>
      </c>
      <c r="BE845">
        <v>0</v>
      </c>
      <c r="BG845">
        <v>0</v>
      </c>
      <c r="BH845">
        <v>0</v>
      </c>
      <c r="BI845">
        <v>0</v>
      </c>
      <c r="BJ845">
        <v>0</v>
      </c>
      <c r="BM845">
        <f t="shared" si="341"/>
        <v>1.9563320356262001E-4</v>
      </c>
      <c r="BN845">
        <f t="shared" si="342"/>
        <v>4.4708458846471E-4</v>
      </c>
      <c r="BO845">
        <f t="shared" si="343"/>
        <v>1.766459432507</v>
      </c>
      <c r="BP845">
        <f t="shared" si="344"/>
        <v>2</v>
      </c>
    </row>
    <row r="846" spans="1:68" x14ac:dyDescent="0.25">
      <c r="A846" t="str">
        <f t="shared" si="333"/>
        <v>15450383</v>
      </c>
      <c r="B846">
        <v>15</v>
      </c>
      <c r="C846">
        <v>450</v>
      </c>
      <c r="D846">
        <v>3</v>
      </c>
      <c r="E846">
        <v>38</v>
      </c>
      <c r="F846" s="138">
        <f t="shared" si="326"/>
        <v>20</v>
      </c>
      <c r="G846">
        <v>0</v>
      </c>
      <c r="H846">
        <v>0</v>
      </c>
      <c r="I846">
        <v>0</v>
      </c>
      <c r="J846" s="94">
        <v>0</v>
      </c>
      <c r="K846" s="87">
        <v>4023.6000000000004</v>
      </c>
      <c r="L846" s="86">
        <v>0</v>
      </c>
      <c r="M846" s="86">
        <v>0</v>
      </c>
      <c r="N846" s="86">
        <v>0</v>
      </c>
      <c r="O846">
        <v>1.3620000000000001</v>
      </c>
      <c r="P846">
        <v>1.1000000000000001</v>
      </c>
      <c r="Q846">
        <v>1.1000000000000001</v>
      </c>
      <c r="R846">
        <v>1.1000000000000001</v>
      </c>
      <c r="S846">
        <f t="shared" si="328"/>
        <v>601</v>
      </c>
      <c r="T846">
        <f t="shared" si="334"/>
        <v>0</v>
      </c>
      <c r="U846">
        <f t="shared" si="334"/>
        <v>0</v>
      </c>
      <c r="V846">
        <f t="shared" si="335"/>
        <v>0</v>
      </c>
      <c r="W846">
        <f t="shared" ref="W846:W856" si="345">ROUND(S846*3600/(4186*ABS($M$1-$M$2)),0)</f>
        <v>103</v>
      </c>
      <c r="X846">
        <f t="shared" si="336"/>
        <v>0</v>
      </c>
      <c r="Y846">
        <f t="shared" si="337"/>
        <v>0</v>
      </c>
      <c r="Z846">
        <f t="shared" si="338"/>
        <v>0</v>
      </c>
      <c r="AA846">
        <f t="shared" si="330"/>
        <v>8.1775032330102153</v>
      </c>
      <c r="AB846">
        <f t="shared" si="330"/>
        <v>0</v>
      </c>
      <c r="AC846">
        <f t="shared" si="331"/>
        <v>0</v>
      </c>
      <c r="AD846" s="96">
        <f t="shared" si="332"/>
        <v>0</v>
      </c>
      <c r="AE846" s="95">
        <v>0</v>
      </c>
      <c r="AF846" s="86">
        <v>0</v>
      </c>
      <c r="AG846" s="86">
        <v>0</v>
      </c>
      <c r="AH846">
        <v>0.98</v>
      </c>
      <c r="AI846">
        <v>0.98</v>
      </c>
      <c r="AJ846">
        <v>0.98</v>
      </c>
      <c r="AK846">
        <f t="shared" si="316"/>
        <v>0</v>
      </c>
      <c r="AL846">
        <f t="shared" si="316"/>
        <v>0</v>
      </c>
      <c r="AM846">
        <f t="shared" si="316"/>
        <v>0</v>
      </c>
      <c r="AN846">
        <f t="shared" si="323"/>
        <v>0</v>
      </c>
      <c r="AO846">
        <f t="shared" si="323"/>
        <v>0</v>
      </c>
      <c r="AP846">
        <f t="shared" si="323"/>
        <v>0</v>
      </c>
      <c r="AQ846" s="97">
        <f>(AK846/(IF((237.3*LN(('Mini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6" s="97">
        <f>(AL846/(IF((237.3*LN(('Mini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6" s="97">
        <f>(AM846/(IF((237.3*LN(('Mini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6">
        <f t="shared" si="340"/>
        <v>0</v>
      </c>
      <c r="AU846">
        <v>0</v>
      </c>
      <c r="AV846" s="96">
        <v>0</v>
      </c>
      <c r="AW846" s="139">
        <f t="shared" si="339"/>
        <v>6</v>
      </c>
      <c r="AX846" s="129">
        <v>0</v>
      </c>
      <c r="AY846" s="129">
        <v>0</v>
      </c>
      <c r="AZ846" s="129">
        <v>0</v>
      </c>
      <c r="BA846" s="86"/>
      <c r="BB846" s="86">
        <v>0</v>
      </c>
      <c r="BC846">
        <v>0</v>
      </c>
      <c r="BD846">
        <v>0</v>
      </c>
      <c r="BE846">
        <v>0</v>
      </c>
      <c r="BG846">
        <v>0</v>
      </c>
      <c r="BH846">
        <v>0</v>
      </c>
      <c r="BI846">
        <v>0</v>
      </c>
      <c r="BJ846">
        <v>0</v>
      </c>
      <c r="BM846">
        <f t="shared" si="341"/>
        <v>1.6730950035507E-3</v>
      </c>
      <c r="BN846">
        <f t="shared" si="342"/>
        <v>3.2929523945446001E-4</v>
      </c>
      <c r="BO846">
        <f t="shared" si="343"/>
        <v>1.3691788367472</v>
      </c>
      <c r="BP846">
        <f t="shared" si="344"/>
        <v>2</v>
      </c>
    </row>
    <row r="847" spans="1:68" x14ac:dyDescent="0.25">
      <c r="A847" t="str">
        <f t="shared" si="333"/>
        <v>15470143</v>
      </c>
      <c r="B847">
        <v>15</v>
      </c>
      <c r="C847">
        <v>470</v>
      </c>
      <c r="D847">
        <v>3</v>
      </c>
      <c r="E847">
        <v>14</v>
      </c>
      <c r="F847" s="138">
        <f t="shared" si="326"/>
        <v>5</v>
      </c>
      <c r="G847">
        <v>0</v>
      </c>
      <c r="H847">
        <v>0</v>
      </c>
      <c r="I847">
        <v>0</v>
      </c>
      <c r="J847" s="94">
        <v>0</v>
      </c>
      <c r="K847" s="87">
        <v>1108.8000000000002</v>
      </c>
      <c r="L847" s="86">
        <v>0</v>
      </c>
      <c r="M847" s="86">
        <v>0</v>
      </c>
      <c r="N847" s="86">
        <v>0</v>
      </c>
      <c r="O847">
        <v>1.3620000000000001</v>
      </c>
      <c r="P847">
        <v>1.1000000000000001</v>
      </c>
      <c r="Q847">
        <v>1.1000000000000001</v>
      </c>
      <c r="R847">
        <v>1.1000000000000001</v>
      </c>
      <c r="S847">
        <f t="shared" si="328"/>
        <v>166</v>
      </c>
      <c r="T847">
        <f t="shared" si="334"/>
        <v>0</v>
      </c>
      <c r="U847">
        <f t="shared" si="334"/>
        <v>0</v>
      </c>
      <c r="V847">
        <f t="shared" si="335"/>
        <v>0</v>
      </c>
      <c r="W847">
        <f t="shared" si="345"/>
        <v>29</v>
      </c>
      <c r="X847">
        <f t="shared" si="336"/>
        <v>0</v>
      </c>
      <c r="Y847">
        <f t="shared" si="337"/>
        <v>0</v>
      </c>
      <c r="Z847">
        <f t="shared" si="338"/>
        <v>0</v>
      </c>
      <c r="AA847">
        <f t="shared" si="330"/>
        <v>3.2348509864346173</v>
      </c>
      <c r="AB847">
        <f t="shared" si="330"/>
        <v>0</v>
      </c>
      <c r="AC847">
        <f t="shared" si="331"/>
        <v>0</v>
      </c>
      <c r="AD847" s="96">
        <f t="shared" si="332"/>
        <v>0</v>
      </c>
      <c r="AE847" s="95">
        <v>0</v>
      </c>
      <c r="AF847" s="86">
        <v>0</v>
      </c>
      <c r="AG847" s="86">
        <v>0</v>
      </c>
      <c r="AH847">
        <v>0.98</v>
      </c>
      <c r="AI847">
        <v>0.98</v>
      </c>
      <c r="AJ847">
        <v>0.98</v>
      </c>
      <c r="AK847">
        <f t="shared" si="316"/>
        <v>0</v>
      </c>
      <c r="AL847">
        <f t="shared" si="316"/>
        <v>0</v>
      </c>
      <c r="AM847">
        <f t="shared" si="316"/>
        <v>0</v>
      </c>
      <c r="AN847">
        <f t="shared" si="323"/>
        <v>0</v>
      </c>
      <c r="AO847">
        <f t="shared" si="323"/>
        <v>0</v>
      </c>
      <c r="AP847">
        <f t="shared" si="323"/>
        <v>0</v>
      </c>
      <c r="AQ847" s="97">
        <f>(AK847/(IF((237.3*LN(('Mini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7" s="97">
        <f>(AL847/(IF((237.3*LN(('Mini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7" s="97">
        <f>(AM847/(IF((237.3*LN(('Mini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7">
        <f t="shared" si="340"/>
        <v>0</v>
      </c>
      <c r="AU847">
        <v>0</v>
      </c>
      <c r="AV847" s="96">
        <v>0</v>
      </c>
      <c r="AW847" s="139">
        <f t="shared" si="339"/>
        <v>1.5666666666666669</v>
      </c>
      <c r="AX847" s="129">
        <v>0</v>
      </c>
      <c r="AY847" s="129">
        <v>0</v>
      </c>
      <c r="AZ847" s="129">
        <v>0</v>
      </c>
      <c r="BA847" s="86"/>
      <c r="BB847" s="86">
        <v>0</v>
      </c>
      <c r="BC847">
        <v>0</v>
      </c>
      <c r="BD847">
        <v>0</v>
      </c>
      <c r="BE847">
        <v>0</v>
      </c>
      <c r="BG847">
        <v>0</v>
      </c>
      <c r="BH847">
        <v>0</v>
      </c>
      <c r="BI847">
        <v>0</v>
      </c>
      <c r="BJ847">
        <v>0</v>
      </c>
      <c r="BM847">
        <f t="shared" si="341"/>
        <v>8.0534470601597002E-4</v>
      </c>
      <c r="BN847">
        <f t="shared" si="342"/>
        <v>3.9795050474943999E-4</v>
      </c>
      <c r="BO847">
        <f t="shared" si="343"/>
        <v>1.8138647155180001</v>
      </c>
      <c r="BP847">
        <f t="shared" si="344"/>
        <v>2</v>
      </c>
    </row>
    <row r="848" spans="1:68" x14ac:dyDescent="0.25">
      <c r="A848" t="str">
        <f t="shared" si="333"/>
        <v>15470183</v>
      </c>
      <c r="B848">
        <v>15</v>
      </c>
      <c r="C848">
        <v>470</v>
      </c>
      <c r="D848">
        <v>3</v>
      </c>
      <c r="E848">
        <v>18</v>
      </c>
      <c r="F848" s="138">
        <f t="shared" si="326"/>
        <v>10</v>
      </c>
      <c r="G848">
        <v>0</v>
      </c>
      <c r="H848">
        <v>0</v>
      </c>
      <c r="I848">
        <v>0</v>
      </c>
      <c r="J848" s="94">
        <v>0</v>
      </c>
      <c r="K848" s="87">
        <v>1817.2</v>
      </c>
      <c r="L848" s="86">
        <v>0</v>
      </c>
      <c r="M848" s="86">
        <v>0</v>
      </c>
      <c r="N848" s="86">
        <v>0</v>
      </c>
      <c r="O848">
        <v>1.3620000000000001</v>
      </c>
      <c r="P848">
        <v>1.1000000000000001</v>
      </c>
      <c r="Q848">
        <v>1.1000000000000001</v>
      </c>
      <c r="R848">
        <v>1.1000000000000001</v>
      </c>
      <c r="S848">
        <f t="shared" si="328"/>
        <v>271</v>
      </c>
      <c r="T848">
        <f t="shared" si="334"/>
        <v>0</v>
      </c>
      <c r="U848">
        <f t="shared" si="334"/>
        <v>0</v>
      </c>
      <c r="V848">
        <f t="shared" si="335"/>
        <v>0</v>
      </c>
      <c r="W848">
        <f t="shared" si="345"/>
        <v>47</v>
      </c>
      <c r="X848">
        <f t="shared" si="336"/>
        <v>0</v>
      </c>
      <c r="Y848">
        <f t="shared" si="337"/>
        <v>0</v>
      </c>
      <c r="Z848">
        <f t="shared" si="338"/>
        <v>0</v>
      </c>
      <c r="AA848">
        <f t="shared" si="330"/>
        <v>3.9754567383681318</v>
      </c>
      <c r="AB848">
        <f t="shared" si="330"/>
        <v>0</v>
      </c>
      <c r="AC848">
        <f t="shared" si="331"/>
        <v>0</v>
      </c>
      <c r="AD848" s="96">
        <f t="shared" si="332"/>
        <v>0</v>
      </c>
      <c r="AE848" s="95">
        <v>0</v>
      </c>
      <c r="AF848" s="86">
        <v>0</v>
      </c>
      <c r="AG848" s="86">
        <v>0</v>
      </c>
      <c r="AH848">
        <v>0.98</v>
      </c>
      <c r="AI848">
        <v>0.98</v>
      </c>
      <c r="AJ848">
        <v>0.98</v>
      </c>
      <c r="AK848">
        <f t="shared" si="316"/>
        <v>0</v>
      </c>
      <c r="AL848">
        <f t="shared" si="316"/>
        <v>0</v>
      </c>
      <c r="AM848">
        <f t="shared" si="316"/>
        <v>0</v>
      </c>
      <c r="AN848">
        <f t="shared" si="323"/>
        <v>0</v>
      </c>
      <c r="AO848">
        <f t="shared" si="323"/>
        <v>0</v>
      </c>
      <c r="AP848">
        <f t="shared" si="323"/>
        <v>0</v>
      </c>
      <c r="AQ848" s="97">
        <f>(AK848/(IF((237.3*LN(('Mini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8" s="97">
        <f>(AL848/(IF((237.3*LN(('Mini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8" s="97">
        <f>(AM848/(IF((237.3*LN(('Mini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8">
        <f t="shared" si="340"/>
        <v>0</v>
      </c>
      <c r="AU848">
        <v>0</v>
      </c>
      <c r="AV848" s="96">
        <v>0</v>
      </c>
      <c r="AW848" s="139">
        <f t="shared" si="339"/>
        <v>3.1333333333333337</v>
      </c>
      <c r="AX848" s="129">
        <v>0</v>
      </c>
      <c r="AY848" s="129">
        <v>0</v>
      </c>
      <c r="AZ848" s="129">
        <v>0</v>
      </c>
      <c r="BA848" s="86"/>
      <c r="BB848" s="86">
        <v>0</v>
      </c>
      <c r="BC848">
        <v>0</v>
      </c>
      <c r="BD848">
        <v>0</v>
      </c>
      <c r="BE848">
        <v>0</v>
      </c>
      <c r="BG848">
        <v>0</v>
      </c>
      <c r="BH848">
        <v>0</v>
      </c>
      <c r="BI848">
        <v>0</v>
      </c>
      <c r="BJ848">
        <v>0</v>
      </c>
      <c r="BM848">
        <f t="shared" si="341"/>
        <v>1.4501879713725999E-3</v>
      </c>
      <c r="BN848">
        <f t="shared" si="342"/>
        <v>3.7831632653061002E-4</v>
      </c>
      <c r="BO848">
        <f t="shared" si="343"/>
        <v>1.4868910444209</v>
      </c>
      <c r="BP848">
        <f t="shared" si="344"/>
        <v>2</v>
      </c>
    </row>
    <row r="849" spans="1:68" x14ac:dyDescent="0.25">
      <c r="A849" t="str">
        <f t="shared" si="333"/>
        <v>15470233</v>
      </c>
      <c r="B849">
        <v>15</v>
      </c>
      <c r="C849">
        <v>470</v>
      </c>
      <c r="D849">
        <v>3</v>
      </c>
      <c r="E849">
        <v>23</v>
      </c>
      <c r="F849" s="138">
        <f t="shared" si="326"/>
        <v>10</v>
      </c>
      <c r="G849">
        <v>0</v>
      </c>
      <c r="H849">
        <v>0</v>
      </c>
      <c r="I849">
        <v>0</v>
      </c>
      <c r="J849" s="94">
        <v>0</v>
      </c>
      <c r="K849" s="87">
        <v>2706</v>
      </c>
      <c r="L849" s="86">
        <v>0</v>
      </c>
      <c r="M849" s="86">
        <v>0</v>
      </c>
      <c r="N849" s="86">
        <v>0</v>
      </c>
      <c r="O849">
        <v>1.3620000000000001</v>
      </c>
      <c r="P849">
        <v>1.1000000000000001</v>
      </c>
      <c r="Q849">
        <v>1.1000000000000001</v>
      </c>
      <c r="R849">
        <v>1.1000000000000001</v>
      </c>
      <c r="S849">
        <f t="shared" si="328"/>
        <v>404</v>
      </c>
      <c r="T849">
        <f t="shared" si="334"/>
        <v>0</v>
      </c>
      <c r="U849">
        <f t="shared" si="334"/>
        <v>0</v>
      </c>
      <c r="V849">
        <f t="shared" si="335"/>
        <v>0</v>
      </c>
      <c r="W849">
        <f t="shared" si="345"/>
        <v>69</v>
      </c>
      <c r="X849">
        <f t="shared" si="336"/>
        <v>0</v>
      </c>
      <c r="Y849">
        <f t="shared" si="337"/>
        <v>0</v>
      </c>
      <c r="Z849">
        <f t="shared" si="338"/>
        <v>0</v>
      </c>
      <c r="AA849">
        <f t="shared" si="330"/>
        <v>7.0391906977401613</v>
      </c>
      <c r="AB849">
        <f t="shared" si="330"/>
        <v>0</v>
      </c>
      <c r="AC849">
        <f t="shared" si="331"/>
        <v>0</v>
      </c>
      <c r="AD849" s="96">
        <f t="shared" si="332"/>
        <v>0</v>
      </c>
      <c r="AE849" s="95">
        <v>0</v>
      </c>
      <c r="AF849" s="86">
        <v>0</v>
      </c>
      <c r="AG849" s="86">
        <v>0</v>
      </c>
      <c r="AH849">
        <v>0.98</v>
      </c>
      <c r="AI849">
        <v>0.98</v>
      </c>
      <c r="AJ849">
        <v>0.98</v>
      </c>
      <c r="AK849">
        <f t="shared" si="316"/>
        <v>0</v>
      </c>
      <c r="AL849">
        <f t="shared" si="316"/>
        <v>0</v>
      </c>
      <c r="AM849">
        <f t="shared" si="316"/>
        <v>0</v>
      </c>
      <c r="AN849">
        <f t="shared" si="323"/>
        <v>0</v>
      </c>
      <c r="AO849">
        <f t="shared" si="323"/>
        <v>0</v>
      </c>
      <c r="AP849">
        <f t="shared" si="323"/>
        <v>0</v>
      </c>
      <c r="AQ849" s="97">
        <f>(AK849/(IF((237.3*LN(('Mini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49" s="97">
        <f>(AL849/(IF((237.3*LN(('Mini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49" s="97">
        <f>(AM849/(IF((237.3*LN(('Mini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49">
        <f t="shared" si="340"/>
        <v>0</v>
      </c>
      <c r="AU849">
        <v>0</v>
      </c>
      <c r="AV849" s="96">
        <v>0</v>
      </c>
      <c r="AW849" s="139">
        <f t="shared" si="339"/>
        <v>3.1333333333333337</v>
      </c>
      <c r="AX849" s="129">
        <v>0</v>
      </c>
      <c r="AY849" s="129">
        <v>0</v>
      </c>
      <c r="AZ849" s="129">
        <v>0</v>
      </c>
      <c r="BA849" s="86"/>
      <c r="BB849" s="86">
        <v>0</v>
      </c>
      <c r="BC849">
        <v>0</v>
      </c>
      <c r="BD849">
        <v>0</v>
      </c>
      <c r="BE849">
        <v>0</v>
      </c>
      <c r="BG849">
        <v>0</v>
      </c>
      <c r="BH849">
        <v>0</v>
      </c>
      <c r="BI849">
        <v>0</v>
      </c>
      <c r="BJ849">
        <v>0</v>
      </c>
      <c r="BM849">
        <f t="shared" si="341"/>
        <v>1.4501879713725999E-3</v>
      </c>
      <c r="BN849">
        <f t="shared" si="342"/>
        <v>3.7831632653061002E-4</v>
      </c>
      <c r="BO849">
        <f t="shared" si="343"/>
        <v>1.4868910444209</v>
      </c>
      <c r="BP849">
        <f t="shared" si="344"/>
        <v>2</v>
      </c>
    </row>
    <row r="850" spans="1:68" x14ac:dyDescent="0.25">
      <c r="A850" t="str">
        <f t="shared" si="333"/>
        <v>15470303</v>
      </c>
      <c r="B850">
        <v>15</v>
      </c>
      <c r="C850">
        <v>470</v>
      </c>
      <c r="D850">
        <v>3</v>
      </c>
      <c r="E850">
        <v>30</v>
      </c>
      <c r="F850" s="138">
        <f t="shared" si="326"/>
        <v>15</v>
      </c>
      <c r="G850">
        <v>0</v>
      </c>
      <c r="H850">
        <v>0</v>
      </c>
      <c r="I850">
        <v>0</v>
      </c>
      <c r="J850" s="94">
        <v>0</v>
      </c>
      <c r="K850" s="87">
        <v>3405.6000000000004</v>
      </c>
      <c r="L850" s="86">
        <v>0</v>
      </c>
      <c r="M850" s="86">
        <v>0</v>
      </c>
      <c r="N850" s="86">
        <v>0</v>
      </c>
      <c r="O850">
        <v>1.3620000000000001</v>
      </c>
      <c r="P850">
        <v>1.1000000000000001</v>
      </c>
      <c r="Q850">
        <v>1.1000000000000001</v>
      </c>
      <c r="R850">
        <v>1.1000000000000001</v>
      </c>
      <c r="S850">
        <f t="shared" si="328"/>
        <v>508</v>
      </c>
      <c r="T850">
        <f t="shared" si="334"/>
        <v>0</v>
      </c>
      <c r="U850">
        <f t="shared" si="334"/>
        <v>0</v>
      </c>
      <c r="V850">
        <f t="shared" si="335"/>
        <v>0</v>
      </c>
      <c r="W850">
        <f t="shared" si="345"/>
        <v>87</v>
      </c>
      <c r="X850">
        <f t="shared" si="336"/>
        <v>0</v>
      </c>
      <c r="Y850">
        <f t="shared" si="337"/>
        <v>0</v>
      </c>
      <c r="Z850">
        <f t="shared" si="338"/>
        <v>0</v>
      </c>
      <c r="AA850">
        <f t="shared" si="330"/>
        <v>4.6929325075881332</v>
      </c>
      <c r="AB850">
        <f t="shared" si="330"/>
        <v>0</v>
      </c>
      <c r="AC850">
        <f t="shared" si="331"/>
        <v>0</v>
      </c>
      <c r="AD850" s="96">
        <f t="shared" si="332"/>
        <v>0</v>
      </c>
      <c r="AE850" s="95">
        <v>0</v>
      </c>
      <c r="AF850" s="86">
        <v>0</v>
      </c>
      <c r="AG850" s="86">
        <v>0</v>
      </c>
      <c r="AH850">
        <v>0.98</v>
      </c>
      <c r="AI850">
        <v>0.98</v>
      </c>
      <c r="AJ850">
        <v>0.98</v>
      </c>
      <c r="AK850">
        <f t="shared" si="316"/>
        <v>0</v>
      </c>
      <c r="AL850">
        <f t="shared" si="316"/>
        <v>0</v>
      </c>
      <c r="AM850">
        <f t="shared" si="316"/>
        <v>0</v>
      </c>
      <c r="AN850">
        <f t="shared" si="323"/>
        <v>0</v>
      </c>
      <c r="AO850">
        <f t="shared" si="323"/>
        <v>0</v>
      </c>
      <c r="AP850">
        <f t="shared" si="323"/>
        <v>0</v>
      </c>
      <c r="AQ850" s="97">
        <f>(AK850/(IF((237.3*LN(('Mini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0" s="97">
        <f>(AL850/(IF((237.3*LN(('Mini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0" s="97">
        <f>(AM850/(IF((237.3*LN(('Mini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0">
        <f t="shared" si="340"/>
        <v>0</v>
      </c>
      <c r="AU850">
        <v>0</v>
      </c>
      <c r="AV850" s="96">
        <v>0</v>
      </c>
      <c r="AW850" s="139">
        <f t="shared" si="339"/>
        <v>4.7</v>
      </c>
      <c r="AX850" s="129">
        <v>0</v>
      </c>
      <c r="AY850" s="129">
        <v>0</v>
      </c>
      <c r="AZ850" s="129">
        <v>0</v>
      </c>
      <c r="BA850" s="86"/>
      <c r="BB850" s="86">
        <v>0</v>
      </c>
      <c r="BC850">
        <v>0</v>
      </c>
      <c r="BD850">
        <v>0</v>
      </c>
      <c r="BE850">
        <v>0</v>
      </c>
      <c r="BG850">
        <v>0</v>
      </c>
      <c r="BH850">
        <v>0</v>
      </c>
      <c r="BI850">
        <v>0</v>
      </c>
      <c r="BJ850">
        <v>0</v>
      </c>
      <c r="BM850">
        <f t="shared" si="341"/>
        <v>1.9563320356262001E-4</v>
      </c>
      <c r="BN850">
        <f t="shared" si="342"/>
        <v>4.4708458846471E-4</v>
      </c>
      <c r="BO850">
        <f t="shared" si="343"/>
        <v>1.766459432507</v>
      </c>
      <c r="BP850">
        <f t="shared" si="344"/>
        <v>2</v>
      </c>
    </row>
    <row r="851" spans="1:68" x14ac:dyDescent="0.25">
      <c r="A851" t="str">
        <f t="shared" si="333"/>
        <v>15470383</v>
      </c>
      <c r="B851">
        <v>15</v>
      </c>
      <c r="C851">
        <v>470</v>
      </c>
      <c r="D851">
        <v>3</v>
      </c>
      <c r="E851">
        <v>38</v>
      </c>
      <c r="F851" s="138">
        <f t="shared" si="326"/>
        <v>20</v>
      </c>
      <c r="G851">
        <v>0</v>
      </c>
      <c r="H851">
        <v>0</v>
      </c>
      <c r="I851">
        <v>0</v>
      </c>
      <c r="J851" s="94">
        <v>0</v>
      </c>
      <c r="K851" s="87">
        <v>4215.2000000000007</v>
      </c>
      <c r="L851" s="86">
        <v>0</v>
      </c>
      <c r="M851" s="86">
        <v>0</v>
      </c>
      <c r="N851" s="86">
        <v>0</v>
      </c>
      <c r="O851">
        <v>1.3620000000000001</v>
      </c>
      <c r="P851">
        <v>1.1000000000000001</v>
      </c>
      <c r="Q851">
        <v>1.1000000000000001</v>
      </c>
      <c r="R851">
        <v>1.1000000000000001</v>
      </c>
      <c r="S851">
        <f t="shared" si="328"/>
        <v>629</v>
      </c>
      <c r="T851">
        <f t="shared" si="334"/>
        <v>0</v>
      </c>
      <c r="U851">
        <f t="shared" si="334"/>
        <v>0</v>
      </c>
      <c r="V851">
        <f t="shared" si="335"/>
        <v>0</v>
      </c>
      <c r="W851">
        <f t="shared" si="345"/>
        <v>108</v>
      </c>
      <c r="X851">
        <f t="shared" si="336"/>
        <v>0</v>
      </c>
      <c r="Y851">
        <f t="shared" si="337"/>
        <v>0</v>
      </c>
      <c r="Z851">
        <f t="shared" si="338"/>
        <v>0</v>
      </c>
      <c r="AA851">
        <f t="shared" si="330"/>
        <v>9.1259095679499893</v>
      </c>
      <c r="AB851">
        <f t="shared" si="330"/>
        <v>0</v>
      </c>
      <c r="AC851">
        <f t="shared" si="331"/>
        <v>0</v>
      </c>
      <c r="AD851" s="96">
        <f t="shared" si="332"/>
        <v>0</v>
      </c>
      <c r="AE851" s="95">
        <v>0</v>
      </c>
      <c r="AF851" s="86">
        <v>0</v>
      </c>
      <c r="AG851" s="86">
        <v>0</v>
      </c>
      <c r="AH851">
        <v>0.98</v>
      </c>
      <c r="AI851">
        <v>0.98</v>
      </c>
      <c r="AJ851">
        <v>0.98</v>
      </c>
      <c r="AK851">
        <f t="shared" si="316"/>
        <v>0</v>
      </c>
      <c r="AL851">
        <f t="shared" si="316"/>
        <v>0</v>
      </c>
      <c r="AM851">
        <f t="shared" si="316"/>
        <v>0</v>
      </c>
      <c r="AN851">
        <f t="shared" si="323"/>
        <v>0</v>
      </c>
      <c r="AO851">
        <f t="shared" si="323"/>
        <v>0</v>
      </c>
      <c r="AP851">
        <f t="shared" si="323"/>
        <v>0</v>
      </c>
      <c r="AQ851" s="97">
        <f>(AK851/(IF((237.3*LN(('Mini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1" s="97">
        <f>(AL851/(IF((237.3*LN(('Mini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1" s="97">
        <f>(AM851/(IF((237.3*LN(('Mini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1">
        <f t="shared" si="340"/>
        <v>0</v>
      </c>
      <c r="AU851">
        <v>0</v>
      </c>
      <c r="AV851" s="96">
        <v>0</v>
      </c>
      <c r="AW851" s="139">
        <f t="shared" si="339"/>
        <v>6.2666666666666675</v>
      </c>
      <c r="AX851" s="129">
        <v>0</v>
      </c>
      <c r="AY851" s="129">
        <v>0</v>
      </c>
      <c r="AZ851" s="129">
        <v>0</v>
      </c>
      <c r="BA851" s="86"/>
      <c r="BB851" s="86">
        <v>0</v>
      </c>
      <c r="BC851">
        <v>0</v>
      </c>
      <c r="BD851">
        <v>0</v>
      </c>
      <c r="BE851">
        <v>0</v>
      </c>
      <c r="BG851">
        <v>0</v>
      </c>
      <c r="BH851">
        <v>0</v>
      </c>
      <c r="BI851">
        <v>0</v>
      </c>
      <c r="BJ851">
        <v>0</v>
      </c>
      <c r="BM851">
        <f t="shared" si="341"/>
        <v>1.6730950035507E-3</v>
      </c>
      <c r="BN851">
        <f t="shared" si="342"/>
        <v>3.2929523945446001E-4</v>
      </c>
      <c r="BO851">
        <f t="shared" si="343"/>
        <v>1.3691788367472</v>
      </c>
      <c r="BP851">
        <f t="shared" si="344"/>
        <v>2</v>
      </c>
    </row>
    <row r="852" spans="1:68" x14ac:dyDescent="0.25">
      <c r="A852" t="str">
        <f t="shared" si="333"/>
        <v>15490143</v>
      </c>
      <c r="B852">
        <v>15</v>
      </c>
      <c r="C852">
        <v>490</v>
      </c>
      <c r="D852">
        <v>3</v>
      </c>
      <c r="E852">
        <v>14</v>
      </c>
      <c r="F852" s="138">
        <f t="shared" si="326"/>
        <v>5</v>
      </c>
      <c r="G852">
        <v>0</v>
      </c>
      <c r="H852">
        <v>0</v>
      </c>
      <c r="I852">
        <v>0</v>
      </c>
      <c r="J852" s="94">
        <v>0</v>
      </c>
      <c r="K852" s="87">
        <v>1159.1999999999998</v>
      </c>
      <c r="L852" s="86">
        <v>0</v>
      </c>
      <c r="M852" s="86">
        <v>0</v>
      </c>
      <c r="N852" s="86">
        <v>0</v>
      </c>
      <c r="O852">
        <v>1.3620000000000001</v>
      </c>
      <c r="P852">
        <v>1.1000000000000001</v>
      </c>
      <c r="Q852">
        <v>1.1000000000000001</v>
      </c>
      <c r="R852">
        <v>1.1000000000000001</v>
      </c>
      <c r="S852">
        <f t="shared" si="328"/>
        <v>173</v>
      </c>
      <c r="T852">
        <f t="shared" si="334"/>
        <v>0</v>
      </c>
      <c r="U852">
        <f t="shared" si="334"/>
        <v>0</v>
      </c>
      <c r="V852">
        <f t="shared" si="335"/>
        <v>0</v>
      </c>
      <c r="W852">
        <f t="shared" si="345"/>
        <v>30</v>
      </c>
      <c r="X852">
        <f t="shared" si="336"/>
        <v>0</v>
      </c>
      <c r="Y852">
        <f t="shared" si="337"/>
        <v>0</v>
      </c>
      <c r="Z852">
        <f t="shared" si="338"/>
        <v>0</v>
      </c>
      <c r="AA852">
        <f t="shared" si="330"/>
        <v>3.5908937840574211</v>
      </c>
      <c r="AB852">
        <f t="shared" si="330"/>
        <v>0</v>
      </c>
      <c r="AC852">
        <f t="shared" si="331"/>
        <v>0</v>
      </c>
      <c r="AD852" s="96">
        <f t="shared" si="332"/>
        <v>0</v>
      </c>
      <c r="AE852" s="95">
        <v>0</v>
      </c>
      <c r="AF852" s="86">
        <v>0</v>
      </c>
      <c r="AG852" s="86">
        <v>0</v>
      </c>
      <c r="AH852">
        <v>0.98</v>
      </c>
      <c r="AI852">
        <v>0.98</v>
      </c>
      <c r="AJ852">
        <v>0.98</v>
      </c>
      <c r="AK852">
        <f t="shared" si="316"/>
        <v>0</v>
      </c>
      <c r="AL852">
        <f t="shared" si="316"/>
        <v>0</v>
      </c>
      <c r="AM852">
        <f t="shared" si="316"/>
        <v>0</v>
      </c>
      <c r="AN852">
        <f t="shared" si="323"/>
        <v>0</v>
      </c>
      <c r="AO852">
        <f t="shared" si="323"/>
        <v>0</v>
      </c>
      <c r="AP852">
        <f t="shared" si="323"/>
        <v>0</v>
      </c>
      <c r="AQ852" s="97">
        <f>(AK852/(IF((237.3*LN(('Mini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2" s="97">
        <f>(AL852/(IF((237.3*LN(('Mini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2" s="97">
        <f>(AM852/(IF((237.3*LN(('Mini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2">
        <f t="shared" si="340"/>
        <v>0</v>
      </c>
      <c r="AU852">
        <v>0</v>
      </c>
      <c r="AV852" s="96">
        <v>0</v>
      </c>
      <c r="AW852" s="139">
        <f t="shared" si="339"/>
        <v>1.6333333333333335</v>
      </c>
      <c r="AX852" s="129">
        <v>0</v>
      </c>
      <c r="AY852" s="129">
        <v>0</v>
      </c>
      <c r="AZ852" s="129">
        <v>0</v>
      </c>
      <c r="BA852" s="86"/>
      <c r="BB852" s="86">
        <v>0</v>
      </c>
      <c r="BC852">
        <v>0</v>
      </c>
      <c r="BD852">
        <v>0</v>
      </c>
      <c r="BE852">
        <v>0</v>
      </c>
      <c r="BG852">
        <v>0</v>
      </c>
      <c r="BH852">
        <v>0</v>
      </c>
      <c r="BI852">
        <v>0</v>
      </c>
      <c r="BJ852">
        <v>0</v>
      </c>
      <c r="BM852">
        <f t="shared" si="341"/>
        <v>8.0534470601597002E-4</v>
      </c>
      <c r="BN852">
        <f t="shared" si="342"/>
        <v>3.9795050474943999E-4</v>
      </c>
      <c r="BO852">
        <f t="shared" si="343"/>
        <v>1.8138647155180001</v>
      </c>
      <c r="BP852">
        <f t="shared" si="344"/>
        <v>2</v>
      </c>
    </row>
    <row r="853" spans="1:68" x14ac:dyDescent="0.25">
      <c r="A853" t="str">
        <f t="shared" si="333"/>
        <v>15490183</v>
      </c>
      <c r="B853">
        <v>15</v>
      </c>
      <c r="C853">
        <v>490</v>
      </c>
      <c r="D853">
        <v>3</v>
      </c>
      <c r="E853">
        <v>18</v>
      </c>
      <c r="F853" s="138">
        <f t="shared" si="326"/>
        <v>10</v>
      </c>
      <c r="G853">
        <v>0</v>
      </c>
      <c r="H853">
        <v>0</v>
      </c>
      <c r="I853">
        <v>0</v>
      </c>
      <c r="J853" s="94">
        <v>0</v>
      </c>
      <c r="K853" s="87">
        <v>1899.8</v>
      </c>
      <c r="L853" s="86">
        <v>0</v>
      </c>
      <c r="M853" s="86">
        <v>0</v>
      </c>
      <c r="N853" s="86">
        <v>0</v>
      </c>
      <c r="O853">
        <v>1.3620000000000001</v>
      </c>
      <c r="P853">
        <v>1.1000000000000001</v>
      </c>
      <c r="Q853">
        <v>1.1000000000000001</v>
      </c>
      <c r="R853">
        <v>1.1000000000000001</v>
      </c>
      <c r="S853">
        <f t="shared" si="328"/>
        <v>284</v>
      </c>
      <c r="T853">
        <f t="shared" si="334"/>
        <v>0</v>
      </c>
      <c r="U853">
        <f t="shared" si="334"/>
        <v>0</v>
      </c>
      <c r="V853">
        <f t="shared" si="335"/>
        <v>0</v>
      </c>
      <c r="W853">
        <f t="shared" si="345"/>
        <v>49</v>
      </c>
      <c r="X853">
        <f t="shared" si="336"/>
        <v>0</v>
      </c>
      <c r="Y853">
        <f t="shared" si="337"/>
        <v>0</v>
      </c>
      <c r="Z853">
        <f t="shared" si="338"/>
        <v>0</v>
      </c>
      <c r="AA853">
        <f t="shared" si="330"/>
        <v>4.4150552853810119</v>
      </c>
      <c r="AB853">
        <f t="shared" si="330"/>
        <v>0</v>
      </c>
      <c r="AC853">
        <f t="shared" si="331"/>
        <v>0</v>
      </c>
      <c r="AD853" s="96">
        <f t="shared" si="332"/>
        <v>0</v>
      </c>
      <c r="AE853" s="95">
        <v>0</v>
      </c>
      <c r="AF853" s="86">
        <v>0</v>
      </c>
      <c r="AG853" s="86">
        <v>0</v>
      </c>
      <c r="AH853">
        <v>0.98</v>
      </c>
      <c r="AI853">
        <v>0.98</v>
      </c>
      <c r="AJ853">
        <v>0.98</v>
      </c>
      <c r="AK853">
        <f t="shared" si="316"/>
        <v>0</v>
      </c>
      <c r="AL853">
        <f t="shared" si="316"/>
        <v>0</v>
      </c>
      <c r="AM853">
        <f t="shared" si="316"/>
        <v>0</v>
      </c>
      <c r="AN853">
        <f t="shared" si="323"/>
        <v>0</v>
      </c>
      <c r="AO853">
        <f t="shared" si="323"/>
        <v>0</v>
      </c>
      <c r="AP853">
        <f t="shared" si="323"/>
        <v>0</v>
      </c>
      <c r="AQ853" s="97">
        <f>(AK853/(IF((237.3*LN(('Mini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3" s="97">
        <f>(AL853/(IF((237.3*LN(('Mini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3" s="97">
        <f>(AM853/(IF((237.3*LN(('Mini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3">
        <f t="shared" si="340"/>
        <v>0</v>
      </c>
      <c r="AU853">
        <v>0</v>
      </c>
      <c r="AV853" s="96">
        <v>0</v>
      </c>
      <c r="AW853" s="139">
        <f t="shared" si="339"/>
        <v>3.2666666666666671</v>
      </c>
      <c r="AX853" s="129">
        <v>0</v>
      </c>
      <c r="AY853" s="129">
        <v>0</v>
      </c>
      <c r="AZ853" s="129">
        <v>0</v>
      </c>
      <c r="BA853" s="86"/>
      <c r="BB853" s="86">
        <v>0</v>
      </c>
      <c r="BC853">
        <v>0</v>
      </c>
      <c r="BD853">
        <v>0</v>
      </c>
      <c r="BE853">
        <v>0</v>
      </c>
      <c r="BG853">
        <v>0</v>
      </c>
      <c r="BH853">
        <v>0</v>
      </c>
      <c r="BI853">
        <v>0</v>
      </c>
      <c r="BJ853">
        <v>0</v>
      </c>
      <c r="BM853">
        <f t="shared" si="341"/>
        <v>1.4501879713725999E-3</v>
      </c>
      <c r="BN853">
        <f t="shared" si="342"/>
        <v>3.7831632653061002E-4</v>
      </c>
      <c r="BO853">
        <f t="shared" si="343"/>
        <v>1.4868910444209</v>
      </c>
      <c r="BP853">
        <f t="shared" si="344"/>
        <v>2</v>
      </c>
    </row>
    <row r="854" spans="1:68" x14ac:dyDescent="0.25">
      <c r="A854" t="str">
        <f t="shared" si="333"/>
        <v>15490233</v>
      </c>
      <c r="B854">
        <v>15</v>
      </c>
      <c r="C854">
        <v>490</v>
      </c>
      <c r="D854">
        <v>3</v>
      </c>
      <c r="E854">
        <v>23</v>
      </c>
      <c r="F854" s="138">
        <f t="shared" si="326"/>
        <v>10</v>
      </c>
      <c r="G854">
        <v>0</v>
      </c>
      <c r="H854">
        <v>0</v>
      </c>
      <c r="I854">
        <v>0</v>
      </c>
      <c r="J854" s="94">
        <v>0</v>
      </c>
      <c r="K854" s="87">
        <v>2829</v>
      </c>
      <c r="L854" s="86">
        <v>0</v>
      </c>
      <c r="M854" s="86">
        <v>0</v>
      </c>
      <c r="N854" s="86">
        <v>0</v>
      </c>
      <c r="O854">
        <v>1.3620000000000001</v>
      </c>
      <c r="P854">
        <v>1.1000000000000001</v>
      </c>
      <c r="Q854">
        <v>1.1000000000000001</v>
      </c>
      <c r="R854">
        <v>1.1000000000000001</v>
      </c>
      <c r="S854">
        <f t="shared" si="328"/>
        <v>422</v>
      </c>
      <c r="T854">
        <f t="shared" si="334"/>
        <v>0</v>
      </c>
      <c r="U854">
        <f t="shared" si="334"/>
        <v>0</v>
      </c>
      <c r="V854">
        <f t="shared" si="335"/>
        <v>0</v>
      </c>
      <c r="W854">
        <f t="shared" si="345"/>
        <v>73</v>
      </c>
      <c r="X854">
        <f t="shared" si="336"/>
        <v>0</v>
      </c>
      <c r="Y854">
        <f t="shared" si="337"/>
        <v>0</v>
      </c>
      <c r="Z854">
        <f t="shared" si="338"/>
        <v>0</v>
      </c>
      <c r="AA854">
        <f t="shared" si="330"/>
        <v>7.9901604261292807</v>
      </c>
      <c r="AB854">
        <f t="shared" si="330"/>
        <v>0</v>
      </c>
      <c r="AC854">
        <f t="shared" si="331"/>
        <v>0</v>
      </c>
      <c r="AD854" s="96">
        <f t="shared" si="332"/>
        <v>0</v>
      </c>
      <c r="AE854" s="95">
        <v>0</v>
      </c>
      <c r="AF854" s="86">
        <v>0</v>
      </c>
      <c r="AG854" s="86">
        <v>0</v>
      </c>
      <c r="AH854">
        <v>0.98</v>
      </c>
      <c r="AI854">
        <v>0.98</v>
      </c>
      <c r="AJ854">
        <v>0.98</v>
      </c>
      <c r="AK854">
        <f t="shared" si="316"/>
        <v>0</v>
      </c>
      <c r="AL854">
        <f t="shared" si="316"/>
        <v>0</v>
      </c>
      <c r="AM854">
        <f t="shared" si="316"/>
        <v>0</v>
      </c>
      <c r="AN854">
        <f t="shared" si="323"/>
        <v>0</v>
      </c>
      <c r="AO854">
        <f t="shared" si="323"/>
        <v>0</v>
      </c>
      <c r="AP854">
        <f t="shared" si="323"/>
        <v>0</v>
      </c>
      <c r="AQ854" s="97">
        <f>(AK854/(IF((237.3*LN(('Mini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4" s="97">
        <f>(AL854/(IF((237.3*LN(('Mini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4" s="97">
        <f>(AM854/(IF((237.3*LN(('Mini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4">
        <f t="shared" si="340"/>
        <v>0</v>
      </c>
      <c r="AU854">
        <v>0</v>
      </c>
      <c r="AV854" s="96">
        <v>0</v>
      </c>
      <c r="AW854" s="139">
        <f t="shared" si="339"/>
        <v>3.2666666666666671</v>
      </c>
      <c r="AX854" s="129">
        <v>0</v>
      </c>
      <c r="AY854" s="129">
        <v>0</v>
      </c>
      <c r="AZ854" s="129">
        <v>0</v>
      </c>
      <c r="BA854" s="86"/>
      <c r="BB854" s="86">
        <v>0</v>
      </c>
      <c r="BC854">
        <v>0</v>
      </c>
      <c r="BD854">
        <v>0</v>
      </c>
      <c r="BE854">
        <v>0</v>
      </c>
      <c r="BG854">
        <v>0</v>
      </c>
      <c r="BH854">
        <v>0</v>
      </c>
      <c r="BI854">
        <v>0</v>
      </c>
      <c r="BJ854">
        <v>0</v>
      </c>
      <c r="BM854">
        <f t="shared" si="341"/>
        <v>1.4501879713725999E-3</v>
      </c>
      <c r="BN854">
        <f t="shared" si="342"/>
        <v>3.7831632653061002E-4</v>
      </c>
      <c r="BO854">
        <f t="shared" si="343"/>
        <v>1.4868910444209</v>
      </c>
      <c r="BP854">
        <f t="shared" si="344"/>
        <v>2</v>
      </c>
    </row>
    <row r="855" spans="1:68" x14ac:dyDescent="0.25">
      <c r="A855" t="str">
        <f t="shared" si="333"/>
        <v>15490303</v>
      </c>
      <c r="B855">
        <v>15</v>
      </c>
      <c r="C855">
        <v>490</v>
      </c>
      <c r="D855">
        <v>3</v>
      </c>
      <c r="E855">
        <v>30</v>
      </c>
      <c r="F855" s="138">
        <f t="shared" si="326"/>
        <v>15</v>
      </c>
      <c r="G855">
        <v>0</v>
      </c>
      <c r="H855">
        <v>0</v>
      </c>
      <c r="I855">
        <v>0</v>
      </c>
      <c r="J855" s="94">
        <v>0</v>
      </c>
      <c r="K855" s="87">
        <v>3560.3999999999996</v>
      </c>
      <c r="L855" s="86">
        <v>0</v>
      </c>
      <c r="M855" s="86">
        <v>0</v>
      </c>
      <c r="N855" s="86">
        <v>0</v>
      </c>
      <c r="O855">
        <v>1.3620000000000001</v>
      </c>
      <c r="P855">
        <v>1.1000000000000001</v>
      </c>
      <c r="Q855">
        <v>1.1000000000000001</v>
      </c>
      <c r="R855">
        <v>1.1000000000000001</v>
      </c>
      <c r="S855">
        <f t="shared" si="328"/>
        <v>531</v>
      </c>
      <c r="T855">
        <f t="shared" si="334"/>
        <v>0</v>
      </c>
      <c r="U855">
        <f t="shared" si="334"/>
        <v>0</v>
      </c>
      <c r="V855">
        <f t="shared" si="335"/>
        <v>0</v>
      </c>
      <c r="W855">
        <f t="shared" si="345"/>
        <v>91</v>
      </c>
      <c r="X855">
        <f t="shared" si="336"/>
        <v>0</v>
      </c>
      <c r="Y855">
        <f t="shared" si="337"/>
        <v>0</v>
      </c>
      <c r="Z855">
        <f t="shared" si="338"/>
        <v>0</v>
      </c>
      <c r="AA855">
        <f t="shared" si="330"/>
        <v>5.3026072858367383</v>
      </c>
      <c r="AB855">
        <f t="shared" si="330"/>
        <v>0</v>
      </c>
      <c r="AC855">
        <f t="shared" si="331"/>
        <v>0</v>
      </c>
      <c r="AD855" s="96">
        <f t="shared" si="332"/>
        <v>0</v>
      </c>
      <c r="AE855" s="95">
        <v>0</v>
      </c>
      <c r="AF855" s="86">
        <v>0</v>
      </c>
      <c r="AG855" s="86">
        <v>0</v>
      </c>
      <c r="AH855">
        <v>0.98</v>
      </c>
      <c r="AI855">
        <v>0.98</v>
      </c>
      <c r="AJ855">
        <v>0.98</v>
      </c>
      <c r="AK855">
        <f t="shared" si="316"/>
        <v>0</v>
      </c>
      <c r="AL855">
        <f t="shared" si="316"/>
        <v>0</v>
      </c>
      <c r="AM855">
        <f t="shared" si="316"/>
        <v>0</v>
      </c>
      <c r="AN855">
        <f t="shared" si="323"/>
        <v>0</v>
      </c>
      <c r="AO855">
        <f t="shared" si="323"/>
        <v>0</v>
      </c>
      <c r="AP855">
        <f t="shared" si="323"/>
        <v>0</v>
      </c>
      <c r="AQ855" s="97">
        <f>(AK855/(IF((237.3*LN(('Mini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5" s="97">
        <f>(AL855/(IF((237.3*LN(('Mini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5" s="97">
        <f>(AM855/(IF((237.3*LN(('Mini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5">
        <f t="shared" si="340"/>
        <v>0</v>
      </c>
      <c r="AU855">
        <v>0</v>
      </c>
      <c r="AV855" s="96">
        <v>0</v>
      </c>
      <c r="AW855" s="139">
        <f t="shared" si="339"/>
        <v>4.9000000000000004</v>
      </c>
      <c r="AX855" s="129">
        <v>0</v>
      </c>
      <c r="AY855" s="129">
        <v>0</v>
      </c>
      <c r="AZ855" s="129">
        <v>0</v>
      </c>
      <c r="BA855" s="86"/>
      <c r="BB855" s="86">
        <v>0</v>
      </c>
      <c r="BC855">
        <v>0</v>
      </c>
      <c r="BD855">
        <v>0</v>
      </c>
      <c r="BE855">
        <v>0</v>
      </c>
      <c r="BG855">
        <v>0</v>
      </c>
      <c r="BH855">
        <v>0</v>
      </c>
      <c r="BI855">
        <v>0</v>
      </c>
      <c r="BJ855">
        <v>0</v>
      </c>
      <c r="BM855">
        <f t="shared" si="341"/>
        <v>1.9563320356262001E-4</v>
      </c>
      <c r="BN855">
        <f t="shared" si="342"/>
        <v>4.4708458846471E-4</v>
      </c>
      <c r="BO855">
        <f t="shared" si="343"/>
        <v>1.766459432507</v>
      </c>
      <c r="BP855">
        <f t="shared" si="344"/>
        <v>2</v>
      </c>
    </row>
    <row r="856" spans="1:68" x14ac:dyDescent="0.25">
      <c r="A856" t="str">
        <f t="shared" si="333"/>
        <v>15490383</v>
      </c>
      <c r="B856">
        <v>15</v>
      </c>
      <c r="C856">
        <v>490</v>
      </c>
      <c r="D856">
        <v>3</v>
      </c>
      <c r="E856">
        <v>38</v>
      </c>
      <c r="F856" s="138">
        <f t="shared" si="326"/>
        <v>20</v>
      </c>
      <c r="G856">
        <v>0</v>
      </c>
      <c r="H856">
        <v>0</v>
      </c>
      <c r="I856">
        <v>0</v>
      </c>
      <c r="J856" s="94">
        <v>0</v>
      </c>
      <c r="K856" s="87">
        <v>4406.7999999999993</v>
      </c>
      <c r="L856" s="86">
        <v>0</v>
      </c>
      <c r="M856" s="86">
        <v>0</v>
      </c>
      <c r="N856" s="86">
        <v>0</v>
      </c>
      <c r="O856">
        <v>1.3620000000000001</v>
      </c>
      <c r="P856">
        <v>1.1000000000000001</v>
      </c>
      <c r="Q856">
        <v>1.1000000000000001</v>
      </c>
      <c r="R856">
        <v>1.1000000000000001</v>
      </c>
      <c r="S856">
        <f t="shared" si="328"/>
        <v>658</v>
      </c>
      <c r="T856">
        <f t="shared" si="334"/>
        <v>0</v>
      </c>
      <c r="U856">
        <f t="shared" si="334"/>
        <v>0</v>
      </c>
      <c r="V856">
        <f t="shared" si="335"/>
        <v>0</v>
      </c>
      <c r="W856">
        <f t="shared" si="345"/>
        <v>113</v>
      </c>
      <c r="X856">
        <f t="shared" si="336"/>
        <v>0</v>
      </c>
      <c r="Y856">
        <f t="shared" si="337"/>
        <v>0</v>
      </c>
      <c r="Z856">
        <f t="shared" si="338"/>
        <v>0</v>
      </c>
      <c r="AA856">
        <f t="shared" si="330"/>
        <v>10.134899360813293</v>
      </c>
      <c r="AB856">
        <f t="shared" si="330"/>
        <v>0</v>
      </c>
      <c r="AC856">
        <f t="shared" si="331"/>
        <v>0</v>
      </c>
      <c r="AD856" s="96">
        <f t="shared" si="332"/>
        <v>0</v>
      </c>
      <c r="AE856" s="95">
        <v>0</v>
      </c>
      <c r="AF856" s="86">
        <v>0</v>
      </c>
      <c r="AG856" s="86">
        <v>0</v>
      </c>
      <c r="AH856">
        <v>0.98</v>
      </c>
      <c r="AI856">
        <v>0.98</v>
      </c>
      <c r="AJ856">
        <v>0.98</v>
      </c>
      <c r="AK856">
        <f t="shared" si="316"/>
        <v>0</v>
      </c>
      <c r="AL856">
        <f t="shared" si="316"/>
        <v>0</v>
      </c>
      <c r="AM856">
        <f t="shared" si="316"/>
        <v>0</v>
      </c>
      <c r="AN856">
        <f t="shared" si="323"/>
        <v>0</v>
      </c>
      <c r="AO856">
        <f t="shared" si="323"/>
        <v>0</v>
      </c>
      <c r="AP856">
        <f t="shared" si="323"/>
        <v>0</v>
      </c>
      <c r="AQ856" s="97">
        <f>(AK856/(IF((237.3*LN(('Mini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6" s="97">
        <f>(AL856/(IF((237.3*LN(('Mini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6" s="97">
        <f>(AM856/(IF((237.3*LN(('Mini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6">
        <f t="shared" si="340"/>
        <v>0</v>
      </c>
      <c r="AU856">
        <v>0</v>
      </c>
      <c r="AV856" s="96">
        <v>0</v>
      </c>
      <c r="AW856" s="139">
        <f t="shared" si="339"/>
        <v>6.5333333333333341</v>
      </c>
      <c r="AX856" s="129">
        <v>0</v>
      </c>
      <c r="AY856" s="129">
        <v>0</v>
      </c>
      <c r="AZ856" s="129">
        <v>0</v>
      </c>
      <c r="BA856" s="86"/>
      <c r="BB856" s="86">
        <v>0</v>
      </c>
      <c r="BC856">
        <v>0</v>
      </c>
      <c r="BD856">
        <v>0</v>
      </c>
      <c r="BE856">
        <v>0</v>
      </c>
      <c r="BG856">
        <v>0</v>
      </c>
      <c r="BH856">
        <v>0</v>
      </c>
      <c r="BI856">
        <v>0</v>
      </c>
      <c r="BJ856">
        <v>0</v>
      </c>
      <c r="BM856">
        <f t="shared" si="341"/>
        <v>1.6730950035507E-3</v>
      </c>
      <c r="BN856">
        <f t="shared" si="342"/>
        <v>3.2929523945446001E-4</v>
      </c>
      <c r="BO856">
        <f t="shared" si="343"/>
        <v>1.3691788367472</v>
      </c>
      <c r="BP856">
        <f t="shared" si="344"/>
        <v>2</v>
      </c>
    </row>
    <row r="857" spans="1:68" x14ac:dyDescent="0.25">
      <c r="A857" t="str">
        <f t="shared" si="333"/>
        <v>2070143</v>
      </c>
      <c r="B857">
        <v>20</v>
      </c>
      <c r="C857">
        <v>70</v>
      </c>
      <c r="D857">
        <v>3</v>
      </c>
      <c r="E857">
        <v>14</v>
      </c>
      <c r="F857" s="138">
        <f>IF($E857=23,10,IF($E857=30,15,IF($E857=38,20,)))</f>
        <v>0</v>
      </c>
      <c r="G857">
        <v>0</v>
      </c>
      <c r="H857">
        <v>0</v>
      </c>
      <c r="I857">
        <v>0</v>
      </c>
      <c r="J857" s="94">
        <v>0</v>
      </c>
      <c r="K857" s="87" t="s">
        <v>155</v>
      </c>
      <c r="L857" s="86">
        <v>0</v>
      </c>
      <c r="M857" s="86">
        <v>0</v>
      </c>
      <c r="N857" s="86">
        <v>0</v>
      </c>
      <c r="O857">
        <v>1.3620000000000001</v>
      </c>
      <c r="P857">
        <v>1.1000000000000001</v>
      </c>
      <c r="Q857">
        <v>1.1000000000000001</v>
      </c>
      <c r="R857">
        <v>1.1000000000000001</v>
      </c>
      <c r="S857" t="s">
        <v>154</v>
      </c>
      <c r="T857">
        <f>ROUND(L857*POWER((($M$1-$M$2)/LN(($M$1-$M$3)/($M$2-$M$3)))/((75-65)/LN((75-20)/(65-20))),P857),0)</f>
        <v>0</v>
      </c>
      <c r="U857">
        <f>ROUND(M857*POWER((($M$1-$M$2)/LN(($M$1-$M$3)/($M$2-$M$3)))/((75-65)/LN((75-20)/(65-20))),Q857),0)</f>
        <v>0</v>
      </c>
      <c r="V857">
        <f t="shared" si="335"/>
        <v>0</v>
      </c>
      <c r="W857" t="s">
        <v>154</v>
      </c>
      <c r="X857">
        <f t="shared" si="336"/>
        <v>0</v>
      </c>
      <c r="Y857">
        <f t="shared" si="337"/>
        <v>0</v>
      </c>
      <c r="Z857">
        <f t="shared" si="338"/>
        <v>0</v>
      </c>
      <c r="AA857" t="s">
        <v>154</v>
      </c>
      <c r="AB857" t="s">
        <v>154</v>
      </c>
      <c r="AC857" t="s">
        <v>154</v>
      </c>
      <c r="AD857" s="96" t="s">
        <v>154</v>
      </c>
      <c r="AE857" s="95">
        <v>0</v>
      </c>
      <c r="AF857" s="86">
        <v>0</v>
      </c>
      <c r="AG857" s="86">
        <v>0</v>
      </c>
      <c r="AH857">
        <v>0.98</v>
      </c>
      <c r="AI857">
        <v>0.98</v>
      </c>
      <c r="AJ857">
        <v>0.98</v>
      </c>
      <c r="AK857">
        <f>ROUND(AE857*POWER((($AG$1-$AG$2)/LN(($AG$1-$AG$3)/($AG$2-$AG$3)))/((16-18)/LN((16-27)/(18-27))),AH857),0)</f>
        <v>0</v>
      </c>
      <c r="AL857">
        <f>ROUND(AF857*POWER((($AG$1-$AG$2)/LN(($AG$1-$AG$3)/($AG$2-$AG$3)))/((16-18)/LN((16-27)/(18-27))),AI857),0)</f>
        <v>0</v>
      </c>
      <c r="AM857">
        <f>ROUND(AG857*POWER((($AG$1-$AG$2)/LN(($AG$1-$AG$3)/($AG$2-$AG$3)))/((16-18)/LN((16-27)/(18-27))),AJ857),0)</f>
        <v>0</v>
      </c>
      <c r="AN857">
        <f>ROUND(AK857*3600/(4186*ABS($AG$1-$AG$2)),0)</f>
        <v>0</v>
      </c>
      <c r="AO857">
        <f>ROUND(AL857*3600/(4186*ABS($AG$1-$AG$2)),0)</f>
        <v>0</v>
      </c>
      <c r="AP857">
        <f>ROUND(AM857*3600/(4186*ABS($AG$1-$AG$2)),0)</f>
        <v>0</v>
      </c>
      <c r="AQ857" s="97">
        <f>(AK857/(IF((237.3*LN(('Mini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7" s="97">
        <f>(AL857/(IF((237.3*LN(('Mini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7" s="97">
        <f>(AM857/(IF((237.3*LN(('Mini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7" t="s">
        <v>154</v>
      </c>
      <c r="AU857" t="s">
        <v>154</v>
      </c>
      <c r="AV857" s="96" t="s">
        <v>154</v>
      </c>
      <c r="AW857" s="139">
        <f t="shared" si="339"/>
        <v>0</v>
      </c>
      <c r="AX857" s="129">
        <v>0</v>
      </c>
      <c r="AY857" s="129">
        <v>0</v>
      </c>
      <c r="AZ857" s="129">
        <v>0</v>
      </c>
      <c r="BA857" s="86"/>
      <c r="BB857" s="86">
        <v>0</v>
      </c>
      <c r="BC857">
        <v>0</v>
      </c>
      <c r="BD857">
        <v>0</v>
      </c>
      <c r="BE857">
        <v>0</v>
      </c>
      <c r="BG857">
        <v>0</v>
      </c>
      <c r="BH857">
        <v>0</v>
      </c>
      <c r="BI857">
        <v>0</v>
      </c>
      <c r="BJ857">
        <v>0</v>
      </c>
      <c r="BM857">
        <f t="shared" si="341"/>
        <v>0</v>
      </c>
      <c r="BN857">
        <f t="shared" si="342"/>
        <v>0</v>
      </c>
      <c r="BO857">
        <f t="shared" si="343"/>
        <v>0</v>
      </c>
      <c r="BP857">
        <f t="shared" si="344"/>
        <v>0</v>
      </c>
    </row>
    <row r="858" spans="1:68" x14ac:dyDescent="0.25">
      <c r="A858" t="str">
        <f t="shared" ref="A858:A957" si="346">CONCATENATE(B858,C858,E858,D858)</f>
        <v>2070183</v>
      </c>
      <c r="B858">
        <v>20</v>
      </c>
      <c r="C858">
        <v>70</v>
      </c>
      <c r="D858">
        <v>3</v>
      </c>
      <c r="E858">
        <v>18</v>
      </c>
      <c r="F858" s="138">
        <f t="shared" ref="F858:F921" si="347">IF($E858=23,10,IF($E858=30,15,IF($E858=38,20,)))</f>
        <v>0</v>
      </c>
      <c r="G858">
        <v>0</v>
      </c>
      <c r="H858">
        <v>0</v>
      </c>
      <c r="I858">
        <v>0</v>
      </c>
      <c r="J858" s="94">
        <v>0</v>
      </c>
      <c r="K858" s="87" t="s">
        <v>155</v>
      </c>
      <c r="L858" s="86">
        <v>0</v>
      </c>
      <c r="M858" s="86">
        <v>0</v>
      </c>
      <c r="N858" s="86">
        <v>0</v>
      </c>
      <c r="O858">
        <v>1.3620000000000001</v>
      </c>
      <c r="P858">
        <v>1.1000000000000001</v>
      </c>
      <c r="Q858">
        <v>1.1000000000000001</v>
      </c>
      <c r="R858">
        <v>1.1000000000000001</v>
      </c>
      <c r="S858" t="s">
        <v>154</v>
      </c>
      <c r="T858">
        <f t="shared" ref="T858:T957" si="348">ROUND(L858*POWER((($M$1-$M$2)/LN(($M$1-$M$3)/($M$2-$M$3)))/((75-65)/LN((75-20)/(65-20))),P858),0)</f>
        <v>0</v>
      </c>
      <c r="U858">
        <f t="shared" ref="U858:U957" si="349">ROUND(M858*POWER((($M$1-$M$2)/LN(($M$1-$M$3)/($M$2-$M$3)))/((75-65)/LN((75-20)/(65-20))),Q858),0)</f>
        <v>0</v>
      </c>
      <c r="V858">
        <f t="shared" ref="V858:V957" si="350">ROUND(N858*POWER((($M$1-$M$2)/LN(($M$1-$M$3)/($M$2-$M$3)))/((75-65)/LN((75-20)/(65-20))),R858),0)</f>
        <v>0</v>
      </c>
      <c r="W858" t="s">
        <v>154</v>
      </c>
      <c r="X858">
        <f t="shared" ref="X858:X957" si="351">ROUND(T858*3600/(4186*ABS($M$1-$M$2)),0)</f>
        <v>0</v>
      </c>
      <c r="Y858">
        <f t="shared" ref="Y858:Y957" si="352">ROUND(U858*3600/(4186*ABS($M$1-$M$2)),0)</f>
        <v>0</v>
      </c>
      <c r="Z858">
        <f t="shared" ref="Z858:Z957" si="353">ROUND(V858*3600/(4186*ABS($M$1-$M$2)),0)</f>
        <v>0</v>
      </c>
      <c r="AA858" t="s">
        <v>154</v>
      </c>
      <c r="AB858" t="s">
        <v>154</v>
      </c>
      <c r="AC858" t="s">
        <v>154</v>
      </c>
      <c r="AD858" s="96" t="s">
        <v>154</v>
      </c>
      <c r="AE858" s="95">
        <v>0</v>
      </c>
      <c r="AF858" s="86">
        <v>0</v>
      </c>
      <c r="AG858" s="86">
        <v>0</v>
      </c>
      <c r="AH858">
        <v>0.98</v>
      </c>
      <c r="AI858">
        <v>0.98</v>
      </c>
      <c r="AJ858">
        <v>0.98</v>
      </c>
      <c r="AK858">
        <f t="shared" ref="AK858:AK957" si="354">ROUND(AE858*POWER((($AG$1-$AG$2)/LN(($AG$1-$AG$3)/($AG$2-$AG$3)))/((16-18)/LN((16-27)/(18-27))),AH858),0)</f>
        <v>0</v>
      </c>
      <c r="AL858">
        <f t="shared" ref="AL858:AL957" si="355">ROUND(AF858*POWER((($AG$1-$AG$2)/LN(($AG$1-$AG$3)/($AG$2-$AG$3)))/((16-18)/LN((16-27)/(18-27))),AI858),0)</f>
        <v>0</v>
      </c>
      <c r="AM858">
        <f t="shared" ref="AM858:AM957" si="356">ROUND(AG858*POWER((($AG$1-$AG$2)/LN(($AG$1-$AG$3)/($AG$2-$AG$3)))/((16-18)/LN((16-27)/(18-27))),AJ858),0)</f>
        <v>0</v>
      </c>
      <c r="AN858">
        <f t="shared" ref="AN858:AN957" si="357">ROUND(AK858*3600/(4186*ABS($AG$1-$AG$2)),0)</f>
        <v>0</v>
      </c>
      <c r="AO858">
        <f t="shared" ref="AO858:AO957" si="358">ROUND(AL858*3600/(4186*ABS($AG$1-$AG$2)),0)</f>
        <v>0</v>
      </c>
      <c r="AP858">
        <f t="shared" ref="AP858:AP957" si="359">ROUND(AM858*3600/(4186*ABS($AG$1-$AG$2)),0)</f>
        <v>0</v>
      </c>
      <c r="AQ858" s="97">
        <f>(AK858/(IF((237.3*LN(('Mini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8" s="97">
        <f>(AL858/(IF((237.3*LN(('Mini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8" s="97">
        <f>(AM858/(IF((237.3*LN(('Mini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8" t="s">
        <v>154</v>
      </c>
      <c r="AU858" t="s">
        <v>154</v>
      </c>
      <c r="AV858" s="96" t="s">
        <v>154</v>
      </c>
      <c r="AW858" s="139">
        <f t="shared" si="339"/>
        <v>0</v>
      </c>
      <c r="AX858" s="129">
        <v>0</v>
      </c>
      <c r="AY858" s="129">
        <v>0</v>
      </c>
      <c r="AZ858" s="129">
        <v>0</v>
      </c>
      <c r="BA858" s="86"/>
      <c r="BB858" s="86">
        <v>0</v>
      </c>
      <c r="BC858">
        <v>0</v>
      </c>
      <c r="BD858">
        <v>0</v>
      </c>
      <c r="BE858">
        <v>0</v>
      </c>
      <c r="BG858">
        <v>0</v>
      </c>
      <c r="BH858">
        <v>0</v>
      </c>
      <c r="BI858">
        <v>0</v>
      </c>
      <c r="BJ858">
        <v>0</v>
      </c>
      <c r="BM858">
        <f t="shared" si="341"/>
        <v>0</v>
      </c>
      <c r="BN858">
        <f t="shared" si="342"/>
        <v>0</v>
      </c>
      <c r="BO858">
        <f t="shared" si="343"/>
        <v>0</v>
      </c>
      <c r="BP858">
        <f t="shared" si="344"/>
        <v>0</v>
      </c>
    </row>
    <row r="859" spans="1:68" x14ac:dyDescent="0.25">
      <c r="A859" t="str">
        <f t="shared" si="346"/>
        <v>2070233</v>
      </c>
      <c r="B859">
        <v>20</v>
      </c>
      <c r="C859">
        <v>70</v>
      </c>
      <c r="D859">
        <v>3</v>
      </c>
      <c r="E859">
        <v>23</v>
      </c>
      <c r="F859" s="138">
        <f t="shared" si="347"/>
        <v>10</v>
      </c>
      <c r="G859">
        <v>0</v>
      </c>
      <c r="H859">
        <v>0</v>
      </c>
      <c r="I859">
        <v>0</v>
      </c>
      <c r="J859" s="94">
        <v>0</v>
      </c>
      <c r="K859" s="87">
        <v>264.40000000000003</v>
      </c>
      <c r="L859" s="86">
        <v>0</v>
      </c>
      <c r="M859" s="86">
        <v>0</v>
      </c>
      <c r="N859" s="86">
        <v>0</v>
      </c>
      <c r="O859">
        <v>1.3620000000000001</v>
      </c>
      <c r="P859">
        <v>1.1000000000000001</v>
      </c>
      <c r="Q859">
        <v>1.1000000000000001</v>
      </c>
      <c r="R859">
        <v>1.1000000000000001</v>
      </c>
      <c r="S859">
        <f t="shared" si="328"/>
        <v>39</v>
      </c>
      <c r="T859">
        <f t="shared" si="348"/>
        <v>0</v>
      </c>
      <c r="U859">
        <f t="shared" si="349"/>
        <v>0</v>
      </c>
      <c r="V859">
        <f t="shared" si="350"/>
        <v>0</v>
      </c>
      <c r="W859">
        <f t="shared" ref="W859:W956" si="360">ROUND(S859*3600/(4186*ABS($M$1-$M$2)),0)</f>
        <v>7</v>
      </c>
      <c r="X859">
        <f t="shared" si="351"/>
        <v>0</v>
      </c>
      <c r="Y859">
        <f t="shared" si="352"/>
        <v>0</v>
      </c>
      <c r="Z859">
        <f t="shared" si="353"/>
        <v>0</v>
      </c>
      <c r="AA859">
        <f t="shared" ref="AA859:AB861" si="361">0.0098*(($BM859*(W859^$BO859)*($C859-14.4)*$BP859)+($BN859*W859*W859))</f>
        <v>2.8713119161117781E-2</v>
      </c>
      <c r="AB859">
        <f t="shared" si="361"/>
        <v>0</v>
      </c>
      <c r="AC859">
        <f t="shared" ref="AC859:AC861" si="362">0.0098*(($BM859*(Y859^$BO859)*($C859-14.4)*$BP859)+($BN859*Y859*Y859))</f>
        <v>0</v>
      </c>
      <c r="AD859" s="96">
        <f t="shared" ref="AD859:AD861" si="363">0.0098*(($BM859*(Z859^$BO859)*($C859-14.4)*$BP859)+($BN859*Z859*Z859))</f>
        <v>0</v>
      </c>
      <c r="AE859" s="95">
        <v>0</v>
      </c>
      <c r="AF859" s="86">
        <v>0</v>
      </c>
      <c r="AG859" s="86">
        <v>0</v>
      </c>
      <c r="AH859">
        <v>0.98</v>
      </c>
      <c r="AI859">
        <v>0.98</v>
      </c>
      <c r="AJ859">
        <v>0.98</v>
      </c>
      <c r="AK859">
        <f t="shared" si="354"/>
        <v>0</v>
      </c>
      <c r="AL859">
        <f t="shared" si="355"/>
        <v>0</v>
      </c>
      <c r="AM859">
        <f t="shared" si="356"/>
        <v>0</v>
      </c>
      <c r="AN859">
        <f t="shared" si="357"/>
        <v>0</v>
      </c>
      <c r="AO859">
        <f t="shared" si="358"/>
        <v>0</v>
      </c>
      <c r="AP859">
        <f t="shared" si="359"/>
        <v>0</v>
      </c>
      <c r="AQ859" s="97">
        <f>(AK859/(IF((237.3*LN(('Mini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59" s="97">
        <f>(AL859/(IF((237.3*LN(('Mini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59" s="97">
        <f>(AM859/(IF((237.3*LN(('Mini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59">
        <f t="shared" ref="AT859:AT861" si="364">0.0098*(($BM859*(AN859^$BO859)*($C859-14.4)*$BP859)+($BN859*AN859*AN859))</f>
        <v>0</v>
      </c>
      <c r="AU859">
        <v>0</v>
      </c>
      <c r="AV859" s="96">
        <v>0</v>
      </c>
      <c r="AW859" s="139">
        <f t="shared" si="339"/>
        <v>0.46666666666666667</v>
      </c>
      <c r="AX859" s="129">
        <v>0</v>
      </c>
      <c r="AY859" s="129">
        <v>0</v>
      </c>
      <c r="AZ859" s="129">
        <v>0</v>
      </c>
      <c r="BA859" s="86"/>
      <c r="BB859" s="86">
        <v>0</v>
      </c>
      <c r="BC859">
        <v>0</v>
      </c>
      <c r="BD859">
        <v>0</v>
      </c>
      <c r="BE859">
        <v>0</v>
      </c>
      <c r="BG859">
        <v>0</v>
      </c>
      <c r="BH859">
        <v>0</v>
      </c>
      <c r="BI859">
        <v>0</v>
      </c>
      <c r="BJ859">
        <v>0</v>
      </c>
      <c r="BM859">
        <f t="shared" si="341"/>
        <v>1.4501879713725999E-3</v>
      </c>
      <c r="BN859">
        <f t="shared" si="342"/>
        <v>3.7831632653061002E-4</v>
      </c>
      <c r="BO859">
        <f t="shared" si="343"/>
        <v>1.4868910444209</v>
      </c>
      <c r="BP859">
        <f t="shared" si="344"/>
        <v>2</v>
      </c>
    </row>
    <row r="860" spans="1:68" x14ac:dyDescent="0.25">
      <c r="A860" t="str">
        <f t="shared" si="346"/>
        <v>2070303</v>
      </c>
      <c r="B860">
        <v>20</v>
      </c>
      <c r="C860">
        <v>70</v>
      </c>
      <c r="D860">
        <v>3</v>
      </c>
      <c r="E860">
        <v>30</v>
      </c>
      <c r="F860" s="138">
        <f t="shared" si="347"/>
        <v>15</v>
      </c>
      <c r="G860">
        <v>0</v>
      </c>
      <c r="H860">
        <v>0</v>
      </c>
      <c r="I860">
        <v>0</v>
      </c>
      <c r="J860" s="94">
        <v>0</v>
      </c>
      <c r="K860" s="87">
        <v>351.20000000000005</v>
      </c>
      <c r="L860" s="86">
        <v>0</v>
      </c>
      <c r="M860" s="86">
        <v>0</v>
      </c>
      <c r="N860" s="86">
        <v>0</v>
      </c>
      <c r="O860">
        <v>1.3620000000000001</v>
      </c>
      <c r="P860">
        <v>1.1000000000000001</v>
      </c>
      <c r="Q860">
        <v>1.1000000000000001</v>
      </c>
      <c r="R860">
        <v>1.1000000000000001</v>
      </c>
      <c r="S860">
        <f t="shared" si="328"/>
        <v>52</v>
      </c>
      <c r="T860">
        <f t="shared" si="348"/>
        <v>0</v>
      </c>
      <c r="U860">
        <f t="shared" si="349"/>
        <v>0</v>
      </c>
      <c r="V860">
        <f t="shared" si="350"/>
        <v>0</v>
      </c>
      <c r="W860">
        <f t="shared" si="360"/>
        <v>9</v>
      </c>
      <c r="X860">
        <f t="shared" si="351"/>
        <v>0</v>
      </c>
      <c r="Y860">
        <f t="shared" si="352"/>
        <v>0</v>
      </c>
      <c r="Z860">
        <f t="shared" si="353"/>
        <v>0</v>
      </c>
      <c r="AA860">
        <f t="shared" si="361"/>
        <v>1.0692124129083854E-2</v>
      </c>
      <c r="AB860">
        <f t="shared" si="361"/>
        <v>0</v>
      </c>
      <c r="AC860">
        <f t="shared" si="362"/>
        <v>0</v>
      </c>
      <c r="AD860" s="96">
        <f t="shared" si="363"/>
        <v>0</v>
      </c>
      <c r="AE860" s="95">
        <v>0</v>
      </c>
      <c r="AF860" s="86">
        <v>0</v>
      </c>
      <c r="AG860" s="86">
        <v>0</v>
      </c>
      <c r="AH860">
        <v>0.98</v>
      </c>
      <c r="AI860">
        <v>0.98</v>
      </c>
      <c r="AJ860">
        <v>0.98</v>
      </c>
      <c r="AK860">
        <f t="shared" si="354"/>
        <v>0</v>
      </c>
      <c r="AL860">
        <f t="shared" si="355"/>
        <v>0</v>
      </c>
      <c r="AM860">
        <f t="shared" si="356"/>
        <v>0</v>
      </c>
      <c r="AN860">
        <f t="shared" si="357"/>
        <v>0</v>
      </c>
      <c r="AO860">
        <f t="shared" si="358"/>
        <v>0</v>
      </c>
      <c r="AP860">
        <f t="shared" si="359"/>
        <v>0</v>
      </c>
      <c r="AQ860" s="97">
        <f>(AK860/(IF((237.3*LN(('Mini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0" s="97">
        <f>(AL860/(IF((237.3*LN(('Mini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0" s="97">
        <f>(AM860/(IF((237.3*LN(('Mini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0">
        <f t="shared" si="364"/>
        <v>0</v>
      </c>
      <c r="AU860">
        <v>0</v>
      </c>
      <c r="AV860" s="96">
        <v>0</v>
      </c>
      <c r="AW860" s="139">
        <f t="shared" si="339"/>
        <v>0.70000000000000007</v>
      </c>
      <c r="AX860" s="129">
        <v>0</v>
      </c>
      <c r="AY860" s="129">
        <v>0</v>
      </c>
      <c r="AZ860" s="129">
        <v>0</v>
      </c>
      <c r="BA860" s="86"/>
      <c r="BB860" s="86">
        <v>0</v>
      </c>
      <c r="BC860">
        <v>0</v>
      </c>
      <c r="BD860">
        <v>0</v>
      </c>
      <c r="BE860">
        <v>0</v>
      </c>
      <c r="BG860">
        <v>0</v>
      </c>
      <c r="BH860">
        <v>0</v>
      </c>
      <c r="BI860">
        <v>0</v>
      </c>
      <c r="BJ860">
        <v>0</v>
      </c>
      <c r="BM860">
        <f t="shared" si="341"/>
        <v>1.9563320356262001E-4</v>
      </c>
      <c r="BN860">
        <f t="shared" si="342"/>
        <v>4.4708458846471E-4</v>
      </c>
      <c r="BO860">
        <f t="shared" si="343"/>
        <v>1.766459432507</v>
      </c>
      <c r="BP860">
        <f t="shared" si="344"/>
        <v>2</v>
      </c>
    </row>
    <row r="861" spans="1:68" x14ac:dyDescent="0.25">
      <c r="A861" t="str">
        <f t="shared" si="346"/>
        <v>2070383</v>
      </c>
      <c r="B861">
        <v>20</v>
      </c>
      <c r="C861">
        <v>70</v>
      </c>
      <c r="D861">
        <v>3</v>
      </c>
      <c r="E861">
        <v>38</v>
      </c>
      <c r="F861" s="138">
        <f t="shared" si="347"/>
        <v>20</v>
      </c>
      <c r="G861">
        <v>0</v>
      </c>
      <c r="H861">
        <v>0</v>
      </c>
      <c r="I861">
        <v>0</v>
      </c>
      <c r="J861" s="94">
        <v>0</v>
      </c>
      <c r="K861" s="87">
        <v>491.6</v>
      </c>
      <c r="L861" s="86">
        <v>0</v>
      </c>
      <c r="M861" s="86">
        <v>0</v>
      </c>
      <c r="N861" s="86">
        <v>0</v>
      </c>
      <c r="O861">
        <v>1.3620000000000001</v>
      </c>
      <c r="P861">
        <v>1.1000000000000001</v>
      </c>
      <c r="Q861">
        <v>1.1000000000000001</v>
      </c>
      <c r="R861">
        <v>1.1000000000000001</v>
      </c>
      <c r="S861">
        <f t="shared" si="328"/>
        <v>73</v>
      </c>
      <c r="T861">
        <f t="shared" si="348"/>
        <v>0</v>
      </c>
      <c r="U861">
        <f t="shared" si="349"/>
        <v>0</v>
      </c>
      <c r="V861">
        <f t="shared" si="350"/>
        <v>0</v>
      </c>
      <c r="W861">
        <f t="shared" si="360"/>
        <v>13</v>
      </c>
      <c r="X861">
        <f t="shared" si="351"/>
        <v>0</v>
      </c>
      <c r="Y861">
        <f t="shared" si="352"/>
        <v>0</v>
      </c>
      <c r="Z861">
        <f t="shared" si="353"/>
        <v>0</v>
      </c>
      <c r="AA861">
        <f t="shared" si="361"/>
        <v>6.1645085901544945E-2</v>
      </c>
      <c r="AB861">
        <f t="shared" si="361"/>
        <v>0</v>
      </c>
      <c r="AC861">
        <f t="shared" si="362"/>
        <v>0</v>
      </c>
      <c r="AD861" s="96">
        <f t="shared" si="363"/>
        <v>0</v>
      </c>
      <c r="AE861" s="95">
        <v>0</v>
      </c>
      <c r="AF861" s="86">
        <v>0</v>
      </c>
      <c r="AG861" s="86">
        <v>0</v>
      </c>
      <c r="AH861">
        <v>0.98</v>
      </c>
      <c r="AI861">
        <v>0.98</v>
      </c>
      <c r="AJ861">
        <v>0.98</v>
      </c>
      <c r="AK861">
        <f t="shared" si="354"/>
        <v>0</v>
      </c>
      <c r="AL861">
        <f t="shared" si="355"/>
        <v>0</v>
      </c>
      <c r="AM861">
        <f t="shared" si="356"/>
        <v>0</v>
      </c>
      <c r="AN861">
        <f t="shared" si="357"/>
        <v>0</v>
      </c>
      <c r="AO861">
        <f t="shared" si="358"/>
        <v>0</v>
      </c>
      <c r="AP861">
        <f t="shared" si="359"/>
        <v>0</v>
      </c>
      <c r="AQ861" s="97">
        <f>(AK861/(IF((237.3*LN(('Mini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1" s="97">
        <f>(AL861/(IF((237.3*LN(('Mini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1" s="97">
        <f>(AM861/(IF((237.3*LN(('Mini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1">
        <f t="shared" si="364"/>
        <v>0</v>
      </c>
      <c r="AU861">
        <v>0</v>
      </c>
      <c r="AV861" s="96">
        <v>0</v>
      </c>
      <c r="AW861" s="139">
        <f t="shared" si="339"/>
        <v>0.93333333333333335</v>
      </c>
      <c r="AX861" s="129">
        <v>0</v>
      </c>
      <c r="AY861" s="129">
        <v>0</v>
      </c>
      <c r="AZ861" s="129">
        <v>0</v>
      </c>
      <c r="BA861" s="86"/>
      <c r="BB861" s="86">
        <v>0</v>
      </c>
      <c r="BC861">
        <v>0</v>
      </c>
      <c r="BD861">
        <v>0</v>
      </c>
      <c r="BE861">
        <v>0</v>
      </c>
      <c r="BG861">
        <v>0</v>
      </c>
      <c r="BH861">
        <v>0</v>
      </c>
      <c r="BI861">
        <v>0</v>
      </c>
      <c r="BJ861">
        <v>0</v>
      </c>
      <c r="BM861">
        <f t="shared" si="341"/>
        <v>1.6730950035507E-3</v>
      </c>
      <c r="BN861">
        <f t="shared" si="342"/>
        <v>3.2929523945446001E-4</v>
      </c>
      <c r="BO861">
        <f t="shared" si="343"/>
        <v>1.3691788367472</v>
      </c>
      <c r="BP861">
        <f t="shared" si="344"/>
        <v>2</v>
      </c>
    </row>
    <row r="862" spans="1:68" x14ac:dyDescent="0.25">
      <c r="A862" t="str">
        <f t="shared" si="346"/>
        <v>2080143</v>
      </c>
      <c r="B862">
        <v>20</v>
      </c>
      <c r="C862">
        <v>80</v>
      </c>
      <c r="D862">
        <v>3</v>
      </c>
      <c r="E862">
        <v>14</v>
      </c>
      <c r="F862" s="138">
        <f t="shared" si="347"/>
        <v>0</v>
      </c>
      <c r="G862">
        <v>0</v>
      </c>
      <c r="H862">
        <v>0</v>
      </c>
      <c r="I862">
        <v>0</v>
      </c>
      <c r="J862" s="94">
        <v>0</v>
      </c>
      <c r="K862" s="87" t="s">
        <v>155</v>
      </c>
      <c r="L862" s="86">
        <v>0</v>
      </c>
      <c r="M862" s="86">
        <v>0</v>
      </c>
      <c r="N862" s="86">
        <v>0</v>
      </c>
      <c r="O862">
        <v>1.3620000000000001</v>
      </c>
      <c r="P862">
        <v>1.1000000000000001</v>
      </c>
      <c r="Q862">
        <v>1.1000000000000001</v>
      </c>
      <c r="R862">
        <v>1.1000000000000001</v>
      </c>
      <c r="S862" t="s">
        <v>154</v>
      </c>
      <c r="T862">
        <f t="shared" si="348"/>
        <v>0</v>
      </c>
      <c r="U862">
        <f t="shared" si="349"/>
        <v>0</v>
      </c>
      <c r="V862">
        <f t="shared" si="350"/>
        <v>0</v>
      </c>
      <c r="W862" t="s">
        <v>154</v>
      </c>
      <c r="X862">
        <f t="shared" si="351"/>
        <v>0</v>
      </c>
      <c r="Y862">
        <f t="shared" si="352"/>
        <v>0</v>
      </c>
      <c r="Z862">
        <f t="shared" si="353"/>
        <v>0</v>
      </c>
      <c r="AA862" t="s">
        <v>154</v>
      </c>
      <c r="AB862" t="s">
        <v>154</v>
      </c>
      <c r="AC862" t="s">
        <v>154</v>
      </c>
      <c r="AD862" s="96" t="s">
        <v>154</v>
      </c>
      <c r="AE862" s="95">
        <v>0</v>
      </c>
      <c r="AF862" s="86">
        <v>0</v>
      </c>
      <c r="AG862" s="86">
        <v>0</v>
      </c>
      <c r="AH862">
        <v>0.98</v>
      </c>
      <c r="AI862">
        <v>0.98</v>
      </c>
      <c r="AJ862">
        <v>0.98</v>
      </c>
      <c r="AK862">
        <f t="shared" si="354"/>
        <v>0</v>
      </c>
      <c r="AL862">
        <f t="shared" si="355"/>
        <v>0</v>
      </c>
      <c r="AM862">
        <f t="shared" si="356"/>
        <v>0</v>
      </c>
      <c r="AN862">
        <f t="shared" si="357"/>
        <v>0</v>
      </c>
      <c r="AO862">
        <f t="shared" si="358"/>
        <v>0</v>
      </c>
      <c r="AP862">
        <f t="shared" si="359"/>
        <v>0</v>
      </c>
      <c r="AQ862" s="97">
        <f>(AK862/(IF((237.3*LN(('Mini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2" s="97">
        <f>(AL862/(IF((237.3*LN(('Mini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2" s="97">
        <f>(AM862/(IF((237.3*LN(('Mini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2" t="s">
        <v>154</v>
      </c>
      <c r="AU862" t="s">
        <v>154</v>
      </c>
      <c r="AV862" s="96" t="s">
        <v>154</v>
      </c>
      <c r="AW862" s="139">
        <f t="shared" si="339"/>
        <v>0</v>
      </c>
      <c r="AX862" s="129">
        <v>0</v>
      </c>
      <c r="AY862" s="129">
        <v>0</v>
      </c>
      <c r="AZ862" s="129">
        <v>0</v>
      </c>
      <c r="BA862" s="86"/>
      <c r="BB862" s="86">
        <v>0</v>
      </c>
      <c r="BC862">
        <v>0</v>
      </c>
      <c r="BD862">
        <v>0</v>
      </c>
      <c r="BE862">
        <v>0</v>
      </c>
      <c r="BG862">
        <v>0</v>
      </c>
      <c r="BH862">
        <v>0</v>
      </c>
      <c r="BI862">
        <v>0</v>
      </c>
      <c r="BJ862">
        <v>0</v>
      </c>
      <c r="BM862">
        <f t="shared" si="341"/>
        <v>0</v>
      </c>
      <c r="BN862">
        <f t="shared" si="342"/>
        <v>0</v>
      </c>
      <c r="BO862">
        <f t="shared" si="343"/>
        <v>0</v>
      </c>
      <c r="BP862">
        <f t="shared" si="344"/>
        <v>0</v>
      </c>
    </row>
    <row r="863" spans="1:68" x14ac:dyDescent="0.25">
      <c r="A863" t="str">
        <f t="shared" si="346"/>
        <v>2080183</v>
      </c>
      <c r="B863">
        <v>20</v>
      </c>
      <c r="C863">
        <v>80</v>
      </c>
      <c r="D863">
        <v>3</v>
      </c>
      <c r="E863">
        <v>18</v>
      </c>
      <c r="F863" s="138">
        <f t="shared" si="347"/>
        <v>0</v>
      </c>
      <c r="G863">
        <v>0</v>
      </c>
      <c r="H863">
        <v>0</v>
      </c>
      <c r="I863">
        <v>0</v>
      </c>
      <c r="J863" s="94">
        <v>0</v>
      </c>
      <c r="K863" s="87" t="s">
        <v>155</v>
      </c>
      <c r="L863" s="86">
        <v>0</v>
      </c>
      <c r="M863" s="86">
        <v>0</v>
      </c>
      <c r="N863" s="86">
        <v>0</v>
      </c>
      <c r="O863">
        <v>1.3620000000000001</v>
      </c>
      <c r="P863">
        <v>1.1000000000000001</v>
      </c>
      <c r="Q863">
        <v>1.1000000000000001</v>
      </c>
      <c r="R863">
        <v>1.1000000000000001</v>
      </c>
      <c r="S863" t="s">
        <v>154</v>
      </c>
      <c r="T863">
        <f t="shared" si="348"/>
        <v>0</v>
      </c>
      <c r="U863">
        <f t="shared" si="349"/>
        <v>0</v>
      </c>
      <c r="V863">
        <f t="shared" si="350"/>
        <v>0</v>
      </c>
      <c r="W863" t="s">
        <v>154</v>
      </c>
      <c r="X863">
        <f t="shared" si="351"/>
        <v>0</v>
      </c>
      <c r="Y863">
        <f t="shared" si="352"/>
        <v>0</v>
      </c>
      <c r="Z863">
        <f t="shared" si="353"/>
        <v>0</v>
      </c>
      <c r="AA863" t="s">
        <v>154</v>
      </c>
      <c r="AB863" t="s">
        <v>154</v>
      </c>
      <c r="AC863" t="s">
        <v>154</v>
      </c>
      <c r="AD863" s="96" t="s">
        <v>154</v>
      </c>
      <c r="AE863" s="95">
        <v>0</v>
      </c>
      <c r="AF863" s="86">
        <v>0</v>
      </c>
      <c r="AG863" s="86">
        <v>0</v>
      </c>
      <c r="AH863">
        <v>0.98</v>
      </c>
      <c r="AI863">
        <v>0.98</v>
      </c>
      <c r="AJ863">
        <v>0.98</v>
      </c>
      <c r="AK863">
        <f t="shared" si="354"/>
        <v>0</v>
      </c>
      <c r="AL863">
        <f t="shared" si="355"/>
        <v>0</v>
      </c>
      <c r="AM863">
        <f t="shared" si="356"/>
        <v>0</v>
      </c>
      <c r="AN863">
        <f t="shared" si="357"/>
        <v>0</v>
      </c>
      <c r="AO863">
        <f t="shared" si="358"/>
        <v>0</v>
      </c>
      <c r="AP863">
        <f t="shared" si="359"/>
        <v>0</v>
      </c>
      <c r="AQ863" s="97">
        <f>(AK863/(IF((237.3*LN(('Mini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3" s="97">
        <f>(AL863/(IF((237.3*LN(('Mini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3" s="97">
        <f>(AM863/(IF((237.3*LN(('Mini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3" t="s">
        <v>154</v>
      </c>
      <c r="AU863" t="s">
        <v>154</v>
      </c>
      <c r="AV863" s="96" t="s">
        <v>154</v>
      </c>
      <c r="AW863" s="139">
        <f t="shared" si="339"/>
        <v>0</v>
      </c>
      <c r="AX863" s="129">
        <v>0</v>
      </c>
      <c r="AY863" s="129">
        <v>0</v>
      </c>
      <c r="AZ863" s="129">
        <v>0</v>
      </c>
      <c r="BA863" s="86"/>
      <c r="BB863" s="86">
        <v>0</v>
      </c>
      <c r="BC863">
        <v>0</v>
      </c>
      <c r="BD863">
        <v>0</v>
      </c>
      <c r="BE863">
        <v>0</v>
      </c>
      <c r="BG863">
        <v>0</v>
      </c>
      <c r="BH863">
        <v>0</v>
      </c>
      <c r="BI863">
        <v>0</v>
      </c>
      <c r="BJ863">
        <v>0</v>
      </c>
      <c r="BM863">
        <f t="shared" si="341"/>
        <v>0</v>
      </c>
      <c r="BN863">
        <f t="shared" si="342"/>
        <v>0</v>
      </c>
      <c r="BO863">
        <f t="shared" si="343"/>
        <v>0</v>
      </c>
      <c r="BP863">
        <f t="shared" si="344"/>
        <v>0</v>
      </c>
    </row>
    <row r="864" spans="1:68" x14ac:dyDescent="0.25">
      <c r="A864" t="str">
        <f t="shared" si="346"/>
        <v>2080233</v>
      </c>
      <c r="B864">
        <v>20</v>
      </c>
      <c r="C864">
        <v>80</v>
      </c>
      <c r="D864">
        <v>3</v>
      </c>
      <c r="E864">
        <v>23</v>
      </c>
      <c r="F864" s="138">
        <f t="shared" si="347"/>
        <v>10</v>
      </c>
      <c r="G864">
        <v>0</v>
      </c>
      <c r="H864">
        <v>0</v>
      </c>
      <c r="I864">
        <v>0</v>
      </c>
      <c r="J864" s="94">
        <v>0</v>
      </c>
      <c r="K864" s="87">
        <v>330.5</v>
      </c>
      <c r="L864" s="86">
        <v>0</v>
      </c>
      <c r="M864" s="86">
        <v>0</v>
      </c>
      <c r="N864" s="86">
        <v>0</v>
      </c>
      <c r="O864">
        <v>1.3620000000000001</v>
      </c>
      <c r="P864">
        <v>1.1000000000000001</v>
      </c>
      <c r="Q864">
        <v>1.1000000000000001</v>
      </c>
      <c r="R864">
        <v>1.1000000000000001</v>
      </c>
      <c r="S864">
        <f t="shared" si="328"/>
        <v>49</v>
      </c>
      <c r="T864">
        <f t="shared" si="348"/>
        <v>0</v>
      </c>
      <c r="U864">
        <f t="shared" si="349"/>
        <v>0</v>
      </c>
      <c r="V864">
        <f t="shared" si="350"/>
        <v>0</v>
      </c>
      <c r="W864">
        <f t="shared" si="360"/>
        <v>8</v>
      </c>
      <c r="X864">
        <f t="shared" si="351"/>
        <v>0</v>
      </c>
      <c r="Y864">
        <f t="shared" si="352"/>
        <v>0</v>
      </c>
      <c r="Z864">
        <f t="shared" si="353"/>
        <v>0</v>
      </c>
      <c r="AA864">
        <f t="shared" ref="AA864:AB866" si="365">0.0098*(($BM864*(W864^$BO864)*($C864-14.4)*$BP864)+($BN864*W864*W864))</f>
        <v>4.1293657058048563E-2</v>
      </c>
      <c r="AB864">
        <f t="shared" si="365"/>
        <v>0</v>
      </c>
      <c r="AC864">
        <f t="shared" ref="AC864:AC866" si="366">0.0098*(($BM864*(Y864^$BO864)*($C864-14.4)*$BP864)+($BN864*Y864*Y864))</f>
        <v>0</v>
      </c>
      <c r="AD864" s="96">
        <f t="shared" ref="AD864:AD866" si="367">0.0098*(($BM864*(Z864^$BO864)*($C864-14.4)*$BP864)+($BN864*Z864*Z864))</f>
        <v>0</v>
      </c>
      <c r="AE864" s="95">
        <v>0</v>
      </c>
      <c r="AF864" s="86">
        <v>0</v>
      </c>
      <c r="AG864" s="86">
        <v>0</v>
      </c>
      <c r="AH864">
        <v>0.98</v>
      </c>
      <c r="AI864">
        <v>0.98</v>
      </c>
      <c r="AJ864">
        <v>0.98</v>
      </c>
      <c r="AK864">
        <f t="shared" si="354"/>
        <v>0</v>
      </c>
      <c r="AL864">
        <f t="shared" si="355"/>
        <v>0</v>
      </c>
      <c r="AM864">
        <f t="shared" si="356"/>
        <v>0</v>
      </c>
      <c r="AN864">
        <f t="shared" si="357"/>
        <v>0</v>
      </c>
      <c r="AO864">
        <f t="shared" si="358"/>
        <v>0</v>
      </c>
      <c r="AP864">
        <f t="shared" si="359"/>
        <v>0</v>
      </c>
      <c r="AQ864" s="97">
        <f>(AK864/(IF((237.3*LN(('Mini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4" s="97">
        <f>(AL864/(IF((237.3*LN(('Mini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4" s="97">
        <f>(AM864/(IF((237.3*LN(('Mini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4">
        <f t="shared" ref="AT864:AT866" si="368">0.0098*(($BM864*(AN864^$BO864)*($C864-14.4)*$BP864)+($BN864*AN864*AN864))</f>
        <v>0</v>
      </c>
      <c r="AU864">
        <v>0</v>
      </c>
      <c r="AV864" s="96">
        <v>0</v>
      </c>
      <c r="AW864" s="139">
        <f t="shared" si="339"/>
        <v>0.53333333333333333</v>
      </c>
      <c r="AX864" s="129">
        <v>0</v>
      </c>
      <c r="AY864" s="129">
        <v>0</v>
      </c>
      <c r="AZ864" s="129">
        <v>0</v>
      </c>
      <c r="BA864" s="86"/>
      <c r="BB864" s="86">
        <v>0</v>
      </c>
      <c r="BC864">
        <v>0</v>
      </c>
      <c r="BD864">
        <v>0</v>
      </c>
      <c r="BE864">
        <v>0</v>
      </c>
      <c r="BG864">
        <v>0</v>
      </c>
      <c r="BH864">
        <v>0</v>
      </c>
      <c r="BI864">
        <v>0</v>
      </c>
      <c r="BJ864">
        <v>0</v>
      </c>
      <c r="BM864">
        <f t="shared" si="341"/>
        <v>1.4501879713725999E-3</v>
      </c>
      <c r="BN864">
        <f t="shared" si="342"/>
        <v>3.7831632653061002E-4</v>
      </c>
      <c r="BO864">
        <f t="shared" si="343"/>
        <v>1.4868910444209</v>
      </c>
      <c r="BP864">
        <f t="shared" si="344"/>
        <v>2</v>
      </c>
    </row>
    <row r="865" spans="1:68" x14ac:dyDescent="0.25">
      <c r="A865" t="str">
        <f t="shared" si="346"/>
        <v>2080303</v>
      </c>
      <c r="B865">
        <v>20</v>
      </c>
      <c r="C865">
        <v>80</v>
      </c>
      <c r="D865">
        <v>3</v>
      </c>
      <c r="E865">
        <v>30</v>
      </c>
      <c r="F865" s="138">
        <f t="shared" si="347"/>
        <v>15</v>
      </c>
      <c r="G865">
        <v>0</v>
      </c>
      <c r="H865">
        <v>0</v>
      </c>
      <c r="I865">
        <v>0</v>
      </c>
      <c r="J865" s="94">
        <v>0</v>
      </c>
      <c r="K865" s="87">
        <v>439</v>
      </c>
      <c r="L865" s="86">
        <v>0</v>
      </c>
      <c r="M865" s="86">
        <v>0</v>
      </c>
      <c r="N865" s="86">
        <v>0</v>
      </c>
      <c r="O865">
        <v>1.3620000000000001</v>
      </c>
      <c r="P865">
        <v>1.1000000000000001</v>
      </c>
      <c r="Q865">
        <v>1.1000000000000001</v>
      </c>
      <c r="R865">
        <v>1.1000000000000001</v>
      </c>
      <c r="S865">
        <f t="shared" si="328"/>
        <v>66</v>
      </c>
      <c r="T865">
        <f t="shared" si="348"/>
        <v>0</v>
      </c>
      <c r="U865">
        <f t="shared" si="349"/>
        <v>0</v>
      </c>
      <c r="V865">
        <f t="shared" si="350"/>
        <v>0</v>
      </c>
      <c r="W865">
        <f t="shared" si="360"/>
        <v>11</v>
      </c>
      <c r="X865">
        <f t="shared" si="351"/>
        <v>0</v>
      </c>
      <c r="Y865">
        <f t="shared" si="352"/>
        <v>0</v>
      </c>
      <c r="Z865">
        <f t="shared" si="353"/>
        <v>0</v>
      </c>
      <c r="AA865">
        <f t="shared" si="365"/>
        <v>1.7915381643047696E-2</v>
      </c>
      <c r="AB865">
        <f t="shared" si="365"/>
        <v>0</v>
      </c>
      <c r="AC865">
        <f t="shared" si="366"/>
        <v>0</v>
      </c>
      <c r="AD865" s="96">
        <f t="shared" si="367"/>
        <v>0</v>
      </c>
      <c r="AE865" s="95">
        <v>0</v>
      </c>
      <c r="AF865" s="86">
        <v>0</v>
      </c>
      <c r="AG865" s="86">
        <v>0</v>
      </c>
      <c r="AH865">
        <v>0.98</v>
      </c>
      <c r="AI865">
        <v>0.98</v>
      </c>
      <c r="AJ865">
        <v>0.98</v>
      </c>
      <c r="AK865">
        <f t="shared" si="354"/>
        <v>0</v>
      </c>
      <c r="AL865">
        <f t="shared" si="355"/>
        <v>0</v>
      </c>
      <c r="AM865">
        <f t="shared" si="356"/>
        <v>0</v>
      </c>
      <c r="AN865">
        <f t="shared" si="357"/>
        <v>0</v>
      </c>
      <c r="AO865">
        <f t="shared" si="358"/>
        <v>0</v>
      </c>
      <c r="AP865">
        <f t="shared" si="359"/>
        <v>0</v>
      </c>
      <c r="AQ865" s="97">
        <f>(AK865/(IF((237.3*LN(('Mini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5" s="97">
        <f>(AL865/(IF((237.3*LN(('Mini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5" s="97">
        <f>(AM865/(IF((237.3*LN(('Mini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5">
        <f t="shared" si="368"/>
        <v>0</v>
      </c>
      <c r="AU865">
        <v>0</v>
      </c>
      <c r="AV865" s="96">
        <v>0</v>
      </c>
      <c r="AW865" s="139">
        <f t="shared" si="339"/>
        <v>0.8</v>
      </c>
      <c r="AX865" s="129">
        <v>0</v>
      </c>
      <c r="AY865" s="129">
        <v>0</v>
      </c>
      <c r="AZ865" s="129">
        <v>0</v>
      </c>
      <c r="BA865" s="86"/>
      <c r="BB865" s="86">
        <v>0</v>
      </c>
      <c r="BC865">
        <v>0</v>
      </c>
      <c r="BD865">
        <v>0</v>
      </c>
      <c r="BE865">
        <v>0</v>
      </c>
      <c r="BG865">
        <v>0</v>
      </c>
      <c r="BH865">
        <v>0</v>
      </c>
      <c r="BI865">
        <v>0</v>
      </c>
      <c r="BJ865">
        <v>0</v>
      </c>
      <c r="BM865">
        <f t="shared" si="341"/>
        <v>1.9563320356262001E-4</v>
      </c>
      <c r="BN865">
        <f t="shared" si="342"/>
        <v>4.4708458846471E-4</v>
      </c>
      <c r="BO865">
        <f t="shared" si="343"/>
        <v>1.766459432507</v>
      </c>
      <c r="BP865">
        <f t="shared" si="344"/>
        <v>2</v>
      </c>
    </row>
    <row r="866" spans="1:68" x14ac:dyDescent="0.25">
      <c r="A866" t="str">
        <f t="shared" si="346"/>
        <v>2080383</v>
      </c>
      <c r="B866">
        <v>20</v>
      </c>
      <c r="C866">
        <v>80</v>
      </c>
      <c r="D866">
        <v>3</v>
      </c>
      <c r="E866">
        <v>38</v>
      </c>
      <c r="F866" s="138">
        <f t="shared" si="347"/>
        <v>20</v>
      </c>
      <c r="G866">
        <v>0</v>
      </c>
      <c r="H866">
        <v>0</v>
      </c>
      <c r="I866">
        <v>0</v>
      </c>
      <c r="J866" s="94">
        <v>0</v>
      </c>
      <c r="K866" s="87">
        <v>614.5</v>
      </c>
      <c r="L866" s="86">
        <v>0</v>
      </c>
      <c r="M866" s="86">
        <v>0</v>
      </c>
      <c r="N866" s="86">
        <v>0</v>
      </c>
      <c r="O866">
        <v>1.3620000000000001</v>
      </c>
      <c r="P866">
        <v>1.1000000000000001</v>
      </c>
      <c r="Q866">
        <v>1.1000000000000001</v>
      </c>
      <c r="R866">
        <v>1.1000000000000001</v>
      </c>
      <c r="S866">
        <f t="shared" si="328"/>
        <v>92</v>
      </c>
      <c r="T866">
        <f t="shared" si="348"/>
        <v>0</v>
      </c>
      <c r="U866">
        <f t="shared" si="349"/>
        <v>0</v>
      </c>
      <c r="V866">
        <f t="shared" si="350"/>
        <v>0</v>
      </c>
      <c r="W866">
        <f t="shared" si="360"/>
        <v>16</v>
      </c>
      <c r="X866">
        <f t="shared" si="351"/>
        <v>0</v>
      </c>
      <c r="Y866">
        <f t="shared" si="352"/>
        <v>0</v>
      </c>
      <c r="Z866">
        <f t="shared" si="353"/>
        <v>0</v>
      </c>
      <c r="AA866">
        <f t="shared" si="365"/>
        <v>9.6619651074812379E-2</v>
      </c>
      <c r="AB866">
        <f t="shared" si="365"/>
        <v>0</v>
      </c>
      <c r="AC866">
        <f t="shared" si="366"/>
        <v>0</v>
      </c>
      <c r="AD866" s="96">
        <f t="shared" si="367"/>
        <v>0</v>
      </c>
      <c r="AE866" s="95">
        <v>0</v>
      </c>
      <c r="AF866" s="86">
        <v>0</v>
      </c>
      <c r="AG866" s="86">
        <v>0</v>
      </c>
      <c r="AH866">
        <v>0.98</v>
      </c>
      <c r="AI866">
        <v>0.98</v>
      </c>
      <c r="AJ866">
        <v>0.98</v>
      </c>
      <c r="AK866">
        <f t="shared" si="354"/>
        <v>0</v>
      </c>
      <c r="AL866">
        <f t="shared" si="355"/>
        <v>0</v>
      </c>
      <c r="AM866">
        <f t="shared" si="356"/>
        <v>0</v>
      </c>
      <c r="AN866">
        <f t="shared" si="357"/>
        <v>0</v>
      </c>
      <c r="AO866">
        <f t="shared" si="358"/>
        <v>0</v>
      </c>
      <c r="AP866">
        <f t="shared" si="359"/>
        <v>0</v>
      </c>
      <c r="AQ866" s="97">
        <f>(AK866/(IF((237.3*LN(('Mini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6" s="97">
        <f>(AL866/(IF((237.3*LN(('Mini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6" s="97">
        <f>(AM866/(IF((237.3*LN(('Mini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6">
        <f t="shared" si="368"/>
        <v>0</v>
      </c>
      <c r="AU866">
        <v>0</v>
      </c>
      <c r="AV866" s="96">
        <v>0</v>
      </c>
      <c r="AW866" s="139">
        <f t="shared" si="339"/>
        <v>1.0666666666666667</v>
      </c>
      <c r="AX866" s="129">
        <v>0</v>
      </c>
      <c r="AY866" s="129">
        <v>0</v>
      </c>
      <c r="AZ866" s="129">
        <v>0</v>
      </c>
      <c r="BA866" s="86"/>
      <c r="BB866" s="86">
        <v>0</v>
      </c>
      <c r="BC866">
        <v>0</v>
      </c>
      <c r="BD866">
        <v>0</v>
      </c>
      <c r="BE866">
        <v>0</v>
      </c>
      <c r="BG866">
        <v>0</v>
      </c>
      <c r="BH866">
        <v>0</v>
      </c>
      <c r="BI866">
        <v>0</v>
      </c>
      <c r="BJ866">
        <v>0</v>
      </c>
      <c r="BM866">
        <f t="shared" si="341"/>
        <v>1.6730950035507E-3</v>
      </c>
      <c r="BN866">
        <f t="shared" si="342"/>
        <v>3.2929523945446001E-4</v>
      </c>
      <c r="BO866">
        <f t="shared" si="343"/>
        <v>1.3691788367472</v>
      </c>
      <c r="BP866">
        <f t="shared" si="344"/>
        <v>2</v>
      </c>
    </row>
    <row r="867" spans="1:68" x14ac:dyDescent="0.25">
      <c r="A867" t="str">
        <f t="shared" si="346"/>
        <v>2090143</v>
      </c>
      <c r="B867">
        <v>20</v>
      </c>
      <c r="C867">
        <v>90</v>
      </c>
      <c r="D867">
        <v>3</v>
      </c>
      <c r="E867">
        <v>14</v>
      </c>
      <c r="F867" s="138">
        <f t="shared" si="347"/>
        <v>0</v>
      </c>
      <c r="G867">
        <v>0</v>
      </c>
      <c r="H867">
        <v>0</v>
      </c>
      <c r="I867">
        <v>0</v>
      </c>
      <c r="J867" s="94">
        <v>0</v>
      </c>
      <c r="K867" s="87" t="s">
        <v>155</v>
      </c>
      <c r="L867" s="86">
        <v>0</v>
      </c>
      <c r="M867" s="86">
        <v>0</v>
      </c>
      <c r="N867" s="86">
        <v>0</v>
      </c>
      <c r="O867">
        <v>1.3620000000000001</v>
      </c>
      <c r="P867">
        <v>1.1000000000000001</v>
      </c>
      <c r="Q867">
        <v>1.1000000000000001</v>
      </c>
      <c r="R867">
        <v>1.1000000000000001</v>
      </c>
      <c r="S867" t="s">
        <v>154</v>
      </c>
      <c r="T867">
        <f t="shared" si="348"/>
        <v>0</v>
      </c>
      <c r="U867">
        <f t="shared" si="349"/>
        <v>0</v>
      </c>
      <c r="V867">
        <f t="shared" si="350"/>
        <v>0</v>
      </c>
      <c r="W867" t="s">
        <v>154</v>
      </c>
      <c r="X867">
        <f t="shared" si="351"/>
        <v>0</v>
      </c>
      <c r="Y867">
        <f t="shared" si="352"/>
        <v>0</v>
      </c>
      <c r="Z867">
        <f t="shared" si="353"/>
        <v>0</v>
      </c>
      <c r="AA867" t="s">
        <v>154</v>
      </c>
      <c r="AB867" t="s">
        <v>154</v>
      </c>
      <c r="AC867" t="s">
        <v>154</v>
      </c>
      <c r="AD867" s="96" t="s">
        <v>154</v>
      </c>
      <c r="AE867" s="95">
        <v>0</v>
      </c>
      <c r="AF867" s="86">
        <v>0</v>
      </c>
      <c r="AG867" s="86">
        <v>0</v>
      </c>
      <c r="AH867">
        <v>0.98</v>
      </c>
      <c r="AI867">
        <v>0.98</v>
      </c>
      <c r="AJ867">
        <v>0.98</v>
      </c>
      <c r="AK867">
        <f t="shared" si="354"/>
        <v>0</v>
      </c>
      <c r="AL867">
        <f t="shared" si="355"/>
        <v>0</v>
      </c>
      <c r="AM867">
        <f t="shared" si="356"/>
        <v>0</v>
      </c>
      <c r="AN867">
        <f t="shared" si="357"/>
        <v>0</v>
      </c>
      <c r="AO867">
        <f t="shared" si="358"/>
        <v>0</v>
      </c>
      <c r="AP867">
        <f t="shared" si="359"/>
        <v>0</v>
      </c>
      <c r="AQ867" s="97">
        <f>(AK867/(IF((237.3*LN(('Mini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7" s="97">
        <f>(AL867/(IF((237.3*LN(('Mini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7" s="97">
        <f>(AM867/(IF((237.3*LN(('Mini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7" t="s">
        <v>154</v>
      </c>
      <c r="AU867" t="s">
        <v>154</v>
      </c>
      <c r="AV867" s="96" t="s">
        <v>154</v>
      </c>
      <c r="AW867" s="139">
        <f t="shared" si="339"/>
        <v>0</v>
      </c>
      <c r="AX867" s="129">
        <v>0</v>
      </c>
      <c r="AY867" s="129">
        <v>0</v>
      </c>
      <c r="AZ867" s="129">
        <v>0</v>
      </c>
      <c r="BA867" s="86"/>
      <c r="BB867" s="86">
        <v>0</v>
      </c>
      <c r="BC867">
        <v>0</v>
      </c>
      <c r="BD867">
        <v>0</v>
      </c>
      <c r="BE867">
        <v>0</v>
      </c>
      <c r="BG867">
        <v>0</v>
      </c>
      <c r="BH867">
        <v>0</v>
      </c>
      <c r="BI867">
        <v>0</v>
      </c>
      <c r="BJ867">
        <v>0</v>
      </c>
      <c r="BM867">
        <f t="shared" si="341"/>
        <v>0</v>
      </c>
      <c r="BN867">
        <f t="shared" si="342"/>
        <v>0</v>
      </c>
      <c r="BO867">
        <f t="shared" si="343"/>
        <v>0</v>
      </c>
      <c r="BP867">
        <f t="shared" si="344"/>
        <v>0</v>
      </c>
    </row>
    <row r="868" spans="1:68" x14ac:dyDescent="0.25">
      <c r="A868" t="str">
        <f t="shared" si="346"/>
        <v>2090183</v>
      </c>
      <c r="B868">
        <v>20</v>
      </c>
      <c r="C868">
        <v>90</v>
      </c>
      <c r="D868">
        <v>3</v>
      </c>
      <c r="E868">
        <v>18</v>
      </c>
      <c r="F868" s="138">
        <f t="shared" si="347"/>
        <v>0</v>
      </c>
      <c r="G868">
        <v>0</v>
      </c>
      <c r="H868">
        <v>0</v>
      </c>
      <c r="I868">
        <v>0</v>
      </c>
      <c r="J868" s="94">
        <v>0</v>
      </c>
      <c r="K868" s="87" t="s">
        <v>155</v>
      </c>
      <c r="L868" s="86">
        <v>0</v>
      </c>
      <c r="M868" s="86">
        <v>0</v>
      </c>
      <c r="N868" s="86">
        <v>0</v>
      </c>
      <c r="O868">
        <v>1.3620000000000001</v>
      </c>
      <c r="P868">
        <v>1.1000000000000001</v>
      </c>
      <c r="Q868">
        <v>1.1000000000000001</v>
      </c>
      <c r="R868">
        <v>1.1000000000000001</v>
      </c>
      <c r="S868" t="s">
        <v>154</v>
      </c>
      <c r="T868">
        <f t="shared" si="348"/>
        <v>0</v>
      </c>
      <c r="U868">
        <f t="shared" si="349"/>
        <v>0</v>
      </c>
      <c r="V868">
        <f t="shared" si="350"/>
        <v>0</v>
      </c>
      <c r="W868" t="s">
        <v>154</v>
      </c>
      <c r="X868">
        <f t="shared" si="351"/>
        <v>0</v>
      </c>
      <c r="Y868">
        <f t="shared" si="352"/>
        <v>0</v>
      </c>
      <c r="Z868">
        <f t="shared" si="353"/>
        <v>0</v>
      </c>
      <c r="AA868" t="s">
        <v>154</v>
      </c>
      <c r="AB868" t="s">
        <v>154</v>
      </c>
      <c r="AC868" t="s">
        <v>154</v>
      </c>
      <c r="AD868" s="96" t="s">
        <v>154</v>
      </c>
      <c r="AE868" s="95">
        <v>0</v>
      </c>
      <c r="AF868" s="86">
        <v>0</v>
      </c>
      <c r="AG868" s="86">
        <v>0</v>
      </c>
      <c r="AH868">
        <v>0.98</v>
      </c>
      <c r="AI868">
        <v>0.98</v>
      </c>
      <c r="AJ868">
        <v>0.98</v>
      </c>
      <c r="AK868">
        <f t="shared" si="354"/>
        <v>0</v>
      </c>
      <c r="AL868">
        <f t="shared" si="355"/>
        <v>0</v>
      </c>
      <c r="AM868">
        <f t="shared" si="356"/>
        <v>0</v>
      </c>
      <c r="AN868">
        <f t="shared" si="357"/>
        <v>0</v>
      </c>
      <c r="AO868">
        <f t="shared" si="358"/>
        <v>0</v>
      </c>
      <c r="AP868">
        <f t="shared" si="359"/>
        <v>0</v>
      </c>
      <c r="AQ868" s="97">
        <f>(AK868/(IF((237.3*LN(('Mini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8" s="97">
        <f>(AL868/(IF((237.3*LN(('Mini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8" s="97">
        <f>(AM868/(IF((237.3*LN(('Mini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8" t="s">
        <v>154</v>
      </c>
      <c r="AU868" t="s">
        <v>154</v>
      </c>
      <c r="AV868" s="96" t="s">
        <v>154</v>
      </c>
      <c r="AW868" s="139">
        <f t="shared" si="339"/>
        <v>0</v>
      </c>
      <c r="AX868" s="129">
        <v>0</v>
      </c>
      <c r="AY868" s="129">
        <v>0</v>
      </c>
      <c r="AZ868" s="129">
        <v>0</v>
      </c>
      <c r="BA868" s="86"/>
      <c r="BB868" s="86">
        <v>0</v>
      </c>
      <c r="BC868">
        <v>0</v>
      </c>
      <c r="BD868">
        <v>0</v>
      </c>
      <c r="BE868">
        <v>0</v>
      </c>
      <c r="BG868">
        <v>0</v>
      </c>
      <c r="BH868">
        <v>0</v>
      </c>
      <c r="BI868">
        <v>0</v>
      </c>
      <c r="BJ868">
        <v>0</v>
      </c>
      <c r="BM868">
        <f t="shared" si="341"/>
        <v>0</v>
      </c>
      <c r="BN868">
        <f t="shared" si="342"/>
        <v>0</v>
      </c>
      <c r="BO868">
        <f t="shared" si="343"/>
        <v>0</v>
      </c>
      <c r="BP868">
        <f t="shared" si="344"/>
        <v>0</v>
      </c>
    </row>
    <row r="869" spans="1:68" x14ac:dyDescent="0.25">
      <c r="A869" t="str">
        <f t="shared" si="346"/>
        <v>2090233</v>
      </c>
      <c r="B869">
        <v>20</v>
      </c>
      <c r="C869">
        <v>90</v>
      </c>
      <c r="D869">
        <v>3</v>
      </c>
      <c r="E869">
        <v>23</v>
      </c>
      <c r="F869" s="138">
        <f t="shared" si="347"/>
        <v>10</v>
      </c>
      <c r="G869">
        <v>0</v>
      </c>
      <c r="H869">
        <v>0</v>
      </c>
      <c r="I869">
        <v>0</v>
      </c>
      <c r="J869" s="94">
        <v>0</v>
      </c>
      <c r="K869" s="87">
        <v>396.59999999999997</v>
      </c>
      <c r="L869" s="86">
        <v>0</v>
      </c>
      <c r="M869" s="86">
        <v>0</v>
      </c>
      <c r="N869" s="86">
        <v>0</v>
      </c>
      <c r="O869">
        <v>1.3620000000000001</v>
      </c>
      <c r="P869">
        <v>1.1000000000000001</v>
      </c>
      <c r="Q869">
        <v>1.1000000000000001</v>
      </c>
      <c r="R869">
        <v>1.1000000000000001</v>
      </c>
      <c r="S869">
        <f t="shared" si="328"/>
        <v>59</v>
      </c>
      <c r="T869">
        <f t="shared" si="348"/>
        <v>0</v>
      </c>
      <c r="U869">
        <f t="shared" si="349"/>
        <v>0</v>
      </c>
      <c r="V869">
        <f t="shared" si="350"/>
        <v>0</v>
      </c>
      <c r="W869">
        <f t="shared" si="360"/>
        <v>10</v>
      </c>
      <c r="X869">
        <f t="shared" si="351"/>
        <v>0</v>
      </c>
      <c r="Y869">
        <f t="shared" si="352"/>
        <v>0</v>
      </c>
      <c r="Z869">
        <f t="shared" si="353"/>
        <v>0</v>
      </c>
      <c r="AA869">
        <f t="shared" ref="AA869:AB871" si="369">0.0098*(($BM869*(W869^$BO869)*($C869-14.4)*$BP869)+($BN869*W869*W869))</f>
        <v>6.6302288465783274E-2</v>
      </c>
      <c r="AB869">
        <f t="shared" si="369"/>
        <v>0</v>
      </c>
      <c r="AC869">
        <f t="shared" ref="AC869:AC871" si="370">0.0098*(($BM869*(Y869^$BO869)*($C869-14.4)*$BP869)+($BN869*Y869*Y869))</f>
        <v>0</v>
      </c>
      <c r="AD869" s="96">
        <f t="shared" ref="AD869:AD871" si="371">0.0098*(($BM869*(Z869^$BO869)*($C869-14.4)*$BP869)+($BN869*Z869*Z869))</f>
        <v>0</v>
      </c>
      <c r="AE869" s="95">
        <v>0</v>
      </c>
      <c r="AF869" s="86">
        <v>0</v>
      </c>
      <c r="AG869" s="86">
        <v>0</v>
      </c>
      <c r="AH869">
        <v>0.98</v>
      </c>
      <c r="AI869">
        <v>0.98</v>
      </c>
      <c r="AJ869">
        <v>0.98</v>
      </c>
      <c r="AK869">
        <f t="shared" si="354"/>
        <v>0</v>
      </c>
      <c r="AL869">
        <f t="shared" si="355"/>
        <v>0</v>
      </c>
      <c r="AM869">
        <f t="shared" si="356"/>
        <v>0</v>
      </c>
      <c r="AN869">
        <f t="shared" si="357"/>
        <v>0</v>
      </c>
      <c r="AO869">
        <f t="shared" si="358"/>
        <v>0</v>
      </c>
      <c r="AP869">
        <f t="shared" si="359"/>
        <v>0</v>
      </c>
      <c r="AQ869" s="97">
        <f>(AK869/(IF((237.3*LN(('Mini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69" s="97">
        <f>(AL869/(IF((237.3*LN(('Mini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69" s="97">
        <f>(AM869/(IF((237.3*LN(('Mini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69">
        <f t="shared" ref="AT869:AT871" si="372">0.0098*(($BM869*(AN869^$BO869)*($C869-14.4)*$BP869)+($BN869*AN869*AN869))</f>
        <v>0</v>
      </c>
      <c r="AU869">
        <v>0</v>
      </c>
      <c r="AV869" s="96">
        <v>0</v>
      </c>
      <c r="AW869" s="139">
        <f t="shared" si="339"/>
        <v>0.60000000000000009</v>
      </c>
      <c r="AX869" s="129">
        <v>0</v>
      </c>
      <c r="AY869" s="129">
        <v>0</v>
      </c>
      <c r="AZ869" s="129">
        <v>0</v>
      </c>
      <c r="BA869" s="86"/>
      <c r="BB869" s="86">
        <v>0</v>
      </c>
      <c r="BC869">
        <v>0</v>
      </c>
      <c r="BD869">
        <v>0</v>
      </c>
      <c r="BE869">
        <v>0</v>
      </c>
      <c r="BG869">
        <v>0</v>
      </c>
      <c r="BH869">
        <v>0</v>
      </c>
      <c r="BI869">
        <v>0</v>
      </c>
      <c r="BJ869">
        <v>0</v>
      </c>
      <c r="BM869">
        <f t="shared" si="341"/>
        <v>1.4501879713725999E-3</v>
      </c>
      <c r="BN869">
        <f t="shared" si="342"/>
        <v>3.7831632653061002E-4</v>
      </c>
      <c r="BO869">
        <f t="shared" si="343"/>
        <v>1.4868910444209</v>
      </c>
      <c r="BP869">
        <f t="shared" si="344"/>
        <v>2</v>
      </c>
    </row>
    <row r="870" spans="1:68" x14ac:dyDescent="0.25">
      <c r="A870" t="str">
        <f t="shared" si="346"/>
        <v>2090303</v>
      </c>
      <c r="B870">
        <v>20</v>
      </c>
      <c r="C870">
        <v>90</v>
      </c>
      <c r="D870">
        <v>3</v>
      </c>
      <c r="E870">
        <v>30</v>
      </c>
      <c r="F870" s="138">
        <f t="shared" si="347"/>
        <v>15</v>
      </c>
      <c r="G870">
        <v>0</v>
      </c>
      <c r="H870">
        <v>0</v>
      </c>
      <c r="I870">
        <v>0</v>
      </c>
      <c r="J870" s="94">
        <v>0</v>
      </c>
      <c r="K870" s="87">
        <v>526.79999999999995</v>
      </c>
      <c r="L870" s="86">
        <v>0</v>
      </c>
      <c r="M870" s="86">
        <v>0</v>
      </c>
      <c r="N870" s="86">
        <v>0</v>
      </c>
      <c r="O870">
        <v>1.3620000000000001</v>
      </c>
      <c r="P870">
        <v>1.1000000000000001</v>
      </c>
      <c r="Q870">
        <v>1.1000000000000001</v>
      </c>
      <c r="R870">
        <v>1.1000000000000001</v>
      </c>
      <c r="S870">
        <f t="shared" si="328"/>
        <v>79</v>
      </c>
      <c r="T870">
        <f t="shared" si="348"/>
        <v>0</v>
      </c>
      <c r="U870">
        <f t="shared" si="349"/>
        <v>0</v>
      </c>
      <c r="V870">
        <f t="shared" si="350"/>
        <v>0</v>
      </c>
      <c r="W870">
        <f t="shared" si="360"/>
        <v>14</v>
      </c>
      <c r="X870">
        <f t="shared" si="351"/>
        <v>0</v>
      </c>
      <c r="Y870">
        <f t="shared" si="352"/>
        <v>0</v>
      </c>
      <c r="Z870">
        <f t="shared" si="353"/>
        <v>0</v>
      </c>
      <c r="AA870">
        <f t="shared" si="369"/>
        <v>3.1535493547618004E-2</v>
      </c>
      <c r="AB870">
        <f t="shared" si="369"/>
        <v>0</v>
      </c>
      <c r="AC870">
        <f t="shared" si="370"/>
        <v>0</v>
      </c>
      <c r="AD870" s="96">
        <f t="shared" si="371"/>
        <v>0</v>
      </c>
      <c r="AE870" s="95">
        <v>0</v>
      </c>
      <c r="AF870" s="86">
        <v>0</v>
      </c>
      <c r="AG870" s="86">
        <v>0</v>
      </c>
      <c r="AH870">
        <v>0.98</v>
      </c>
      <c r="AI870">
        <v>0.98</v>
      </c>
      <c r="AJ870">
        <v>0.98</v>
      </c>
      <c r="AK870">
        <f t="shared" si="354"/>
        <v>0</v>
      </c>
      <c r="AL870">
        <f t="shared" si="355"/>
        <v>0</v>
      </c>
      <c r="AM870">
        <f t="shared" si="356"/>
        <v>0</v>
      </c>
      <c r="AN870">
        <f t="shared" si="357"/>
        <v>0</v>
      </c>
      <c r="AO870">
        <f t="shared" si="358"/>
        <v>0</v>
      </c>
      <c r="AP870">
        <f t="shared" si="359"/>
        <v>0</v>
      </c>
      <c r="AQ870" s="97">
        <f>(AK870/(IF((237.3*LN(('Mini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0" s="97">
        <f>(AL870/(IF((237.3*LN(('Mini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0" s="97">
        <f>(AM870/(IF((237.3*LN(('Mini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0">
        <f t="shared" si="372"/>
        <v>0</v>
      </c>
      <c r="AU870">
        <v>0</v>
      </c>
      <c r="AV870" s="96">
        <v>0</v>
      </c>
      <c r="AW870" s="139">
        <f t="shared" si="339"/>
        <v>0.9</v>
      </c>
      <c r="AX870" s="129">
        <v>0</v>
      </c>
      <c r="AY870" s="129">
        <v>0</v>
      </c>
      <c r="AZ870" s="129">
        <v>0</v>
      </c>
      <c r="BA870" s="86"/>
      <c r="BB870" s="86">
        <v>0</v>
      </c>
      <c r="BC870">
        <v>0</v>
      </c>
      <c r="BD870">
        <v>0</v>
      </c>
      <c r="BE870">
        <v>0</v>
      </c>
      <c r="BG870">
        <v>0</v>
      </c>
      <c r="BH870">
        <v>0</v>
      </c>
      <c r="BI870">
        <v>0</v>
      </c>
      <c r="BJ870">
        <v>0</v>
      </c>
      <c r="BM870">
        <f t="shared" si="341"/>
        <v>1.9563320356262001E-4</v>
      </c>
      <c r="BN870">
        <f t="shared" si="342"/>
        <v>4.4708458846471E-4</v>
      </c>
      <c r="BO870">
        <f t="shared" si="343"/>
        <v>1.766459432507</v>
      </c>
      <c r="BP870">
        <f t="shared" si="344"/>
        <v>2</v>
      </c>
    </row>
    <row r="871" spans="1:68" x14ac:dyDescent="0.25">
      <c r="A871" t="str">
        <f t="shared" si="346"/>
        <v>2090383</v>
      </c>
      <c r="B871">
        <v>20</v>
      </c>
      <c r="C871">
        <v>90</v>
      </c>
      <c r="D871">
        <v>3</v>
      </c>
      <c r="E871">
        <v>38</v>
      </c>
      <c r="F871" s="138">
        <f t="shared" si="347"/>
        <v>20</v>
      </c>
      <c r="G871">
        <v>0</v>
      </c>
      <c r="H871">
        <v>0</v>
      </c>
      <c r="I871">
        <v>0</v>
      </c>
      <c r="J871" s="94">
        <v>0</v>
      </c>
      <c r="K871" s="87">
        <v>737.4</v>
      </c>
      <c r="L871" s="86">
        <v>0</v>
      </c>
      <c r="M871" s="86">
        <v>0</v>
      </c>
      <c r="N871" s="86">
        <v>0</v>
      </c>
      <c r="O871">
        <v>1.3620000000000001</v>
      </c>
      <c r="P871">
        <v>1.1000000000000001</v>
      </c>
      <c r="Q871">
        <v>1.1000000000000001</v>
      </c>
      <c r="R871">
        <v>1.1000000000000001</v>
      </c>
      <c r="S871">
        <f t="shared" si="328"/>
        <v>110</v>
      </c>
      <c r="T871">
        <f t="shared" si="348"/>
        <v>0</v>
      </c>
      <c r="U871">
        <f t="shared" si="349"/>
        <v>0</v>
      </c>
      <c r="V871">
        <f t="shared" si="350"/>
        <v>0</v>
      </c>
      <c r="W871">
        <f t="shared" si="360"/>
        <v>19</v>
      </c>
      <c r="X871">
        <f t="shared" si="351"/>
        <v>0</v>
      </c>
      <c r="Y871">
        <f t="shared" si="352"/>
        <v>0</v>
      </c>
      <c r="Z871">
        <f t="shared" si="353"/>
        <v>0</v>
      </c>
      <c r="AA871">
        <f t="shared" si="369"/>
        <v>0.1408471068466651</v>
      </c>
      <c r="AB871">
        <f t="shared" si="369"/>
        <v>0</v>
      </c>
      <c r="AC871">
        <f t="shared" si="370"/>
        <v>0</v>
      </c>
      <c r="AD871" s="96">
        <f t="shared" si="371"/>
        <v>0</v>
      </c>
      <c r="AE871" s="95">
        <v>0</v>
      </c>
      <c r="AF871" s="86">
        <v>0</v>
      </c>
      <c r="AG871" s="86">
        <v>0</v>
      </c>
      <c r="AH871">
        <v>0.98</v>
      </c>
      <c r="AI871">
        <v>0.98</v>
      </c>
      <c r="AJ871">
        <v>0.98</v>
      </c>
      <c r="AK871">
        <f t="shared" si="354"/>
        <v>0</v>
      </c>
      <c r="AL871">
        <f t="shared" si="355"/>
        <v>0</v>
      </c>
      <c r="AM871">
        <f t="shared" si="356"/>
        <v>0</v>
      </c>
      <c r="AN871">
        <f t="shared" si="357"/>
        <v>0</v>
      </c>
      <c r="AO871">
        <f t="shared" si="358"/>
        <v>0</v>
      </c>
      <c r="AP871">
        <f t="shared" si="359"/>
        <v>0</v>
      </c>
      <c r="AQ871" s="97">
        <f>(AK871/(IF((237.3*LN(('Mini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1" s="97">
        <f>(AL871/(IF((237.3*LN(('Mini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1" s="97">
        <f>(AM871/(IF((237.3*LN(('Mini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1">
        <f t="shared" si="372"/>
        <v>0</v>
      </c>
      <c r="AU871">
        <v>0</v>
      </c>
      <c r="AV871" s="96">
        <v>0</v>
      </c>
      <c r="AW871" s="139">
        <f t="shared" si="339"/>
        <v>1.2000000000000002</v>
      </c>
      <c r="AX871" s="129">
        <v>0</v>
      </c>
      <c r="AY871" s="129">
        <v>0</v>
      </c>
      <c r="AZ871" s="129">
        <v>0</v>
      </c>
      <c r="BA871" s="86"/>
      <c r="BB871" s="86">
        <v>0</v>
      </c>
      <c r="BC871">
        <v>0</v>
      </c>
      <c r="BD871">
        <v>0</v>
      </c>
      <c r="BE871">
        <v>0</v>
      </c>
      <c r="BG871">
        <v>0</v>
      </c>
      <c r="BH871">
        <v>0</v>
      </c>
      <c r="BI871">
        <v>0</v>
      </c>
      <c r="BJ871">
        <v>0</v>
      </c>
      <c r="BM871">
        <f t="shared" si="341"/>
        <v>1.6730950035507E-3</v>
      </c>
      <c r="BN871">
        <f t="shared" si="342"/>
        <v>3.2929523945446001E-4</v>
      </c>
      <c r="BO871">
        <f t="shared" si="343"/>
        <v>1.3691788367472</v>
      </c>
      <c r="BP871">
        <f t="shared" si="344"/>
        <v>2</v>
      </c>
    </row>
    <row r="872" spans="1:68" x14ac:dyDescent="0.25">
      <c r="A872" t="str">
        <f t="shared" si="346"/>
        <v>20100143</v>
      </c>
      <c r="B872">
        <v>20</v>
      </c>
      <c r="C872">
        <v>100</v>
      </c>
      <c r="D872">
        <v>3</v>
      </c>
      <c r="E872">
        <v>14</v>
      </c>
      <c r="F872" s="138">
        <f t="shared" si="347"/>
        <v>0</v>
      </c>
      <c r="G872">
        <v>0</v>
      </c>
      <c r="H872">
        <v>0</v>
      </c>
      <c r="I872">
        <v>0</v>
      </c>
      <c r="J872" s="94">
        <v>0</v>
      </c>
      <c r="K872" s="87" t="s">
        <v>155</v>
      </c>
      <c r="L872" s="86">
        <v>0</v>
      </c>
      <c r="M872" s="86">
        <v>0</v>
      </c>
      <c r="N872" s="86">
        <v>0</v>
      </c>
      <c r="O872">
        <v>1.3620000000000001</v>
      </c>
      <c r="P872">
        <v>1.1000000000000001</v>
      </c>
      <c r="Q872">
        <v>1.1000000000000001</v>
      </c>
      <c r="R872">
        <v>1.1000000000000001</v>
      </c>
      <c r="S872" t="s">
        <v>154</v>
      </c>
      <c r="T872">
        <f t="shared" si="348"/>
        <v>0</v>
      </c>
      <c r="U872">
        <f t="shared" si="349"/>
        <v>0</v>
      </c>
      <c r="V872">
        <f t="shared" si="350"/>
        <v>0</v>
      </c>
      <c r="W872" t="s">
        <v>154</v>
      </c>
      <c r="X872">
        <f t="shared" si="351"/>
        <v>0</v>
      </c>
      <c r="Y872">
        <f t="shared" si="352"/>
        <v>0</v>
      </c>
      <c r="Z872">
        <f t="shared" si="353"/>
        <v>0</v>
      </c>
      <c r="AA872" t="s">
        <v>154</v>
      </c>
      <c r="AB872" t="s">
        <v>154</v>
      </c>
      <c r="AC872" t="s">
        <v>154</v>
      </c>
      <c r="AD872" s="96" t="s">
        <v>154</v>
      </c>
      <c r="AE872" s="95">
        <v>0</v>
      </c>
      <c r="AF872" s="86">
        <v>0</v>
      </c>
      <c r="AG872" s="86">
        <v>0</v>
      </c>
      <c r="AH872">
        <v>0.98</v>
      </c>
      <c r="AI872">
        <v>0.98</v>
      </c>
      <c r="AJ872">
        <v>0.98</v>
      </c>
      <c r="AK872">
        <f t="shared" si="354"/>
        <v>0</v>
      </c>
      <c r="AL872">
        <f t="shared" si="355"/>
        <v>0</v>
      </c>
      <c r="AM872">
        <f t="shared" si="356"/>
        <v>0</v>
      </c>
      <c r="AN872">
        <f t="shared" si="357"/>
        <v>0</v>
      </c>
      <c r="AO872">
        <f t="shared" si="358"/>
        <v>0</v>
      </c>
      <c r="AP872">
        <f t="shared" si="359"/>
        <v>0</v>
      </c>
      <c r="AQ872" s="97">
        <f>(AK872/(IF((237.3*LN(('Mini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2" s="97">
        <f>(AL872/(IF((237.3*LN(('Mini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2" s="97">
        <f>(AM872/(IF((237.3*LN(('Mini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2" t="s">
        <v>154</v>
      </c>
      <c r="AU872" t="s">
        <v>154</v>
      </c>
      <c r="AV872" s="96" t="s">
        <v>154</v>
      </c>
      <c r="AW872" s="139">
        <f t="shared" si="339"/>
        <v>0</v>
      </c>
      <c r="AX872" s="129">
        <v>0</v>
      </c>
      <c r="AY872" s="129">
        <v>0</v>
      </c>
      <c r="AZ872" s="129">
        <v>0</v>
      </c>
      <c r="BA872" s="86"/>
      <c r="BB872" s="86">
        <v>0</v>
      </c>
      <c r="BC872">
        <v>0</v>
      </c>
      <c r="BD872">
        <v>0</v>
      </c>
      <c r="BE872">
        <v>0</v>
      </c>
      <c r="BG872">
        <v>0</v>
      </c>
      <c r="BH872">
        <v>0</v>
      </c>
      <c r="BI872">
        <v>0</v>
      </c>
      <c r="BJ872">
        <v>0</v>
      </c>
      <c r="BM872">
        <f t="shared" si="341"/>
        <v>0</v>
      </c>
      <c r="BN872">
        <f t="shared" si="342"/>
        <v>0</v>
      </c>
      <c r="BO872">
        <f t="shared" si="343"/>
        <v>0</v>
      </c>
      <c r="BP872">
        <f t="shared" si="344"/>
        <v>0</v>
      </c>
    </row>
    <row r="873" spans="1:68" x14ac:dyDescent="0.25">
      <c r="A873" t="str">
        <f t="shared" si="346"/>
        <v>20100183</v>
      </c>
      <c r="B873">
        <v>20</v>
      </c>
      <c r="C873">
        <v>100</v>
      </c>
      <c r="D873">
        <v>3</v>
      </c>
      <c r="E873">
        <v>18</v>
      </c>
      <c r="F873" s="138">
        <f t="shared" si="347"/>
        <v>0</v>
      </c>
      <c r="G873">
        <v>0</v>
      </c>
      <c r="H873">
        <v>0</v>
      </c>
      <c r="I873">
        <v>0</v>
      </c>
      <c r="J873" s="94">
        <v>0</v>
      </c>
      <c r="K873" s="87" t="s">
        <v>155</v>
      </c>
      <c r="L873" s="86">
        <v>0</v>
      </c>
      <c r="M873" s="86">
        <v>0</v>
      </c>
      <c r="N873" s="86">
        <v>0</v>
      </c>
      <c r="O873">
        <v>1.3620000000000001</v>
      </c>
      <c r="P873">
        <v>1.1000000000000001</v>
      </c>
      <c r="Q873">
        <v>1.1000000000000001</v>
      </c>
      <c r="R873">
        <v>1.1000000000000001</v>
      </c>
      <c r="S873" t="s">
        <v>154</v>
      </c>
      <c r="T873">
        <f t="shared" si="348"/>
        <v>0</v>
      </c>
      <c r="U873">
        <f t="shared" si="349"/>
        <v>0</v>
      </c>
      <c r="V873">
        <f t="shared" si="350"/>
        <v>0</v>
      </c>
      <c r="W873" t="s">
        <v>154</v>
      </c>
      <c r="X873">
        <f t="shared" si="351"/>
        <v>0</v>
      </c>
      <c r="Y873">
        <f t="shared" si="352"/>
        <v>0</v>
      </c>
      <c r="Z873">
        <f t="shared" si="353"/>
        <v>0</v>
      </c>
      <c r="AA873" t="s">
        <v>154</v>
      </c>
      <c r="AB873" t="s">
        <v>154</v>
      </c>
      <c r="AC873" t="s">
        <v>154</v>
      </c>
      <c r="AD873" s="96" t="s">
        <v>154</v>
      </c>
      <c r="AE873" s="95">
        <v>0</v>
      </c>
      <c r="AF873" s="86">
        <v>0</v>
      </c>
      <c r="AG873" s="86">
        <v>0</v>
      </c>
      <c r="AH873">
        <v>0.98</v>
      </c>
      <c r="AI873">
        <v>0.98</v>
      </c>
      <c r="AJ873">
        <v>0.98</v>
      </c>
      <c r="AK873">
        <f t="shared" si="354"/>
        <v>0</v>
      </c>
      <c r="AL873">
        <f t="shared" si="355"/>
        <v>0</v>
      </c>
      <c r="AM873">
        <f t="shared" si="356"/>
        <v>0</v>
      </c>
      <c r="AN873">
        <f t="shared" si="357"/>
        <v>0</v>
      </c>
      <c r="AO873">
        <f t="shared" si="358"/>
        <v>0</v>
      </c>
      <c r="AP873">
        <f t="shared" si="359"/>
        <v>0</v>
      </c>
      <c r="AQ873" s="97">
        <f>(AK873/(IF((237.3*LN(('Mini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3" s="97">
        <f>(AL873/(IF((237.3*LN(('Mini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3" s="97">
        <f>(AM873/(IF((237.3*LN(('Mini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3" t="s">
        <v>154</v>
      </c>
      <c r="AU873" t="s">
        <v>154</v>
      </c>
      <c r="AV873" s="96" t="s">
        <v>154</v>
      </c>
      <c r="AW873" s="139">
        <f t="shared" si="339"/>
        <v>0</v>
      </c>
      <c r="AX873" s="129">
        <v>0</v>
      </c>
      <c r="AY873" s="129">
        <v>0</v>
      </c>
      <c r="AZ873" s="129">
        <v>0</v>
      </c>
      <c r="BA873" s="86"/>
      <c r="BB873" s="86">
        <v>0</v>
      </c>
      <c r="BC873">
        <v>0</v>
      </c>
      <c r="BD873">
        <v>0</v>
      </c>
      <c r="BE873">
        <v>0</v>
      </c>
      <c r="BG873">
        <v>0</v>
      </c>
      <c r="BH873">
        <v>0</v>
      </c>
      <c r="BI873">
        <v>0</v>
      </c>
      <c r="BJ873">
        <v>0</v>
      </c>
      <c r="BM873">
        <f t="shared" si="341"/>
        <v>0</v>
      </c>
      <c r="BN873">
        <f t="shared" si="342"/>
        <v>0</v>
      </c>
      <c r="BO873">
        <f t="shared" si="343"/>
        <v>0</v>
      </c>
      <c r="BP873">
        <f t="shared" si="344"/>
        <v>0</v>
      </c>
    </row>
    <row r="874" spans="1:68" x14ac:dyDescent="0.25">
      <c r="A874" t="str">
        <f t="shared" si="346"/>
        <v>20100233</v>
      </c>
      <c r="B874">
        <v>20</v>
      </c>
      <c r="C874">
        <v>100</v>
      </c>
      <c r="D874">
        <v>3</v>
      </c>
      <c r="E874">
        <v>23</v>
      </c>
      <c r="F874" s="138">
        <f t="shared" si="347"/>
        <v>10</v>
      </c>
      <c r="G874">
        <v>0</v>
      </c>
      <c r="H874">
        <v>0</v>
      </c>
      <c r="I874">
        <v>0</v>
      </c>
      <c r="J874" s="94">
        <v>0</v>
      </c>
      <c r="K874" s="87">
        <v>462.7</v>
      </c>
      <c r="L874" s="86">
        <v>0</v>
      </c>
      <c r="M874" s="86">
        <v>0</v>
      </c>
      <c r="N874" s="86">
        <v>0</v>
      </c>
      <c r="O874">
        <v>1.3620000000000001</v>
      </c>
      <c r="P874">
        <v>1.1000000000000001</v>
      </c>
      <c r="Q874">
        <v>1.1000000000000001</v>
      </c>
      <c r="R874">
        <v>1.1000000000000001</v>
      </c>
      <c r="S874">
        <f t="shared" ref="S874:S935" si="373">ROUND(K874*POWER((($M$1-$M$2)/LN(($M$1-$M$3)/($M$2-$M$3)))/((75-65)/LN((75-20)/(65-20))),O874),0)</f>
        <v>69</v>
      </c>
      <c r="T874">
        <f t="shared" si="348"/>
        <v>0</v>
      </c>
      <c r="U874">
        <f t="shared" si="349"/>
        <v>0</v>
      </c>
      <c r="V874">
        <f t="shared" si="350"/>
        <v>0</v>
      </c>
      <c r="W874">
        <f t="shared" si="360"/>
        <v>12</v>
      </c>
      <c r="X874">
        <f t="shared" si="351"/>
        <v>0</v>
      </c>
      <c r="Y874">
        <f t="shared" si="352"/>
        <v>0</v>
      </c>
      <c r="Z874">
        <f t="shared" si="353"/>
        <v>0</v>
      </c>
      <c r="AA874">
        <f t="shared" ref="AA874:AB876" si="374">0.0098*(($BM874*(W874^$BO874)*($C874-14.4)*$BP874)+($BN874*W874*W874))</f>
        <v>9.8433062354088482E-2</v>
      </c>
      <c r="AB874">
        <f t="shared" si="374"/>
        <v>0</v>
      </c>
      <c r="AC874">
        <f t="shared" ref="AC874:AC876" si="375">0.0098*(($BM874*(Y874^$BO874)*($C874-14.4)*$BP874)+($BN874*Y874*Y874))</f>
        <v>0</v>
      </c>
      <c r="AD874" s="96">
        <f t="shared" ref="AD874:AD876" si="376">0.0098*(($BM874*(Z874^$BO874)*($C874-14.4)*$BP874)+($BN874*Z874*Z874))</f>
        <v>0</v>
      </c>
      <c r="AE874" s="95">
        <v>0</v>
      </c>
      <c r="AF874" s="86">
        <v>0</v>
      </c>
      <c r="AG874" s="86">
        <v>0</v>
      </c>
      <c r="AH874">
        <v>0.98</v>
      </c>
      <c r="AI874">
        <v>0.98</v>
      </c>
      <c r="AJ874">
        <v>0.98</v>
      </c>
      <c r="AK874">
        <f t="shared" si="354"/>
        <v>0</v>
      </c>
      <c r="AL874">
        <f t="shared" si="355"/>
        <v>0</v>
      </c>
      <c r="AM874">
        <f t="shared" si="356"/>
        <v>0</v>
      </c>
      <c r="AN874">
        <f t="shared" si="357"/>
        <v>0</v>
      </c>
      <c r="AO874">
        <f t="shared" si="358"/>
        <v>0</v>
      </c>
      <c r="AP874">
        <f t="shared" si="359"/>
        <v>0</v>
      </c>
      <c r="AQ874" s="97">
        <f>(AK874/(IF((237.3*LN(('Mini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4" s="97">
        <f>(AL874/(IF((237.3*LN(('Mini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4" s="97">
        <f>(AM874/(IF((237.3*LN(('Mini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4">
        <f t="shared" ref="AT874:AT876" si="377">0.0098*(($BM874*(AN874^$BO874)*($C874-14.4)*$BP874)+($BN874*AN874*AN874))</f>
        <v>0</v>
      </c>
      <c r="AU874">
        <v>0</v>
      </c>
      <c r="AV874" s="96">
        <v>0</v>
      </c>
      <c r="AW874" s="139">
        <f t="shared" si="339"/>
        <v>0.66666666666666674</v>
      </c>
      <c r="AX874" s="129">
        <v>0</v>
      </c>
      <c r="AY874" s="129">
        <v>0</v>
      </c>
      <c r="AZ874" s="129">
        <v>0</v>
      </c>
      <c r="BA874" s="86"/>
      <c r="BB874" s="86">
        <v>0</v>
      </c>
      <c r="BC874">
        <v>0</v>
      </c>
      <c r="BD874">
        <v>0</v>
      </c>
      <c r="BE874">
        <v>0</v>
      </c>
      <c r="BG874">
        <v>0</v>
      </c>
      <c r="BH874">
        <v>0</v>
      </c>
      <c r="BI874">
        <v>0</v>
      </c>
      <c r="BJ874">
        <v>0</v>
      </c>
      <c r="BM874">
        <f t="shared" si="341"/>
        <v>1.4501879713725999E-3</v>
      </c>
      <c r="BN874">
        <f t="shared" si="342"/>
        <v>3.7831632653061002E-4</v>
      </c>
      <c r="BO874">
        <f t="shared" si="343"/>
        <v>1.4868910444209</v>
      </c>
      <c r="BP874">
        <f t="shared" si="344"/>
        <v>2</v>
      </c>
    </row>
    <row r="875" spans="1:68" x14ac:dyDescent="0.25">
      <c r="A875" t="str">
        <f t="shared" si="346"/>
        <v>20100303</v>
      </c>
      <c r="B875">
        <v>20</v>
      </c>
      <c r="C875">
        <v>100</v>
      </c>
      <c r="D875">
        <v>3</v>
      </c>
      <c r="E875">
        <v>30</v>
      </c>
      <c r="F875" s="138">
        <f t="shared" si="347"/>
        <v>15</v>
      </c>
      <c r="G875">
        <v>0</v>
      </c>
      <c r="H875">
        <v>0</v>
      </c>
      <c r="I875">
        <v>0</v>
      </c>
      <c r="J875" s="94">
        <v>0</v>
      </c>
      <c r="K875" s="87">
        <v>614.59999999999991</v>
      </c>
      <c r="L875" s="86">
        <v>0</v>
      </c>
      <c r="M875" s="86">
        <v>0</v>
      </c>
      <c r="N875" s="86">
        <v>0</v>
      </c>
      <c r="O875">
        <v>1.3620000000000001</v>
      </c>
      <c r="P875">
        <v>1.1000000000000001</v>
      </c>
      <c r="Q875">
        <v>1.1000000000000001</v>
      </c>
      <c r="R875">
        <v>1.1000000000000001</v>
      </c>
      <c r="S875">
        <f t="shared" si="373"/>
        <v>92</v>
      </c>
      <c r="T875">
        <f t="shared" si="348"/>
        <v>0</v>
      </c>
      <c r="U875">
        <f t="shared" si="349"/>
        <v>0</v>
      </c>
      <c r="V875">
        <f t="shared" si="350"/>
        <v>0</v>
      </c>
      <c r="W875">
        <f t="shared" si="360"/>
        <v>16</v>
      </c>
      <c r="X875">
        <f t="shared" si="351"/>
        <v>0</v>
      </c>
      <c r="Y875">
        <f t="shared" si="352"/>
        <v>0</v>
      </c>
      <c r="Z875">
        <f t="shared" si="353"/>
        <v>0</v>
      </c>
      <c r="AA875">
        <f t="shared" si="374"/>
        <v>4.5096205945437458E-2</v>
      </c>
      <c r="AB875">
        <f t="shared" si="374"/>
        <v>0</v>
      </c>
      <c r="AC875">
        <f t="shared" si="375"/>
        <v>0</v>
      </c>
      <c r="AD875" s="96">
        <f t="shared" si="376"/>
        <v>0</v>
      </c>
      <c r="AE875" s="95">
        <v>0</v>
      </c>
      <c r="AF875" s="86">
        <v>0</v>
      </c>
      <c r="AG875" s="86">
        <v>0</v>
      </c>
      <c r="AH875">
        <v>0.98</v>
      </c>
      <c r="AI875">
        <v>0.98</v>
      </c>
      <c r="AJ875">
        <v>0.98</v>
      </c>
      <c r="AK875">
        <f t="shared" si="354"/>
        <v>0</v>
      </c>
      <c r="AL875">
        <f t="shared" si="355"/>
        <v>0</v>
      </c>
      <c r="AM875">
        <f t="shared" si="356"/>
        <v>0</v>
      </c>
      <c r="AN875">
        <f t="shared" si="357"/>
        <v>0</v>
      </c>
      <c r="AO875">
        <f t="shared" si="358"/>
        <v>0</v>
      </c>
      <c r="AP875">
        <f t="shared" si="359"/>
        <v>0</v>
      </c>
      <c r="AQ875" s="97">
        <f>(AK875/(IF((237.3*LN(('Mini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5" s="97">
        <f>(AL875/(IF((237.3*LN(('Mini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5" s="97">
        <f>(AM875/(IF((237.3*LN(('Mini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5">
        <f t="shared" si="377"/>
        <v>0</v>
      </c>
      <c r="AU875">
        <v>0</v>
      </c>
      <c r="AV875" s="96">
        <v>0</v>
      </c>
      <c r="AW875" s="139">
        <f t="shared" si="339"/>
        <v>1</v>
      </c>
      <c r="AX875" s="129">
        <v>0</v>
      </c>
      <c r="AY875" s="129">
        <v>0</v>
      </c>
      <c r="AZ875" s="129">
        <v>0</v>
      </c>
      <c r="BA875" s="86"/>
      <c r="BB875" s="86">
        <v>0</v>
      </c>
      <c r="BC875">
        <v>0</v>
      </c>
      <c r="BD875">
        <v>0</v>
      </c>
      <c r="BE875">
        <v>0</v>
      </c>
      <c r="BG875">
        <v>0</v>
      </c>
      <c r="BH875">
        <v>0</v>
      </c>
      <c r="BI875">
        <v>0</v>
      </c>
      <c r="BJ875">
        <v>0</v>
      </c>
      <c r="BM875">
        <f t="shared" si="341"/>
        <v>1.9563320356262001E-4</v>
      </c>
      <c r="BN875">
        <f t="shared" si="342"/>
        <v>4.4708458846471E-4</v>
      </c>
      <c r="BO875">
        <f t="shared" si="343"/>
        <v>1.766459432507</v>
      </c>
      <c r="BP875">
        <f t="shared" si="344"/>
        <v>2</v>
      </c>
    </row>
    <row r="876" spans="1:68" x14ac:dyDescent="0.25">
      <c r="A876" t="str">
        <f t="shared" si="346"/>
        <v>20100383</v>
      </c>
      <c r="B876">
        <v>20</v>
      </c>
      <c r="C876">
        <v>100</v>
      </c>
      <c r="D876">
        <v>3</v>
      </c>
      <c r="E876">
        <v>38</v>
      </c>
      <c r="F876" s="138">
        <f t="shared" si="347"/>
        <v>20</v>
      </c>
      <c r="G876">
        <v>0</v>
      </c>
      <c r="H876">
        <v>0</v>
      </c>
      <c r="I876">
        <v>0</v>
      </c>
      <c r="J876" s="94">
        <v>0</v>
      </c>
      <c r="K876" s="87">
        <v>860.3</v>
      </c>
      <c r="L876" s="86">
        <v>0</v>
      </c>
      <c r="M876" s="86">
        <v>0</v>
      </c>
      <c r="N876" s="86">
        <v>0</v>
      </c>
      <c r="O876">
        <v>1.3620000000000001</v>
      </c>
      <c r="P876">
        <v>1.1000000000000001</v>
      </c>
      <c r="Q876">
        <v>1.1000000000000001</v>
      </c>
      <c r="R876">
        <v>1.1000000000000001</v>
      </c>
      <c r="S876">
        <f t="shared" si="373"/>
        <v>128</v>
      </c>
      <c r="T876">
        <f t="shared" si="348"/>
        <v>0</v>
      </c>
      <c r="U876">
        <f t="shared" si="349"/>
        <v>0</v>
      </c>
      <c r="V876">
        <f t="shared" si="350"/>
        <v>0</v>
      </c>
      <c r="W876">
        <f t="shared" si="360"/>
        <v>22</v>
      </c>
      <c r="X876">
        <f t="shared" si="351"/>
        <v>0</v>
      </c>
      <c r="Y876">
        <f t="shared" si="352"/>
        <v>0</v>
      </c>
      <c r="Z876">
        <f t="shared" si="353"/>
        <v>0</v>
      </c>
      <c r="AA876">
        <f t="shared" si="374"/>
        <v>0.1948776294078419</v>
      </c>
      <c r="AB876">
        <f t="shared" si="374"/>
        <v>0</v>
      </c>
      <c r="AC876">
        <f t="shared" si="375"/>
        <v>0</v>
      </c>
      <c r="AD876" s="96">
        <f t="shared" si="376"/>
        <v>0</v>
      </c>
      <c r="AE876" s="95">
        <v>0</v>
      </c>
      <c r="AF876" s="86">
        <v>0</v>
      </c>
      <c r="AG876" s="86">
        <v>0</v>
      </c>
      <c r="AH876">
        <v>0.98</v>
      </c>
      <c r="AI876">
        <v>0.98</v>
      </c>
      <c r="AJ876">
        <v>0.98</v>
      </c>
      <c r="AK876">
        <f t="shared" si="354"/>
        <v>0</v>
      </c>
      <c r="AL876">
        <f t="shared" si="355"/>
        <v>0</v>
      </c>
      <c r="AM876">
        <f t="shared" si="356"/>
        <v>0</v>
      </c>
      <c r="AN876">
        <f t="shared" si="357"/>
        <v>0</v>
      </c>
      <c r="AO876">
        <f t="shared" si="358"/>
        <v>0</v>
      </c>
      <c r="AP876">
        <f t="shared" si="359"/>
        <v>0</v>
      </c>
      <c r="AQ876" s="97">
        <f>(AK876/(IF((237.3*LN(('Mini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6" s="97">
        <f>(AL876/(IF((237.3*LN(('Mini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6" s="97">
        <f>(AM876/(IF((237.3*LN(('Mini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6">
        <f t="shared" si="377"/>
        <v>0</v>
      </c>
      <c r="AU876">
        <v>0</v>
      </c>
      <c r="AV876" s="96">
        <v>0</v>
      </c>
      <c r="AW876" s="139">
        <f t="shared" si="339"/>
        <v>1.3333333333333335</v>
      </c>
      <c r="AX876" s="129">
        <v>0</v>
      </c>
      <c r="AY876" s="129">
        <v>0</v>
      </c>
      <c r="AZ876" s="129">
        <v>0</v>
      </c>
      <c r="BA876" s="86"/>
      <c r="BB876" s="86">
        <v>0</v>
      </c>
      <c r="BC876">
        <v>0</v>
      </c>
      <c r="BD876">
        <v>0</v>
      </c>
      <c r="BE876">
        <v>0</v>
      </c>
      <c r="BG876">
        <v>0</v>
      </c>
      <c r="BH876">
        <v>0</v>
      </c>
      <c r="BI876">
        <v>0</v>
      </c>
      <c r="BJ876">
        <v>0</v>
      </c>
      <c r="BM876">
        <f t="shared" si="341"/>
        <v>1.6730950035507E-3</v>
      </c>
      <c r="BN876">
        <f t="shared" si="342"/>
        <v>3.2929523945446001E-4</v>
      </c>
      <c r="BO876">
        <f t="shared" si="343"/>
        <v>1.3691788367472</v>
      </c>
      <c r="BP876">
        <f t="shared" si="344"/>
        <v>2</v>
      </c>
    </row>
    <row r="877" spans="1:68" x14ac:dyDescent="0.25">
      <c r="A877" t="str">
        <f t="shared" si="346"/>
        <v>20110143</v>
      </c>
      <c r="B877">
        <v>20</v>
      </c>
      <c r="C877">
        <v>110</v>
      </c>
      <c r="D877">
        <v>3</v>
      </c>
      <c r="E877">
        <v>14</v>
      </c>
      <c r="F877" s="138">
        <f t="shared" si="347"/>
        <v>0</v>
      </c>
      <c r="G877">
        <v>0</v>
      </c>
      <c r="H877">
        <v>0</v>
      </c>
      <c r="I877">
        <v>0</v>
      </c>
      <c r="J877" s="94">
        <v>0</v>
      </c>
      <c r="K877" s="87" t="s">
        <v>155</v>
      </c>
      <c r="L877" s="86">
        <v>0</v>
      </c>
      <c r="M877" s="86">
        <v>0</v>
      </c>
      <c r="N877" s="86">
        <v>0</v>
      </c>
      <c r="O877">
        <v>1.3620000000000001</v>
      </c>
      <c r="P877">
        <v>1.1000000000000001</v>
      </c>
      <c r="Q877">
        <v>1.1000000000000001</v>
      </c>
      <c r="R877">
        <v>1.1000000000000001</v>
      </c>
      <c r="S877" t="s">
        <v>154</v>
      </c>
      <c r="T877">
        <f t="shared" si="348"/>
        <v>0</v>
      </c>
      <c r="U877">
        <f t="shared" si="349"/>
        <v>0</v>
      </c>
      <c r="V877">
        <f t="shared" si="350"/>
        <v>0</v>
      </c>
      <c r="W877" t="s">
        <v>154</v>
      </c>
      <c r="X877">
        <f t="shared" si="351"/>
        <v>0</v>
      </c>
      <c r="Y877">
        <f t="shared" si="352"/>
        <v>0</v>
      </c>
      <c r="Z877">
        <f t="shared" si="353"/>
        <v>0</v>
      </c>
      <c r="AA877" t="s">
        <v>154</v>
      </c>
      <c r="AB877" t="s">
        <v>154</v>
      </c>
      <c r="AC877" t="s">
        <v>154</v>
      </c>
      <c r="AD877" s="96" t="s">
        <v>154</v>
      </c>
      <c r="AE877" s="95">
        <v>0</v>
      </c>
      <c r="AF877" s="86">
        <v>0</v>
      </c>
      <c r="AG877" s="86">
        <v>0</v>
      </c>
      <c r="AH877">
        <v>0.98</v>
      </c>
      <c r="AI877">
        <v>0.98</v>
      </c>
      <c r="AJ877">
        <v>0.98</v>
      </c>
      <c r="AK877">
        <f t="shared" si="354"/>
        <v>0</v>
      </c>
      <c r="AL877">
        <f t="shared" si="355"/>
        <v>0</v>
      </c>
      <c r="AM877">
        <f t="shared" si="356"/>
        <v>0</v>
      </c>
      <c r="AN877">
        <f t="shared" si="357"/>
        <v>0</v>
      </c>
      <c r="AO877">
        <f t="shared" si="358"/>
        <v>0</v>
      </c>
      <c r="AP877">
        <f t="shared" si="359"/>
        <v>0</v>
      </c>
      <c r="AQ877" s="97">
        <f>(AK877/(IF((237.3*LN(('Mini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7" s="97">
        <f>(AL877/(IF((237.3*LN(('Mini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7" s="97">
        <f>(AM877/(IF((237.3*LN(('Mini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7" t="s">
        <v>154</v>
      </c>
      <c r="AU877" t="s">
        <v>154</v>
      </c>
      <c r="AV877" s="96" t="s">
        <v>154</v>
      </c>
      <c r="AW877" s="139">
        <f t="shared" si="339"/>
        <v>0</v>
      </c>
      <c r="AX877" s="129">
        <v>0</v>
      </c>
      <c r="AY877" s="129">
        <v>0</v>
      </c>
      <c r="AZ877" s="129">
        <v>0</v>
      </c>
      <c r="BA877" s="86"/>
      <c r="BB877" s="86">
        <v>0</v>
      </c>
      <c r="BC877">
        <v>0</v>
      </c>
      <c r="BD877">
        <v>0</v>
      </c>
      <c r="BE877">
        <v>0</v>
      </c>
      <c r="BG877">
        <v>0</v>
      </c>
      <c r="BH877">
        <v>0</v>
      </c>
      <c r="BI877">
        <v>0</v>
      </c>
      <c r="BJ877">
        <v>0</v>
      </c>
      <c r="BM877">
        <f t="shared" si="341"/>
        <v>0</v>
      </c>
      <c r="BN877">
        <f t="shared" si="342"/>
        <v>0</v>
      </c>
      <c r="BO877">
        <f t="shared" si="343"/>
        <v>0</v>
      </c>
      <c r="BP877">
        <f t="shared" si="344"/>
        <v>0</v>
      </c>
    </row>
    <row r="878" spans="1:68" x14ac:dyDescent="0.25">
      <c r="A878" t="str">
        <f t="shared" si="346"/>
        <v>20110183</v>
      </c>
      <c r="B878">
        <v>20</v>
      </c>
      <c r="C878">
        <v>110</v>
      </c>
      <c r="D878">
        <v>3</v>
      </c>
      <c r="E878">
        <v>18</v>
      </c>
      <c r="F878" s="138">
        <f t="shared" si="347"/>
        <v>0</v>
      </c>
      <c r="G878">
        <v>0</v>
      </c>
      <c r="H878">
        <v>0</v>
      </c>
      <c r="I878">
        <v>0</v>
      </c>
      <c r="J878" s="94">
        <v>0</v>
      </c>
      <c r="K878" s="87" t="s">
        <v>155</v>
      </c>
      <c r="L878" s="86">
        <v>0</v>
      </c>
      <c r="M878" s="86">
        <v>0</v>
      </c>
      <c r="N878" s="86">
        <v>0</v>
      </c>
      <c r="O878">
        <v>1.3620000000000001</v>
      </c>
      <c r="P878">
        <v>1.1000000000000001</v>
      </c>
      <c r="Q878">
        <v>1.1000000000000001</v>
      </c>
      <c r="R878">
        <v>1.1000000000000001</v>
      </c>
      <c r="S878" t="s">
        <v>154</v>
      </c>
      <c r="T878">
        <f t="shared" si="348"/>
        <v>0</v>
      </c>
      <c r="U878">
        <f t="shared" si="349"/>
        <v>0</v>
      </c>
      <c r="V878">
        <f t="shared" si="350"/>
        <v>0</v>
      </c>
      <c r="W878" t="s">
        <v>154</v>
      </c>
      <c r="X878">
        <f t="shared" si="351"/>
        <v>0</v>
      </c>
      <c r="Y878">
        <f t="shared" si="352"/>
        <v>0</v>
      </c>
      <c r="Z878">
        <f t="shared" si="353"/>
        <v>0</v>
      </c>
      <c r="AA878" t="s">
        <v>154</v>
      </c>
      <c r="AB878" t="s">
        <v>154</v>
      </c>
      <c r="AC878" t="s">
        <v>154</v>
      </c>
      <c r="AD878" s="96" t="s">
        <v>154</v>
      </c>
      <c r="AE878" s="95">
        <v>0</v>
      </c>
      <c r="AF878" s="86">
        <v>0</v>
      </c>
      <c r="AG878" s="86">
        <v>0</v>
      </c>
      <c r="AH878">
        <v>0.98</v>
      </c>
      <c r="AI878">
        <v>0.98</v>
      </c>
      <c r="AJ878">
        <v>0.98</v>
      </c>
      <c r="AK878">
        <f t="shared" si="354"/>
        <v>0</v>
      </c>
      <c r="AL878">
        <f t="shared" si="355"/>
        <v>0</v>
      </c>
      <c r="AM878">
        <f t="shared" si="356"/>
        <v>0</v>
      </c>
      <c r="AN878">
        <f t="shared" si="357"/>
        <v>0</v>
      </c>
      <c r="AO878">
        <f t="shared" si="358"/>
        <v>0</v>
      </c>
      <c r="AP878">
        <f t="shared" si="359"/>
        <v>0</v>
      </c>
      <c r="AQ878" s="97">
        <f>(AK878/(IF((237.3*LN(('Mini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8" s="97">
        <f>(AL878/(IF((237.3*LN(('Mini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8" s="97">
        <f>(AM878/(IF((237.3*LN(('Mini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8" t="s">
        <v>154</v>
      </c>
      <c r="AU878" t="s">
        <v>154</v>
      </c>
      <c r="AV878" s="96" t="s">
        <v>154</v>
      </c>
      <c r="AW878" s="139">
        <f t="shared" si="339"/>
        <v>0</v>
      </c>
      <c r="AX878" s="129">
        <v>0</v>
      </c>
      <c r="AY878" s="129">
        <v>0</v>
      </c>
      <c r="AZ878" s="129">
        <v>0</v>
      </c>
      <c r="BA878" s="86"/>
      <c r="BB878" s="86">
        <v>0</v>
      </c>
      <c r="BC878">
        <v>0</v>
      </c>
      <c r="BD878">
        <v>0</v>
      </c>
      <c r="BE878">
        <v>0</v>
      </c>
      <c r="BG878">
        <v>0</v>
      </c>
      <c r="BH878">
        <v>0</v>
      </c>
      <c r="BI878">
        <v>0</v>
      </c>
      <c r="BJ878">
        <v>0</v>
      </c>
      <c r="BM878">
        <f t="shared" si="341"/>
        <v>0</v>
      </c>
      <c r="BN878">
        <f t="shared" si="342"/>
        <v>0</v>
      </c>
      <c r="BO878">
        <f t="shared" si="343"/>
        <v>0</v>
      </c>
      <c r="BP878">
        <f t="shared" si="344"/>
        <v>0</v>
      </c>
    </row>
    <row r="879" spans="1:68" x14ac:dyDescent="0.25">
      <c r="A879" t="str">
        <f t="shared" si="346"/>
        <v>20110233</v>
      </c>
      <c r="B879">
        <v>20</v>
      </c>
      <c r="C879">
        <v>110</v>
      </c>
      <c r="D879">
        <v>3</v>
      </c>
      <c r="E879">
        <v>23</v>
      </c>
      <c r="F879" s="138">
        <f t="shared" si="347"/>
        <v>10</v>
      </c>
      <c r="G879">
        <v>0</v>
      </c>
      <c r="H879">
        <v>0</v>
      </c>
      <c r="I879">
        <v>0</v>
      </c>
      <c r="J879" s="94">
        <v>0</v>
      </c>
      <c r="K879" s="87">
        <v>528.80000000000007</v>
      </c>
      <c r="L879" s="86">
        <v>0</v>
      </c>
      <c r="M879" s="86">
        <v>0</v>
      </c>
      <c r="N879" s="86">
        <v>0</v>
      </c>
      <c r="O879">
        <v>1.3620000000000001</v>
      </c>
      <c r="P879">
        <v>1.1000000000000001</v>
      </c>
      <c r="Q879">
        <v>1.1000000000000001</v>
      </c>
      <c r="R879">
        <v>1.1000000000000001</v>
      </c>
      <c r="S879">
        <f t="shared" si="373"/>
        <v>79</v>
      </c>
      <c r="T879">
        <f t="shared" si="348"/>
        <v>0</v>
      </c>
      <c r="U879">
        <f t="shared" si="349"/>
        <v>0</v>
      </c>
      <c r="V879">
        <f t="shared" si="350"/>
        <v>0</v>
      </c>
      <c r="W879">
        <f t="shared" si="360"/>
        <v>14</v>
      </c>
      <c r="X879">
        <f t="shared" si="351"/>
        <v>0</v>
      </c>
      <c r="Y879">
        <f t="shared" si="352"/>
        <v>0</v>
      </c>
      <c r="Z879">
        <f t="shared" si="353"/>
        <v>0</v>
      </c>
      <c r="AA879">
        <f t="shared" ref="AA879:AB881" si="378">0.0098*(($BM879*(W879^$BO879)*($C879-14.4)*$BP879)+($BN879*W879*W879))</f>
        <v>0.13822764388614486</v>
      </c>
      <c r="AB879">
        <f t="shared" si="378"/>
        <v>0</v>
      </c>
      <c r="AC879">
        <f t="shared" ref="AC879:AC881" si="379">0.0098*(($BM879*(Y879^$BO879)*($C879-14.4)*$BP879)+($BN879*Y879*Y879))</f>
        <v>0</v>
      </c>
      <c r="AD879" s="96">
        <f t="shared" ref="AD879:AD881" si="380">0.0098*(($BM879*(Z879^$BO879)*($C879-14.4)*$BP879)+($BN879*Z879*Z879))</f>
        <v>0</v>
      </c>
      <c r="AE879" s="95">
        <v>0</v>
      </c>
      <c r="AF879" s="86">
        <v>0</v>
      </c>
      <c r="AG879" s="86">
        <v>0</v>
      </c>
      <c r="AH879">
        <v>0.98</v>
      </c>
      <c r="AI879">
        <v>0.98</v>
      </c>
      <c r="AJ879">
        <v>0.98</v>
      </c>
      <c r="AK879">
        <f t="shared" si="354"/>
        <v>0</v>
      </c>
      <c r="AL879">
        <f t="shared" si="355"/>
        <v>0</v>
      </c>
      <c r="AM879">
        <f t="shared" si="356"/>
        <v>0</v>
      </c>
      <c r="AN879">
        <f t="shared" si="357"/>
        <v>0</v>
      </c>
      <c r="AO879">
        <f t="shared" si="358"/>
        <v>0</v>
      </c>
      <c r="AP879">
        <f t="shared" si="359"/>
        <v>0</v>
      </c>
      <c r="AQ879" s="97">
        <f>(AK879/(IF((237.3*LN(('Mini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79" s="97">
        <f>(AL879/(IF((237.3*LN(('Mini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79" s="97">
        <f>(AM879/(IF((237.3*LN(('Mini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79">
        <f t="shared" ref="AT879:AT881" si="381">0.0098*(($BM879*(AN879^$BO879)*($C879-14.4)*$BP879)+($BN879*AN879*AN879))</f>
        <v>0</v>
      </c>
      <c r="AU879">
        <v>0</v>
      </c>
      <c r="AV879" s="96">
        <v>0</v>
      </c>
      <c r="AW879" s="139">
        <f t="shared" si="339"/>
        <v>0.73333333333333339</v>
      </c>
      <c r="AX879" s="129">
        <v>0</v>
      </c>
      <c r="AY879" s="129">
        <v>0</v>
      </c>
      <c r="AZ879" s="129">
        <v>0</v>
      </c>
      <c r="BA879" s="86"/>
      <c r="BB879" s="86">
        <v>0</v>
      </c>
      <c r="BC879">
        <v>0</v>
      </c>
      <c r="BD879">
        <v>0</v>
      </c>
      <c r="BE879">
        <v>0</v>
      </c>
      <c r="BG879">
        <v>0</v>
      </c>
      <c r="BH879">
        <v>0</v>
      </c>
      <c r="BI879">
        <v>0</v>
      </c>
      <c r="BJ879">
        <v>0</v>
      </c>
      <c r="BM879">
        <f t="shared" si="341"/>
        <v>1.4501879713725999E-3</v>
      </c>
      <c r="BN879">
        <f t="shared" si="342"/>
        <v>3.7831632653061002E-4</v>
      </c>
      <c r="BO879">
        <f t="shared" si="343"/>
        <v>1.4868910444209</v>
      </c>
      <c r="BP879">
        <f t="shared" si="344"/>
        <v>2</v>
      </c>
    </row>
    <row r="880" spans="1:68" x14ac:dyDescent="0.25">
      <c r="A880" t="str">
        <f t="shared" si="346"/>
        <v>20110303</v>
      </c>
      <c r="B880">
        <v>20</v>
      </c>
      <c r="C880">
        <v>110</v>
      </c>
      <c r="D880">
        <v>3</v>
      </c>
      <c r="E880">
        <v>30</v>
      </c>
      <c r="F880" s="138">
        <f t="shared" si="347"/>
        <v>15</v>
      </c>
      <c r="G880">
        <v>0</v>
      </c>
      <c r="H880">
        <v>0</v>
      </c>
      <c r="I880">
        <v>0</v>
      </c>
      <c r="J880" s="94">
        <v>0</v>
      </c>
      <c r="K880" s="87">
        <v>702.40000000000009</v>
      </c>
      <c r="L880" s="86">
        <v>0</v>
      </c>
      <c r="M880" s="86">
        <v>0</v>
      </c>
      <c r="N880" s="86">
        <v>0</v>
      </c>
      <c r="O880">
        <v>1.3620000000000001</v>
      </c>
      <c r="P880">
        <v>1.1000000000000001</v>
      </c>
      <c r="Q880">
        <v>1.1000000000000001</v>
      </c>
      <c r="R880">
        <v>1.1000000000000001</v>
      </c>
      <c r="S880">
        <f t="shared" si="373"/>
        <v>105</v>
      </c>
      <c r="T880">
        <f t="shared" si="348"/>
        <v>0</v>
      </c>
      <c r="U880">
        <f t="shared" si="349"/>
        <v>0</v>
      </c>
      <c r="V880">
        <f t="shared" si="350"/>
        <v>0</v>
      </c>
      <c r="W880">
        <f t="shared" si="360"/>
        <v>18</v>
      </c>
      <c r="X880">
        <f t="shared" si="351"/>
        <v>0</v>
      </c>
      <c r="Y880">
        <f t="shared" si="352"/>
        <v>0</v>
      </c>
      <c r="Z880">
        <f t="shared" si="353"/>
        <v>0</v>
      </c>
      <c r="AA880">
        <f t="shared" si="378"/>
        <v>6.1890212166308287E-2</v>
      </c>
      <c r="AB880">
        <f t="shared" si="378"/>
        <v>0</v>
      </c>
      <c r="AC880">
        <f t="shared" si="379"/>
        <v>0</v>
      </c>
      <c r="AD880" s="96">
        <f t="shared" si="380"/>
        <v>0</v>
      </c>
      <c r="AE880" s="95">
        <v>0</v>
      </c>
      <c r="AF880" s="86">
        <v>0</v>
      </c>
      <c r="AG880" s="86">
        <v>0</v>
      </c>
      <c r="AH880">
        <v>0.98</v>
      </c>
      <c r="AI880">
        <v>0.98</v>
      </c>
      <c r="AJ880">
        <v>0.98</v>
      </c>
      <c r="AK880">
        <f t="shared" si="354"/>
        <v>0</v>
      </c>
      <c r="AL880">
        <f t="shared" si="355"/>
        <v>0</v>
      </c>
      <c r="AM880">
        <f t="shared" si="356"/>
        <v>0</v>
      </c>
      <c r="AN880">
        <f t="shared" si="357"/>
        <v>0</v>
      </c>
      <c r="AO880">
        <f t="shared" si="358"/>
        <v>0</v>
      </c>
      <c r="AP880">
        <f t="shared" si="359"/>
        <v>0</v>
      </c>
      <c r="AQ880" s="97">
        <f>(AK880/(IF((237.3*LN(('Mini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0" s="97">
        <f>(AL880/(IF((237.3*LN(('Mini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0" s="97">
        <f>(AM880/(IF((237.3*LN(('Mini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0">
        <f t="shared" si="381"/>
        <v>0</v>
      </c>
      <c r="AU880">
        <v>0</v>
      </c>
      <c r="AV880" s="96">
        <v>0</v>
      </c>
      <c r="AW880" s="139">
        <f t="shared" si="339"/>
        <v>1.1000000000000001</v>
      </c>
      <c r="AX880" s="129">
        <v>0</v>
      </c>
      <c r="AY880" s="129">
        <v>0</v>
      </c>
      <c r="AZ880" s="129">
        <v>0</v>
      </c>
      <c r="BA880" s="86"/>
      <c r="BB880" s="86">
        <v>0</v>
      </c>
      <c r="BC880">
        <v>0</v>
      </c>
      <c r="BD880">
        <v>0</v>
      </c>
      <c r="BE880">
        <v>0</v>
      </c>
      <c r="BG880">
        <v>0</v>
      </c>
      <c r="BH880">
        <v>0</v>
      </c>
      <c r="BI880">
        <v>0</v>
      </c>
      <c r="BJ880">
        <v>0</v>
      </c>
      <c r="BM880">
        <f t="shared" si="341"/>
        <v>1.9563320356262001E-4</v>
      </c>
      <c r="BN880">
        <f t="shared" si="342"/>
        <v>4.4708458846471E-4</v>
      </c>
      <c r="BO880">
        <f t="shared" si="343"/>
        <v>1.766459432507</v>
      </c>
      <c r="BP880">
        <f t="shared" si="344"/>
        <v>2</v>
      </c>
    </row>
    <row r="881" spans="1:68" x14ac:dyDescent="0.25">
      <c r="A881" t="str">
        <f t="shared" si="346"/>
        <v>20110383</v>
      </c>
      <c r="B881">
        <v>20</v>
      </c>
      <c r="C881">
        <v>110</v>
      </c>
      <c r="D881">
        <v>3</v>
      </c>
      <c r="E881">
        <v>38</v>
      </c>
      <c r="F881" s="138">
        <f t="shared" si="347"/>
        <v>20</v>
      </c>
      <c r="G881">
        <v>0</v>
      </c>
      <c r="H881">
        <v>0</v>
      </c>
      <c r="I881">
        <v>0</v>
      </c>
      <c r="J881" s="94">
        <v>0</v>
      </c>
      <c r="K881" s="87">
        <v>983.2</v>
      </c>
      <c r="L881" s="86">
        <v>0</v>
      </c>
      <c r="M881" s="86">
        <v>0</v>
      </c>
      <c r="N881" s="86">
        <v>0</v>
      </c>
      <c r="O881">
        <v>1.3620000000000001</v>
      </c>
      <c r="P881">
        <v>1.1000000000000001</v>
      </c>
      <c r="Q881">
        <v>1.1000000000000001</v>
      </c>
      <c r="R881">
        <v>1.1000000000000001</v>
      </c>
      <c r="S881">
        <f t="shared" si="373"/>
        <v>147</v>
      </c>
      <c r="T881">
        <f t="shared" si="348"/>
        <v>0</v>
      </c>
      <c r="U881">
        <f t="shared" si="349"/>
        <v>0</v>
      </c>
      <c r="V881">
        <f t="shared" si="350"/>
        <v>0</v>
      </c>
      <c r="W881">
        <f t="shared" si="360"/>
        <v>25</v>
      </c>
      <c r="X881">
        <f t="shared" si="351"/>
        <v>0</v>
      </c>
      <c r="Y881">
        <f t="shared" si="352"/>
        <v>0</v>
      </c>
      <c r="Z881">
        <f t="shared" si="353"/>
        <v>0</v>
      </c>
      <c r="AA881">
        <f t="shared" si="378"/>
        <v>0.25921307002340205</v>
      </c>
      <c r="AB881">
        <f t="shared" si="378"/>
        <v>0</v>
      </c>
      <c r="AC881">
        <f t="shared" si="379"/>
        <v>0</v>
      </c>
      <c r="AD881" s="96">
        <f t="shared" si="380"/>
        <v>0</v>
      </c>
      <c r="AE881" s="95">
        <v>0</v>
      </c>
      <c r="AF881" s="86">
        <v>0</v>
      </c>
      <c r="AG881" s="86">
        <v>0</v>
      </c>
      <c r="AH881">
        <v>0.98</v>
      </c>
      <c r="AI881">
        <v>0.98</v>
      </c>
      <c r="AJ881">
        <v>0.98</v>
      </c>
      <c r="AK881">
        <f t="shared" si="354"/>
        <v>0</v>
      </c>
      <c r="AL881">
        <f t="shared" si="355"/>
        <v>0</v>
      </c>
      <c r="AM881">
        <f t="shared" si="356"/>
        <v>0</v>
      </c>
      <c r="AN881">
        <f t="shared" si="357"/>
        <v>0</v>
      </c>
      <c r="AO881">
        <f t="shared" si="358"/>
        <v>0</v>
      </c>
      <c r="AP881">
        <f t="shared" si="359"/>
        <v>0</v>
      </c>
      <c r="AQ881" s="97">
        <f>(AK881/(IF((237.3*LN(('Mini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1" s="97">
        <f>(AL881/(IF((237.3*LN(('Mini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1" s="97">
        <f>(AM881/(IF((237.3*LN(('Mini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1">
        <f t="shared" si="381"/>
        <v>0</v>
      </c>
      <c r="AU881">
        <v>0</v>
      </c>
      <c r="AV881" s="96">
        <v>0</v>
      </c>
      <c r="AW881" s="139">
        <f t="shared" si="339"/>
        <v>1.4666666666666668</v>
      </c>
      <c r="AX881" s="129">
        <v>0</v>
      </c>
      <c r="AY881" s="129">
        <v>0</v>
      </c>
      <c r="AZ881" s="129">
        <v>0</v>
      </c>
      <c r="BA881" s="86"/>
      <c r="BB881" s="86">
        <v>0</v>
      </c>
      <c r="BC881">
        <v>0</v>
      </c>
      <c r="BD881">
        <v>0</v>
      </c>
      <c r="BE881">
        <v>0</v>
      </c>
      <c r="BG881">
        <v>0</v>
      </c>
      <c r="BH881">
        <v>0</v>
      </c>
      <c r="BI881">
        <v>0</v>
      </c>
      <c r="BJ881">
        <v>0</v>
      </c>
      <c r="BM881">
        <f t="shared" si="341"/>
        <v>1.6730950035507E-3</v>
      </c>
      <c r="BN881">
        <f t="shared" si="342"/>
        <v>3.2929523945446001E-4</v>
      </c>
      <c r="BO881">
        <f t="shared" si="343"/>
        <v>1.3691788367472</v>
      </c>
      <c r="BP881">
        <f t="shared" si="344"/>
        <v>2</v>
      </c>
    </row>
    <row r="882" spans="1:68" x14ac:dyDescent="0.25">
      <c r="A882" t="str">
        <f t="shared" si="346"/>
        <v>20120143</v>
      </c>
      <c r="B882">
        <v>20</v>
      </c>
      <c r="C882">
        <v>120</v>
      </c>
      <c r="D882">
        <v>3</v>
      </c>
      <c r="E882">
        <v>14</v>
      </c>
      <c r="F882" s="138">
        <f t="shared" si="347"/>
        <v>0</v>
      </c>
      <c r="G882">
        <v>0</v>
      </c>
      <c r="H882">
        <v>0</v>
      </c>
      <c r="I882">
        <v>0</v>
      </c>
      <c r="J882" s="94">
        <v>0</v>
      </c>
      <c r="K882" s="87" t="s">
        <v>155</v>
      </c>
      <c r="L882" s="86">
        <v>0</v>
      </c>
      <c r="M882" s="86">
        <v>0</v>
      </c>
      <c r="N882" s="86">
        <v>0</v>
      </c>
      <c r="O882">
        <v>1.3620000000000001</v>
      </c>
      <c r="P882">
        <v>1.1000000000000001</v>
      </c>
      <c r="Q882">
        <v>1.1000000000000001</v>
      </c>
      <c r="R882">
        <v>1.1000000000000001</v>
      </c>
      <c r="S882" t="s">
        <v>154</v>
      </c>
      <c r="T882">
        <f t="shared" si="348"/>
        <v>0</v>
      </c>
      <c r="U882">
        <f t="shared" si="349"/>
        <v>0</v>
      </c>
      <c r="V882">
        <f t="shared" si="350"/>
        <v>0</v>
      </c>
      <c r="W882" t="s">
        <v>154</v>
      </c>
      <c r="X882">
        <f t="shared" si="351"/>
        <v>0</v>
      </c>
      <c r="Y882">
        <f t="shared" si="352"/>
        <v>0</v>
      </c>
      <c r="Z882">
        <f t="shared" si="353"/>
        <v>0</v>
      </c>
      <c r="AA882" t="s">
        <v>154</v>
      </c>
      <c r="AB882" t="s">
        <v>154</v>
      </c>
      <c r="AC882" t="s">
        <v>154</v>
      </c>
      <c r="AD882" s="96" t="s">
        <v>154</v>
      </c>
      <c r="AE882" s="95">
        <v>0</v>
      </c>
      <c r="AF882" s="86">
        <v>0</v>
      </c>
      <c r="AG882" s="86">
        <v>0</v>
      </c>
      <c r="AH882">
        <v>0.98</v>
      </c>
      <c r="AI882">
        <v>0.98</v>
      </c>
      <c r="AJ882">
        <v>0.98</v>
      </c>
      <c r="AK882">
        <f t="shared" si="354"/>
        <v>0</v>
      </c>
      <c r="AL882">
        <f t="shared" si="355"/>
        <v>0</v>
      </c>
      <c r="AM882">
        <f t="shared" si="356"/>
        <v>0</v>
      </c>
      <c r="AN882">
        <f t="shared" si="357"/>
        <v>0</v>
      </c>
      <c r="AO882">
        <f t="shared" si="358"/>
        <v>0</v>
      </c>
      <c r="AP882">
        <f t="shared" si="359"/>
        <v>0</v>
      </c>
      <c r="AQ882" s="97">
        <f>(AK882/(IF((237.3*LN(('Mini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2" s="97">
        <f>(AL882/(IF((237.3*LN(('Mini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2" s="97">
        <f>(AM882/(IF((237.3*LN(('Mini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2" t="s">
        <v>154</v>
      </c>
      <c r="AU882" t="s">
        <v>154</v>
      </c>
      <c r="AV882" s="96" t="s">
        <v>154</v>
      </c>
      <c r="AW882" s="139">
        <f t="shared" si="339"/>
        <v>0</v>
      </c>
      <c r="AX882" s="129">
        <v>0</v>
      </c>
      <c r="AY882" s="129">
        <v>0</v>
      </c>
      <c r="AZ882" s="129">
        <v>0</v>
      </c>
      <c r="BA882" s="86"/>
      <c r="BB882" s="86">
        <v>0</v>
      </c>
      <c r="BC882">
        <v>0</v>
      </c>
      <c r="BD882">
        <v>0</v>
      </c>
      <c r="BE882">
        <v>0</v>
      </c>
      <c r="BG882">
        <v>0</v>
      </c>
      <c r="BH882">
        <v>0</v>
      </c>
      <c r="BI882">
        <v>0</v>
      </c>
      <c r="BJ882">
        <v>0</v>
      </c>
      <c r="BM882">
        <f t="shared" si="341"/>
        <v>0</v>
      </c>
      <c r="BN882">
        <f t="shared" si="342"/>
        <v>0</v>
      </c>
      <c r="BO882">
        <f t="shared" si="343"/>
        <v>0</v>
      </c>
      <c r="BP882">
        <f t="shared" si="344"/>
        <v>0</v>
      </c>
    </row>
    <row r="883" spans="1:68" x14ac:dyDescent="0.25">
      <c r="A883" t="str">
        <f t="shared" si="346"/>
        <v>20120183</v>
      </c>
      <c r="B883">
        <v>20</v>
      </c>
      <c r="C883">
        <v>120</v>
      </c>
      <c r="D883">
        <v>3</v>
      </c>
      <c r="E883">
        <v>18</v>
      </c>
      <c r="F883" s="138">
        <f t="shared" si="347"/>
        <v>0</v>
      </c>
      <c r="G883">
        <v>0</v>
      </c>
      <c r="H883">
        <v>0</v>
      </c>
      <c r="I883">
        <v>0</v>
      </c>
      <c r="J883" s="94">
        <v>0</v>
      </c>
      <c r="K883" s="87" t="s">
        <v>155</v>
      </c>
      <c r="L883" s="86">
        <v>0</v>
      </c>
      <c r="M883" s="86">
        <v>0</v>
      </c>
      <c r="N883" s="86">
        <v>0</v>
      </c>
      <c r="O883">
        <v>1.3620000000000001</v>
      </c>
      <c r="P883">
        <v>1.1000000000000001</v>
      </c>
      <c r="Q883">
        <v>1.1000000000000001</v>
      </c>
      <c r="R883">
        <v>1.1000000000000001</v>
      </c>
      <c r="S883" t="s">
        <v>154</v>
      </c>
      <c r="T883">
        <f t="shared" si="348"/>
        <v>0</v>
      </c>
      <c r="U883">
        <f t="shared" si="349"/>
        <v>0</v>
      </c>
      <c r="V883">
        <f t="shared" si="350"/>
        <v>0</v>
      </c>
      <c r="W883" t="s">
        <v>154</v>
      </c>
      <c r="X883">
        <f t="shared" si="351"/>
        <v>0</v>
      </c>
      <c r="Y883">
        <f t="shared" si="352"/>
        <v>0</v>
      </c>
      <c r="Z883">
        <f t="shared" si="353"/>
        <v>0</v>
      </c>
      <c r="AA883" t="s">
        <v>154</v>
      </c>
      <c r="AB883" t="s">
        <v>154</v>
      </c>
      <c r="AC883" t="s">
        <v>154</v>
      </c>
      <c r="AD883" s="96" t="s">
        <v>154</v>
      </c>
      <c r="AE883" s="95">
        <v>0</v>
      </c>
      <c r="AF883" s="86">
        <v>0</v>
      </c>
      <c r="AG883" s="86">
        <v>0</v>
      </c>
      <c r="AH883">
        <v>0.98</v>
      </c>
      <c r="AI883">
        <v>0.98</v>
      </c>
      <c r="AJ883">
        <v>0.98</v>
      </c>
      <c r="AK883">
        <f t="shared" si="354"/>
        <v>0</v>
      </c>
      <c r="AL883">
        <f t="shared" si="355"/>
        <v>0</v>
      </c>
      <c r="AM883">
        <f t="shared" si="356"/>
        <v>0</v>
      </c>
      <c r="AN883">
        <f t="shared" si="357"/>
        <v>0</v>
      </c>
      <c r="AO883">
        <f t="shared" si="358"/>
        <v>0</v>
      </c>
      <c r="AP883">
        <f t="shared" si="359"/>
        <v>0</v>
      </c>
      <c r="AQ883" s="97">
        <f>(AK883/(IF((237.3*LN(('Mini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3" s="97">
        <f>(AL883/(IF((237.3*LN(('Mini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3" s="97">
        <f>(AM883/(IF((237.3*LN(('Mini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3" t="s">
        <v>154</v>
      </c>
      <c r="AU883" t="s">
        <v>154</v>
      </c>
      <c r="AV883" s="96" t="s">
        <v>154</v>
      </c>
      <c r="AW883" s="139">
        <f t="shared" si="339"/>
        <v>0</v>
      </c>
      <c r="AX883" s="129">
        <v>0</v>
      </c>
      <c r="AY883" s="129">
        <v>0</v>
      </c>
      <c r="AZ883" s="129">
        <v>0</v>
      </c>
      <c r="BA883" s="86"/>
      <c r="BB883" s="86">
        <v>0</v>
      </c>
      <c r="BC883">
        <v>0</v>
      </c>
      <c r="BD883">
        <v>0</v>
      </c>
      <c r="BE883">
        <v>0</v>
      </c>
      <c r="BG883">
        <v>0</v>
      </c>
      <c r="BH883">
        <v>0</v>
      </c>
      <c r="BI883">
        <v>0</v>
      </c>
      <c r="BJ883">
        <v>0</v>
      </c>
      <c r="BM883">
        <f t="shared" si="341"/>
        <v>0</v>
      </c>
      <c r="BN883">
        <f t="shared" si="342"/>
        <v>0</v>
      </c>
      <c r="BO883">
        <f t="shared" si="343"/>
        <v>0</v>
      </c>
      <c r="BP883">
        <f t="shared" si="344"/>
        <v>0</v>
      </c>
    </row>
    <row r="884" spans="1:68" x14ac:dyDescent="0.25">
      <c r="A884" t="str">
        <f t="shared" si="346"/>
        <v>20120233</v>
      </c>
      <c r="B884">
        <v>20</v>
      </c>
      <c r="C884">
        <v>120</v>
      </c>
      <c r="D884">
        <v>3</v>
      </c>
      <c r="E884">
        <v>23</v>
      </c>
      <c r="F884" s="138">
        <f t="shared" si="347"/>
        <v>10</v>
      </c>
      <c r="G884">
        <v>0</v>
      </c>
      <c r="H884">
        <v>0</v>
      </c>
      <c r="I884">
        <v>0</v>
      </c>
      <c r="J884" s="94">
        <v>0</v>
      </c>
      <c r="K884" s="87">
        <v>594.9</v>
      </c>
      <c r="L884" s="86">
        <v>0</v>
      </c>
      <c r="M884" s="86">
        <v>0</v>
      </c>
      <c r="N884" s="86">
        <v>0</v>
      </c>
      <c r="O884">
        <v>1.3620000000000001</v>
      </c>
      <c r="P884">
        <v>1.1000000000000001</v>
      </c>
      <c r="Q884">
        <v>1.1000000000000001</v>
      </c>
      <c r="R884">
        <v>1.1000000000000001</v>
      </c>
      <c r="S884">
        <f t="shared" si="373"/>
        <v>89</v>
      </c>
      <c r="T884">
        <f t="shared" si="348"/>
        <v>0</v>
      </c>
      <c r="U884">
        <f t="shared" si="349"/>
        <v>0</v>
      </c>
      <c r="V884">
        <f t="shared" si="350"/>
        <v>0</v>
      </c>
      <c r="W884">
        <f t="shared" si="360"/>
        <v>15</v>
      </c>
      <c r="X884">
        <f t="shared" si="351"/>
        <v>0</v>
      </c>
      <c r="Y884">
        <f t="shared" si="352"/>
        <v>0</v>
      </c>
      <c r="Z884">
        <f t="shared" si="353"/>
        <v>0</v>
      </c>
      <c r="AA884">
        <f t="shared" ref="AA884:AB886" si="382">0.0098*(($BM884*(W884^$BO884)*($C884-14.4)*$BP884)+($BN884*W884*W884))</f>
        <v>0.16912633356838286</v>
      </c>
      <c r="AB884">
        <f t="shared" si="382"/>
        <v>0</v>
      </c>
      <c r="AC884">
        <f t="shared" ref="AC884:AC886" si="383">0.0098*(($BM884*(Y884^$BO884)*($C884-14.4)*$BP884)+($BN884*Y884*Y884))</f>
        <v>0</v>
      </c>
      <c r="AD884" s="96">
        <f t="shared" ref="AD884:AD886" si="384">0.0098*(($BM884*(Z884^$BO884)*($C884-14.4)*$BP884)+($BN884*Z884*Z884))</f>
        <v>0</v>
      </c>
      <c r="AE884" s="95">
        <v>0</v>
      </c>
      <c r="AF884" s="86">
        <v>0</v>
      </c>
      <c r="AG884" s="86">
        <v>0</v>
      </c>
      <c r="AH884">
        <v>0.98</v>
      </c>
      <c r="AI884">
        <v>0.98</v>
      </c>
      <c r="AJ884">
        <v>0.98</v>
      </c>
      <c r="AK884">
        <f t="shared" si="354"/>
        <v>0</v>
      </c>
      <c r="AL884">
        <f t="shared" si="355"/>
        <v>0</v>
      </c>
      <c r="AM884">
        <f t="shared" si="356"/>
        <v>0</v>
      </c>
      <c r="AN884">
        <f t="shared" si="357"/>
        <v>0</v>
      </c>
      <c r="AO884">
        <f t="shared" si="358"/>
        <v>0</v>
      </c>
      <c r="AP884">
        <f t="shared" si="359"/>
        <v>0</v>
      </c>
      <c r="AQ884" s="97">
        <f>(AK884/(IF((237.3*LN(('Mini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4" s="97">
        <f>(AL884/(IF((237.3*LN(('Mini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4" s="97">
        <f>(AM884/(IF((237.3*LN(('Mini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4">
        <f t="shared" ref="AT884:AT886" si="385">0.0098*(($BM884*(AN884^$BO884)*($C884-14.4)*$BP884)+($BN884*AN884*AN884))</f>
        <v>0</v>
      </c>
      <c r="AU884">
        <v>0</v>
      </c>
      <c r="AV884" s="96">
        <v>0</v>
      </c>
      <c r="AW884" s="139">
        <f t="shared" si="339"/>
        <v>0.8</v>
      </c>
      <c r="AX884" s="129">
        <v>0</v>
      </c>
      <c r="AY884" s="129">
        <v>0</v>
      </c>
      <c r="AZ884" s="129">
        <v>0</v>
      </c>
      <c r="BA884" s="86"/>
      <c r="BB884" s="86">
        <v>0</v>
      </c>
      <c r="BC884">
        <v>0</v>
      </c>
      <c r="BD884">
        <v>0</v>
      </c>
      <c r="BE884">
        <v>0</v>
      </c>
      <c r="BG884">
        <v>0</v>
      </c>
      <c r="BH884">
        <v>0</v>
      </c>
      <c r="BI884">
        <v>0</v>
      </c>
      <c r="BJ884">
        <v>0</v>
      </c>
      <c r="BM884">
        <f t="shared" si="341"/>
        <v>1.4501879713725999E-3</v>
      </c>
      <c r="BN884">
        <f t="shared" si="342"/>
        <v>3.7831632653061002E-4</v>
      </c>
      <c r="BO884">
        <f t="shared" si="343"/>
        <v>1.4868910444209</v>
      </c>
      <c r="BP884">
        <f t="shared" si="344"/>
        <v>2</v>
      </c>
    </row>
    <row r="885" spans="1:68" x14ac:dyDescent="0.25">
      <c r="A885" t="str">
        <f t="shared" si="346"/>
        <v>20120303</v>
      </c>
      <c r="B885">
        <v>20</v>
      </c>
      <c r="C885">
        <v>120</v>
      </c>
      <c r="D885">
        <v>3</v>
      </c>
      <c r="E885">
        <v>30</v>
      </c>
      <c r="F885" s="138">
        <f t="shared" si="347"/>
        <v>15</v>
      </c>
      <c r="G885">
        <v>0</v>
      </c>
      <c r="H885">
        <v>0</v>
      </c>
      <c r="I885">
        <v>0</v>
      </c>
      <c r="J885" s="94">
        <v>0</v>
      </c>
      <c r="K885" s="87">
        <v>790.2</v>
      </c>
      <c r="L885" s="86">
        <v>0</v>
      </c>
      <c r="M885" s="86">
        <v>0</v>
      </c>
      <c r="N885" s="86">
        <v>0</v>
      </c>
      <c r="O885">
        <v>1.3620000000000001</v>
      </c>
      <c r="P885">
        <v>1.1000000000000001</v>
      </c>
      <c r="Q885">
        <v>1.1000000000000001</v>
      </c>
      <c r="R885">
        <v>1.1000000000000001</v>
      </c>
      <c r="S885">
        <f t="shared" si="373"/>
        <v>118</v>
      </c>
      <c r="T885">
        <f t="shared" si="348"/>
        <v>0</v>
      </c>
      <c r="U885">
        <f t="shared" si="349"/>
        <v>0</v>
      </c>
      <c r="V885">
        <f t="shared" si="350"/>
        <v>0</v>
      </c>
      <c r="W885">
        <f t="shared" si="360"/>
        <v>20</v>
      </c>
      <c r="X885">
        <f t="shared" si="351"/>
        <v>0</v>
      </c>
      <c r="Y885">
        <f t="shared" si="352"/>
        <v>0</v>
      </c>
      <c r="Z885">
        <f t="shared" si="353"/>
        <v>0</v>
      </c>
      <c r="AA885">
        <f t="shared" si="382"/>
        <v>8.2212430014909285E-2</v>
      </c>
      <c r="AB885">
        <f t="shared" si="382"/>
        <v>0</v>
      </c>
      <c r="AC885">
        <f t="shared" si="383"/>
        <v>0</v>
      </c>
      <c r="AD885" s="96">
        <f t="shared" si="384"/>
        <v>0</v>
      </c>
      <c r="AE885" s="95">
        <v>0</v>
      </c>
      <c r="AF885" s="86">
        <v>0</v>
      </c>
      <c r="AG885" s="86">
        <v>0</v>
      </c>
      <c r="AH885">
        <v>0.98</v>
      </c>
      <c r="AI885">
        <v>0.98</v>
      </c>
      <c r="AJ885">
        <v>0.98</v>
      </c>
      <c r="AK885">
        <f t="shared" si="354"/>
        <v>0</v>
      </c>
      <c r="AL885">
        <f t="shared" si="355"/>
        <v>0</v>
      </c>
      <c r="AM885">
        <f t="shared" si="356"/>
        <v>0</v>
      </c>
      <c r="AN885">
        <f t="shared" si="357"/>
        <v>0</v>
      </c>
      <c r="AO885">
        <f t="shared" si="358"/>
        <v>0</v>
      </c>
      <c r="AP885">
        <f t="shared" si="359"/>
        <v>0</v>
      </c>
      <c r="AQ885" s="97">
        <f>(AK885/(IF((237.3*LN(('Mini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5" s="97">
        <f>(AL885/(IF((237.3*LN(('Mini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5" s="97">
        <f>(AM885/(IF((237.3*LN(('Mini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5">
        <f t="shared" si="385"/>
        <v>0</v>
      </c>
      <c r="AU885">
        <v>0</v>
      </c>
      <c r="AV885" s="96">
        <v>0</v>
      </c>
      <c r="AW885" s="139">
        <f t="shared" si="339"/>
        <v>1.2</v>
      </c>
      <c r="AX885" s="129">
        <v>0</v>
      </c>
      <c r="AY885" s="129">
        <v>0</v>
      </c>
      <c r="AZ885" s="129">
        <v>0</v>
      </c>
      <c r="BA885" s="86"/>
      <c r="BB885" s="86">
        <v>0</v>
      </c>
      <c r="BC885">
        <v>0</v>
      </c>
      <c r="BD885">
        <v>0</v>
      </c>
      <c r="BE885">
        <v>0</v>
      </c>
      <c r="BG885">
        <v>0</v>
      </c>
      <c r="BH885">
        <v>0</v>
      </c>
      <c r="BI885">
        <v>0</v>
      </c>
      <c r="BJ885">
        <v>0</v>
      </c>
      <c r="BM885">
        <f t="shared" si="341"/>
        <v>1.9563320356262001E-4</v>
      </c>
      <c r="BN885">
        <f t="shared" si="342"/>
        <v>4.4708458846471E-4</v>
      </c>
      <c r="BO885">
        <f t="shared" si="343"/>
        <v>1.766459432507</v>
      </c>
      <c r="BP885">
        <f t="shared" si="344"/>
        <v>2</v>
      </c>
    </row>
    <row r="886" spans="1:68" x14ac:dyDescent="0.25">
      <c r="A886" t="str">
        <f t="shared" si="346"/>
        <v>20120383</v>
      </c>
      <c r="B886">
        <v>20</v>
      </c>
      <c r="C886">
        <v>120</v>
      </c>
      <c r="D886">
        <v>3</v>
      </c>
      <c r="E886">
        <v>38</v>
      </c>
      <c r="F886" s="138">
        <f t="shared" si="347"/>
        <v>20</v>
      </c>
      <c r="G886">
        <v>0</v>
      </c>
      <c r="H886">
        <v>0</v>
      </c>
      <c r="I886">
        <v>0</v>
      </c>
      <c r="J886" s="94">
        <v>0</v>
      </c>
      <c r="K886" s="87">
        <v>1106.1000000000001</v>
      </c>
      <c r="L886" s="86">
        <v>0</v>
      </c>
      <c r="M886" s="86">
        <v>0</v>
      </c>
      <c r="N886" s="86">
        <v>0</v>
      </c>
      <c r="O886">
        <v>1.3620000000000001</v>
      </c>
      <c r="P886">
        <v>1.1000000000000001</v>
      </c>
      <c r="Q886">
        <v>1.1000000000000001</v>
      </c>
      <c r="R886">
        <v>1.1000000000000001</v>
      </c>
      <c r="S886">
        <f t="shared" si="373"/>
        <v>165</v>
      </c>
      <c r="T886">
        <f t="shared" si="348"/>
        <v>0</v>
      </c>
      <c r="U886">
        <f t="shared" si="349"/>
        <v>0</v>
      </c>
      <c r="V886">
        <f t="shared" si="350"/>
        <v>0</v>
      </c>
      <c r="W886">
        <f t="shared" si="360"/>
        <v>28</v>
      </c>
      <c r="X886">
        <f t="shared" si="351"/>
        <v>0</v>
      </c>
      <c r="Y886">
        <f t="shared" si="352"/>
        <v>0</v>
      </c>
      <c r="Z886">
        <f t="shared" si="353"/>
        <v>0</v>
      </c>
      <c r="AA886">
        <f t="shared" si="382"/>
        <v>0.33431656458767134</v>
      </c>
      <c r="AB886">
        <f t="shared" si="382"/>
        <v>0</v>
      </c>
      <c r="AC886">
        <f t="shared" si="383"/>
        <v>0</v>
      </c>
      <c r="AD886" s="96">
        <f t="shared" si="384"/>
        <v>0</v>
      </c>
      <c r="AE886" s="95">
        <v>0</v>
      </c>
      <c r="AF886" s="86">
        <v>0</v>
      </c>
      <c r="AG886" s="86">
        <v>0</v>
      </c>
      <c r="AH886">
        <v>0.98</v>
      </c>
      <c r="AI886">
        <v>0.98</v>
      </c>
      <c r="AJ886">
        <v>0.98</v>
      </c>
      <c r="AK886">
        <f t="shared" si="354"/>
        <v>0</v>
      </c>
      <c r="AL886">
        <f t="shared" si="355"/>
        <v>0</v>
      </c>
      <c r="AM886">
        <f t="shared" si="356"/>
        <v>0</v>
      </c>
      <c r="AN886">
        <f t="shared" si="357"/>
        <v>0</v>
      </c>
      <c r="AO886">
        <f t="shared" si="358"/>
        <v>0</v>
      </c>
      <c r="AP886">
        <f t="shared" si="359"/>
        <v>0</v>
      </c>
      <c r="AQ886" s="97">
        <f>(AK886/(IF((237.3*LN(('Mini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6" s="97">
        <f>(AL886/(IF((237.3*LN(('Mini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6" s="97">
        <f>(AM886/(IF((237.3*LN(('Mini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6">
        <f t="shared" si="385"/>
        <v>0</v>
      </c>
      <c r="AU886">
        <v>0</v>
      </c>
      <c r="AV886" s="96">
        <v>0</v>
      </c>
      <c r="AW886" s="139">
        <f t="shared" si="339"/>
        <v>1.6</v>
      </c>
      <c r="AX886" s="129">
        <v>0</v>
      </c>
      <c r="AY886" s="129">
        <v>0</v>
      </c>
      <c r="AZ886" s="129">
        <v>0</v>
      </c>
      <c r="BA886" s="86"/>
      <c r="BB886" s="86">
        <v>0</v>
      </c>
      <c r="BC886">
        <v>0</v>
      </c>
      <c r="BD886">
        <v>0</v>
      </c>
      <c r="BE886">
        <v>0</v>
      </c>
      <c r="BG886">
        <v>0</v>
      </c>
      <c r="BH886">
        <v>0</v>
      </c>
      <c r="BI886">
        <v>0</v>
      </c>
      <c r="BJ886">
        <v>0</v>
      </c>
      <c r="BM886">
        <f t="shared" si="341"/>
        <v>1.6730950035507E-3</v>
      </c>
      <c r="BN886">
        <f t="shared" si="342"/>
        <v>3.2929523945446001E-4</v>
      </c>
      <c r="BO886">
        <f t="shared" si="343"/>
        <v>1.3691788367472</v>
      </c>
      <c r="BP886">
        <f t="shared" si="344"/>
        <v>2</v>
      </c>
    </row>
    <row r="887" spans="1:68" x14ac:dyDescent="0.25">
      <c r="A887" t="str">
        <f t="shared" si="346"/>
        <v>20130143</v>
      </c>
      <c r="B887">
        <v>20</v>
      </c>
      <c r="C887">
        <v>130</v>
      </c>
      <c r="D887">
        <v>3</v>
      </c>
      <c r="E887">
        <v>14</v>
      </c>
      <c r="F887" s="138">
        <f t="shared" si="347"/>
        <v>0</v>
      </c>
      <c r="G887">
        <v>0</v>
      </c>
      <c r="H887">
        <v>0</v>
      </c>
      <c r="I887">
        <v>0</v>
      </c>
      <c r="J887" s="94">
        <v>0</v>
      </c>
      <c r="K887" s="87" t="s">
        <v>155</v>
      </c>
      <c r="L887" s="86">
        <v>0</v>
      </c>
      <c r="M887" s="86">
        <v>0</v>
      </c>
      <c r="N887" s="86">
        <v>0</v>
      </c>
      <c r="O887">
        <v>1.3620000000000001</v>
      </c>
      <c r="P887">
        <v>1.1000000000000001</v>
      </c>
      <c r="Q887">
        <v>1.1000000000000001</v>
      </c>
      <c r="R887">
        <v>1.1000000000000001</v>
      </c>
      <c r="S887" t="s">
        <v>154</v>
      </c>
      <c r="T887">
        <f t="shared" si="348"/>
        <v>0</v>
      </c>
      <c r="U887">
        <f t="shared" si="349"/>
        <v>0</v>
      </c>
      <c r="V887">
        <f t="shared" si="350"/>
        <v>0</v>
      </c>
      <c r="W887" t="s">
        <v>154</v>
      </c>
      <c r="X887">
        <f t="shared" si="351"/>
        <v>0</v>
      </c>
      <c r="Y887">
        <f t="shared" si="352"/>
        <v>0</v>
      </c>
      <c r="Z887">
        <f t="shared" si="353"/>
        <v>0</v>
      </c>
      <c r="AA887" t="s">
        <v>154</v>
      </c>
      <c r="AB887" t="s">
        <v>154</v>
      </c>
      <c r="AC887" t="s">
        <v>154</v>
      </c>
      <c r="AD887" s="96" t="s">
        <v>154</v>
      </c>
      <c r="AE887" s="95">
        <v>0</v>
      </c>
      <c r="AF887" s="86">
        <v>0</v>
      </c>
      <c r="AG887" s="86">
        <v>0</v>
      </c>
      <c r="AH887">
        <v>0.98</v>
      </c>
      <c r="AI887">
        <v>0.98</v>
      </c>
      <c r="AJ887">
        <v>0.98</v>
      </c>
      <c r="AK887">
        <f t="shared" si="354"/>
        <v>0</v>
      </c>
      <c r="AL887">
        <f t="shared" si="355"/>
        <v>0</v>
      </c>
      <c r="AM887">
        <f t="shared" si="356"/>
        <v>0</v>
      </c>
      <c r="AN887">
        <f t="shared" si="357"/>
        <v>0</v>
      </c>
      <c r="AO887">
        <f t="shared" si="358"/>
        <v>0</v>
      </c>
      <c r="AP887">
        <f t="shared" si="359"/>
        <v>0</v>
      </c>
      <c r="AQ887" s="97">
        <f>(AK887/(IF((237.3*LN(('Mini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7" s="97">
        <f>(AL887/(IF((237.3*LN(('Mini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7" s="97">
        <f>(AM887/(IF((237.3*LN(('Mini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7" t="s">
        <v>154</v>
      </c>
      <c r="AU887" t="s">
        <v>154</v>
      </c>
      <c r="AV887" s="96" t="s">
        <v>154</v>
      </c>
      <c r="AW887" s="139">
        <f t="shared" si="339"/>
        <v>0</v>
      </c>
      <c r="AX887" s="129">
        <v>0</v>
      </c>
      <c r="AY887" s="129">
        <v>0</v>
      </c>
      <c r="AZ887" s="129">
        <v>0</v>
      </c>
      <c r="BA887" s="86"/>
      <c r="BB887" s="86">
        <v>0</v>
      </c>
      <c r="BC887">
        <v>0</v>
      </c>
      <c r="BD887">
        <v>0</v>
      </c>
      <c r="BE887">
        <v>0</v>
      </c>
      <c r="BG887">
        <v>0</v>
      </c>
      <c r="BH887">
        <v>0</v>
      </c>
      <c r="BI887">
        <v>0</v>
      </c>
      <c r="BJ887">
        <v>0</v>
      </c>
      <c r="BM887">
        <f t="shared" si="341"/>
        <v>0</v>
      </c>
      <c r="BN887">
        <f t="shared" si="342"/>
        <v>0</v>
      </c>
      <c r="BO887">
        <f t="shared" si="343"/>
        <v>0</v>
      </c>
      <c r="BP887">
        <f t="shared" si="344"/>
        <v>0</v>
      </c>
    </row>
    <row r="888" spans="1:68" x14ac:dyDescent="0.25">
      <c r="A888" t="str">
        <f t="shared" si="346"/>
        <v>20130183</v>
      </c>
      <c r="B888">
        <v>20</v>
      </c>
      <c r="C888">
        <v>130</v>
      </c>
      <c r="D888">
        <v>3</v>
      </c>
      <c r="E888">
        <v>18</v>
      </c>
      <c r="F888" s="138">
        <f t="shared" si="347"/>
        <v>0</v>
      </c>
      <c r="G888">
        <v>0</v>
      </c>
      <c r="H888">
        <v>0</v>
      </c>
      <c r="I888">
        <v>0</v>
      </c>
      <c r="J888" s="94">
        <v>0</v>
      </c>
      <c r="K888" s="87" t="s">
        <v>155</v>
      </c>
      <c r="L888" s="86">
        <v>0</v>
      </c>
      <c r="M888" s="86">
        <v>0</v>
      </c>
      <c r="N888" s="86">
        <v>0</v>
      </c>
      <c r="O888">
        <v>1.3620000000000001</v>
      </c>
      <c r="P888">
        <v>1.1000000000000001</v>
      </c>
      <c r="Q888">
        <v>1.1000000000000001</v>
      </c>
      <c r="R888">
        <v>1.1000000000000001</v>
      </c>
      <c r="S888" t="s">
        <v>154</v>
      </c>
      <c r="T888">
        <f t="shared" si="348"/>
        <v>0</v>
      </c>
      <c r="U888">
        <f t="shared" si="349"/>
        <v>0</v>
      </c>
      <c r="V888">
        <f t="shared" si="350"/>
        <v>0</v>
      </c>
      <c r="W888" t="s">
        <v>154</v>
      </c>
      <c r="X888">
        <f t="shared" si="351"/>
        <v>0</v>
      </c>
      <c r="Y888">
        <f t="shared" si="352"/>
        <v>0</v>
      </c>
      <c r="Z888">
        <f t="shared" si="353"/>
        <v>0</v>
      </c>
      <c r="AA888" t="s">
        <v>154</v>
      </c>
      <c r="AB888" t="s">
        <v>154</v>
      </c>
      <c r="AC888" t="s">
        <v>154</v>
      </c>
      <c r="AD888" s="96" t="s">
        <v>154</v>
      </c>
      <c r="AE888" s="95">
        <v>0</v>
      </c>
      <c r="AF888" s="86">
        <v>0</v>
      </c>
      <c r="AG888" s="86">
        <v>0</v>
      </c>
      <c r="AH888">
        <v>0.98</v>
      </c>
      <c r="AI888">
        <v>0.98</v>
      </c>
      <c r="AJ888">
        <v>0.98</v>
      </c>
      <c r="AK888">
        <f t="shared" si="354"/>
        <v>0</v>
      </c>
      <c r="AL888">
        <f t="shared" si="355"/>
        <v>0</v>
      </c>
      <c r="AM888">
        <f t="shared" si="356"/>
        <v>0</v>
      </c>
      <c r="AN888">
        <f t="shared" si="357"/>
        <v>0</v>
      </c>
      <c r="AO888">
        <f t="shared" si="358"/>
        <v>0</v>
      </c>
      <c r="AP888">
        <f t="shared" si="359"/>
        <v>0</v>
      </c>
      <c r="AQ888" s="97">
        <f>(AK888/(IF((237.3*LN(('Mini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8" s="97">
        <f>(AL888/(IF((237.3*LN(('Mini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8" s="97">
        <f>(AM888/(IF((237.3*LN(('Mini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8" t="s">
        <v>154</v>
      </c>
      <c r="AU888" t="s">
        <v>154</v>
      </c>
      <c r="AV888" s="96" t="s">
        <v>154</v>
      </c>
      <c r="AW888" s="139">
        <f t="shared" si="339"/>
        <v>0</v>
      </c>
      <c r="AX888" s="129">
        <v>0</v>
      </c>
      <c r="AY888" s="129">
        <v>0</v>
      </c>
      <c r="AZ888" s="129">
        <v>0</v>
      </c>
      <c r="BA888" s="86"/>
      <c r="BB888" s="86">
        <v>0</v>
      </c>
      <c r="BC888">
        <v>0</v>
      </c>
      <c r="BD888">
        <v>0</v>
      </c>
      <c r="BE888">
        <v>0</v>
      </c>
      <c r="BG888">
        <v>0</v>
      </c>
      <c r="BH888">
        <v>0</v>
      </c>
      <c r="BI888">
        <v>0</v>
      </c>
      <c r="BJ888">
        <v>0</v>
      </c>
      <c r="BM888">
        <f t="shared" si="341"/>
        <v>0</v>
      </c>
      <c r="BN888">
        <f t="shared" si="342"/>
        <v>0</v>
      </c>
      <c r="BO888">
        <f t="shared" si="343"/>
        <v>0</v>
      </c>
      <c r="BP888">
        <f t="shared" si="344"/>
        <v>0</v>
      </c>
    </row>
    <row r="889" spans="1:68" x14ac:dyDescent="0.25">
      <c r="A889" t="str">
        <f t="shared" si="346"/>
        <v>20130233</v>
      </c>
      <c r="B889">
        <v>20</v>
      </c>
      <c r="C889">
        <v>130</v>
      </c>
      <c r="D889">
        <v>3</v>
      </c>
      <c r="E889">
        <v>23</v>
      </c>
      <c r="F889" s="138">
        <f t="shared" si="347"/>
        <v>10</v>
      </c>
      <c r="G889">
        <v>0</v>
      </c>
      <c r="H889">
        <v>0</v>
      </c>
      <c r="I889">
        <v>0</v>
      </c>
      <c r="J889" s="94">
        <v>0</v>
      </c>
      <c r="K889" s="87">
        <v>661</v>
      </c>
      <c r="L889" s="86">
        <v>0</v>
      </c>
      <c r="M889" s="86">
        <v>0</v>
      </c>
      <c r="N889" s="86">
        <v>0</v>
      </c>
      <c r="O889">
        <v>1.3620000000000001</v>
      </c>
      <c r="P889">
        <v>1.1000000000000001</v>
      </c>
      <c r="Q889">
        <v>1.1000000000000001</v>
      </c>
      <c r="R889">
        <v>1.1000000000000001</v>
      </c>
      <c r="S889">
        <f t="shared" si="373"/>
        <v>99</v>
      </c>
      <c r="T889">
        <f t="shared" si="348"/>
        <v>0</v>
      </c>
      <c r="U889">
        <f t="shared" si="349"/>
        <v>0</v>
      </c>
      <c r="V889">
        <f t="shared" si="350"/>
        <v>0</v>
      </c>
      <c r="W889">
        <f t="shared" si="360"/>
        <v>17</v>
      </c>
      <c r="X889">
        <f t="shared" si="351"/>
        <v>0</v>
      </c>
      <c r="Y889">
        <f t="shared" si="352"/>
        <v>0</v>
      </c>
      <c r="Z889">
        <f t="shared" si="353"/>
        <v>0</v>
      </c>
      <c r="AA889">
        <f t="shared" ref="AA889:AB891" si="386">0.0098*(($BM889*(W889^$BO889)*($C889-14.4)*$BP889)+($BN889*W889*W889))</f>
        <v>0.22298392647517085</v>
      </c>
      <c r="AB889">
        <f t="shared" si="386"/>
        <v>0</v>
      </c>
      <c r="AC889">
        <f t="shared" ref="AC889:AC891" si="387">0.0098*(($BM889*(Y889^$BO889)*($C889-14.4)*$BP889)+($BN889*Y889*Y889))</f>
        <v>0</v>
      </c>
      <c r="AD889" s="96">
        <f t="shared" ref="AD889:AD891" si="388">0.0098*(($BM889*(Z889^$BO889)*($C889-14.4)*$BP889)+($BN889*Z889*Z889))</f>
        <v>0</v>
      </c>
      <c r="AE889" s="95">
        <v>0</v>
      </c>
      <c r="AF889" s="86">
        <v>0</v>
      </c>
      <c r="AG889" s="86">
        <v>0</v>
      </c>
      <c r="AH889">
        <v>0.98</v>
      </c>
      <c r="AI889">
        <v>0.98</v>
      </c>
      <c r="AJ889">
        <v>0.98</v>
      </c>
      <c r="AK889">
        <f t="shared" si="354"/>
        <v>0</v>
      </c>
      <c r="AL889">
        <f t="shared" si="355"/>
        <v>0</v>
      </c>
      <c r="AM889">
        <f t="shared" si="356"/>
        <v>0</v>
      </c>
      <c r="AN889">
        <f t="shared" si="357"/>
        <v>0</v>
      </c>
      <c r="AO889">
        <f t="shared" si="358"/>
        <v>0</v>
      </c>
      <c r="AP889">
        <f t="shared" si="359"/>
        <v>0</v>
      </c>
      <c r="AQ889" s="97">
        <f>(AK889/(IF((237.3*LN(('Mini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89" s="97">
        <f>(AL889/(IF((237.3*LN(('Mini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89" s="97">
        <f>(AM889/(IF((237.3*LN(('Mini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89">
        <f t="shared" ref="AT889:AT891" si="389">0.0098*(($BM889*(AN889^$BO889)*($C889-14.4)*$BP889)+($BN889*AN889*AN889))</f>
        <v>0</v>
      </c>
      <c r="AU889">
        <v>0</v>
      </c>
      <c r="AV889" s="96">
        <v>0</v>
      </c>
      <c r="AW889" s="139">
        <f t="shared" si="339"/>
        <v>0.8666666666666667</v>
      </c>
      <c r="AX889" s="129">
        <v>0</v>
      </c>
      <c r="AY889" s="129">
        <v>0</v>
      </c>
      <c r="AZ889" s="129">
        <v>0</v>
      </c>
      <c r="BA889" s="86"/>
      <c r="BB889" s="86">
        <v>0</v>
      </c>
      <c r="BC889">
        <v>0</v>
      </c>
      <c r="BD889">
        <v>0</v>
      </c>
      <c r="BE889">
        <v>0</v>
      </c>
      <c r="BG889">
        <v>0</v>
      </c>
      <c r="BH889">
        <v>0</v>
      </c>
      <c r="BI889">
        <v>0</v>
      </c>
      <c r="BJ889">
        <v>0</v>
      </c>
      <c r="BM889">
        <f t="shared" si="341"/>
        <v>1.4501879713725999E-3</v>
      </c>
      <c r="BN889">
        <f t="shared" si="342"/>
        <v>3.7831632653061002E-4</v>
      </c>
      <c r="BO889">
        <f t="shared" si="343"/>
        <v>1.4868910444209</v>
      </c>
      <c r="BP889">
        <f t="shared" si="344"/>
        <v>2</v>
      </c>
    </row>
    <row r="890" spans="1:68" x14ac:dyDescent="0.25">
      <c r="A890" t="str">
        <f t="shared" si="346"/>
        <v>20130303</v>
      </c>
      <c r="B890">
        <v>20</v>
      </c>
      <c r="C890">
        <v>130</v>
      </c>
      <c r="D890">
        <v>3</v>
      </c>
      <c r="E890">
        <v>30</v>
      </c>
      <c r="F890" s="138">
        <f t="shared" si="347"/>
        <v>15</v>
      </c>
      <c r="G890">
        <v>0</v>
      </c>
      <c r="H890">
        <v>0</v>
      </c>
      <c r="I890">
        <v>0</v>
      </c>
      <c r="J890" s="94">
        <v>0</v>
      </c>
      <c r="K890" s="87">
        <v>878</v>
      </c>
      <c r="L890" s="86">
        <v>0</v>
      </c>
      <c r="M890" s="86">
        <v>0</v>
      </c>
      <c r="N890" s="86">
        <v>0</v>
      </c>
      <c r="O890">
        <v>1.3620000000000001</v>
      </c>
      <c r="P890">
        <v>1.1000000000000001</v>
      </c>
      <c r="Q890">
        <v>1.1000000000000001</v>
      </c>
      <c r="R890">
        <v>1.1000000000000001</v>
      </c>
      <c r="S890">
        <f t="shared" si="373"/>
        <v>131</v>
      </c>
      <c r="T890">
        <f t="shared" si="348"/>
        <v>0</v>
      </c>
      <c r="U890">
        <f t="shared" si="349"/>
        <v>0</v>
      </c>
      <c r="V890">
        <f t="shared" si="350"/>
        <v>0</v>
      </c>
      <c r="W890">
        <f t="shared" si="360"/>
        <v>23</v>
      </c>
      <c r="X890">
        <f t="shared" si="351"/>
        <v>0</v>
      </c>
      <c r="Y890">
        <f t="shared" si="352"/>
        <v>0</v>
      </c>
      <c r="Z890">
        <f t="shared" si="353"/>
        <v>0</v>
      </c>
      <c r="AA890">
        <f t="shared" si="386"/>
        <v>0.11506177947269977</v>
      </c>
      <c r="AB890">
        <f t="shared" si="386"/>
        <v>0</v>
      </c>
      <c r="AC890">
        <f t="shared" si="387"/>
        <v>0</v>
      </c>
      <c r="AD890" s="96">
        <f t="shared" si="388"/>
        <v>0</v>
      </c>
      <c r="AE890" s="95">
        <v>0</v>
      </c>
      <c r="AF890" s="86">
        <v>0</v>
      </c>
      <c r="AG890" s="86">
        <v>0</v>
      </c>
      <c r="AH890">
        <v>0.98</v>
      </c>
      <c r="AI890">
        <v>0.98</v>
      </c>
      <c r="AJ890">
        <v>0.98</v>
      </c>
      <c r="AK890">
        <f t="shared" si="354"/>
        <v>0</v>
      </c>
      <c r="AL890">
        <f t="shared" si="355"/>
        <v>0</v>
      </c>
      <c r="AM890">
        <f t="shared" si="356"/>
        <v>0</v>
      </c>
      <c r="AN890">
        <f t="shared" si="357"/>
        <v>0</v>
      </c>
      <c r="AO890">
        <f t="shared" si="358"/>
        <v>0</v>
      </c>
      <c r="AP890">
        <f t="shared" si="359"/>
        <v>0</v>
      </c>
      <c r="AQ890" s="97">
        <f>(AK890/(IF((237.3*LN(('Mini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0" s="97">
        <f>(AL890/(IF((237.3*LN(('Mini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0" s="97">
        <f>(AM890/(IF((237.3*LN(('Mini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0">
        <f t="shared" si="389"/>
        <v>0</v>
      </c>
      <c r="AU890">
        <v>0</v>
      </c>
      <c r="AV890" s="96">
        <v>0</v>
      </c>
      <c r="AW890" s="139">
        <f t="shared" si="339"/>
        <v>1.3</v>
      </c>
      <c r="AX890" s="129">
        <v>0</v>
      </c>
      <c r="AY890" s="129">
        <v>0</v>
      </c>
      <c r="AZ890" s="129">
        <v>0</v>
      </c>
      <c r="BA890" s="86"/>
      <c r="BB890" s="86">
        <v>0</v>
      </c>
      <c r="BC890">
        <v>0</v>
      </c>
      <c r="BD890">
        <v>0</v>
      </c>
      <c r="BE890">
        <v>0</v>
      </c>
      <c r="BG890">
        <v>0</v>
      </c>
      <c r="BH890">
        <v>0</v>
      </c>
      <c r="BI890">
        <v>0</v>
      </c>
      <c r="BJ890">
        <v>0</v>
      </c>
      <c r="BM890">
        <f t="shared" si="341"/>
        <v>1.9563320356262001E-4</v>
      </c>
      <c r="BN890">
        <f t="shared" si="342"/>
        <v>4.4708458846471E-4</v>
      </c>
      <c r="BO890">
        <f t="shared" si="343"/>
        <v>1.766459432507</v>
      </c>
      <c r="BP890">
        <f t="shared" si="344"/>
        <v>2</v>
      </c>
    </row>
    <row r="891" spans="1:68" x14ac:dyDescent="0.25">
      <c r="A891" t="str">
        <f t="shared" si="346"/>
        <v>20130383</v>
      </c>
      <c r="B891">
        <v>20</v>
      </c>
      <c r="C891">
        <v>130</v>
      </c>
      <c r="D891">
        <v>3</v>
      </c>
      <c r="E891">
        <v>38</v>
      </c>
      <c r="F891" s="138">
        <f t="shared" si="347"/>
        <v>20</v>
      </c>
      <c r="G891">
        <v>0</v>
      </c>
      <c r="H891">
        <v>0</v>
      </c>
      <c r="I891">
        <v>0</v>
      </c>
      <c r="J891" s="94">
        <v>0</v>
      </c>
      <c r="K891" s="87">
        <v>1229</v>
      </c>
      <c r="L891" s="86">
        <v>0</v>
      </c>
      <c r="M891" s="86">
        <v>0</v>
      </c>
      <c r="N891" s="86">
        <v>0</v>
      </c>
      <c r="O891">
        <v>1.3620000000000001</v>
      </c>
      <c r="P891">
        <v>1.1000000000000001</v>
      </c>
      <c r="Q891">
        <v>1.1000000000000001</v>
      </c>
      <c r="R891">
        <v>1.1000000000000001</v>
      </c>
      <c r="S891">
        <f t="shared" si="373"/>
        <v>183</v>
      </c>
      <c r="T891">
        <f t="shared" si="348"/>
        <v>0</v>
      </c>
      <c r="U891">
        <f t="shared" si="349"/>
        <v>0</v>
      </c>
      <c r="V891">
        <f t="shared" si="350"/>
        <v>0</v>
      </c>
      <c r="W891">
        <f t="shared" si="360"/>
        <v>31</v>
      </c>
      <c r="X891">
        <f t="shared" si="351"/>
        <v>0</v>
      </c>
      <c r="Y891">
        <f t="shared" si="352"/>
        <v>0</v>
      </c>
      <c r="Z891">
        <f t="shared" si="353"/>
        <v>0</v>
      </c>
      <c r="AA891">
        <f t="shared" si="386"/>
        <v>0.4206194033522489</v>
      </c>
      <c r="AB891">
        <f t="shared" si="386"/>
        <v>0</v>
      </c>
      <c r="AC891">
        <f t="shared" si="387"/>
        <v>0</v>
      </c>
      <c r="AD891" s="96">
        <f t="shared" si="388"/>
        <v>0</v>
      </c>
      <c r="AE891" s="95">
        <v>0</v>
      </c>
      <c r="AF891" s="86">
        <v>0</v>
      </c>
      <c r="AG891" s="86">
        <v>0</v>
      </c>
      <c r="AH891">
        <v>0.98</v>
      </c>
      <c r="AI891">
        <v>0.98</v>
      </c>
      <c r="AJ891">
        <v>0.98</v>
      </c>
      <c r="AK891">
        <f t="shared" si="354"/>
        <v>0</v>
      </c>
      <c r="AL891">
        <f t="shared" si="355"/>
        <v>0</v>
      </c>
      <c r="AM891">
        <f t="shared" si="356"/>
        <v>0</v>
      </c>
      <c r="AN891">
        <f t="shared" si="357"/>
        <v>0</v>
      </c>
      <c r="AO891">
        <f t="shared" si="358"/>
        <v>0</v>
      </c>
      <c r="AP891">
        <f t="shared" si="359"/>
        <v>0</v>
      </c>
      <c r="AQ891" s="97">
        <f>(AK891/(IF((237.3*LN(('Mini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1" s="97">
        <f>(AL891/(IF((237.3*LN(('Mini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1" s="97">
        <f>(AM891/(IF((237.3*LN(('Mini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1">
        <f t="shared" si="389"/>
        <v>0</v>
      </c>
      <c r="AU891">
        <v>0</v>
      </c>
      <c r="AV891" s="96">
        <v>0</v>
      </c>
      <c r="AW891" s="139">
        <f t="shared" si="339"/>
        <v>1.7333333333333334</v>
      </c>
      <c r="AX891" s="129">
        <v>0</v>
      </c>
      <c r="AY891" s="129">
        <v>0</v>
      </c>
      <c r="AZ891" s="129">
        <v>0</v>
      </c>
      <c r="BA891" s="86"/>
      <c r="BB891" s="86">
        <v>0</v>
      </c>
      <c r="BC891">
        <v>0</v>
      </c>
      <c r="BD891">
        <v>0</v>
      </c>
      <c r="BE891">
        <v>0</v>
      </c>
      <c r="BG891">
        <v>0</v>
      </c>
      <c r="BH891">
        <v>0</v>
      </c>
      <c r="BI891">
        <v>0</v>
      </c>
      <c r="BJ891">
        <v>0</v>
      </c>
      <c r="BM891">
        <f t="shared" si="341"/>
        <v>1.6730950035507E-3</v>
      </c>
      <c r="BN891">
        <f t="shared" si="342"/>
        <v>3.2929523945446001E-4</v>
      </c>
      <c r="BO891">
        <f t="shared" si="343"/>
        <v>1.3691788367472</v>
      </c>
      <c r="BP891">
        <f t="shared" si="344"/>
        <v>2</v>
      </c>
    </row>
    <row r="892" spans="1:68" x14ac:dyDescent="0.25">
      <c r="A892" t="str">
        <f t="shared" si="346"/>
        <v>20150143</v>
      </c>
      <c r="B892">
        <v>20</v>
      </c>
      <c r="C892">
        <v>150</v>
      </c>
      <c r="D892">
        <v>3</v>
      </c>
      <c r="E892">
        <v>14</v>
      </c>
      <c r="F892" s="138">
        <f t="shared" si="347"/>
        <v>0</v>
      </c>
      <c r="G892">
        <v>0</v>
      </c>
      <c r="H892">
        <v>0</v>
      </c>
      <c r="I892">
        <v>0</v>
      </c>
      <c r="J892" s="94">
        <v>0</v>
      </c>
      <c r="K892" s="87" t="s">
        <v>155</v>
      </c>
      <c r="L892" s="86">
        <v>0</v>
      </c>
      <c r="M892" s="86">
        <v>0</v>
      </c>
      <c r="N892" s="86">
        <v>0</v>
      </c>
      <c r="O892">
        <v>1.3620000000000001</v>
      </c>
      <c r="P892">
        <v>1.1000000000000001</v>
      </c>
      <c r="Q892">
        <v>1.1000000000000001</v>
      </c>
      <c r="R892">
        <v>1.1000000000000001</v>
      </c>
      <c r="S892" t="s">
        <v>154</v>
      </c>
      <c r="T892">
        <f t="shared" si="348"/>
        <v>0</v>
      </c>
      <c r="U892">
        <f t="shared" si="349"/>
        <v>0</v>
      </c>
      <c r="V892">
        <f t="shared" si="350"/>
        <v>0</v>
      </c>
      <c r="W892" t="s">
        <v>154</v>
      </c>
      <c r="X892">
        <f t="shared" si="351"/>
        <v>0</v>
      </c>
      <c r="Y892">
        <f t="shared" si="352"/>
        <v>0</v>
      </c>
      <c r="Z892">
        <f t="shared" si="353"/>
        <v>0</v>
      </c>
      <c r="AA892" t="s">
        <v>154</v>
      </c>
      <c r="AB892" t="s">
        <v>154</v>
      </c>
      <c r="AC892" t="s">
        <v>154</v>
      </c>
      <c r="AD892" s="96" t="s">
        <v>154</v>
      </c>
      <c r="AE892" s="95">
        <v>0</v>
      </c>
      <c r="AF892" s="86">
        <v>0</v>
      </c>
      <c r="AG892" s="86">
        <v>0</v>
      </c>
      <c r="AH892">
        <v>0.98</v>
      </c>
      <c r="AI892">
        <v>0.98</v>
      </c>
      <c r="AJ892">
        <v>0.98</v>
      </c>
      <c r="AK892">
        <f t="shared" si="354"/>
        <v>0</v>
      </c>
      <c r="AL892">
        <f t="shared" si="355"/>
        <v>0</v>
      </c>
      <c r="AM892">
        <f t="shared" si="356"/>
        <v>0</v>
      </c>
      <c r="AN892">
        <f t="shared" si="357"/>
        <v>0</v>
      </c>
      <c r="AO892">
        <f t="shared" si="358"/>
        <v>0</v>
      </c>
      <c r="AP892">
        <f t="shared" si="359"/>
        <v>0</v>
      </c>
      <c r="AQ892" s="97">
        <f>(AK892/(IF((237.3*LN(('Mini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2" s="97">
        <f>(AL892/(IF((237.3*LN(('Mini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2" s="97">
        <f>(AM892/(IF((237.3*LN(('Mini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2" t="s">
        <v>154</v>
      </c>
      <c r="AU892" t="s">
        <v>154</v>
      </c>
      <c r="AV892" s="96" t="s">
        <v>154</v>
      </c>
      <c r="AW892" s="139">
        <f t="shared" si="339"/>
        <v>0</v>
      </c>
      <c r="AX892" s="129">
        <v>0</v>
      </c>
      <c r="AY892" s="129">
        <v>0</v>
      </c>
      <c r="AZ892" s="129">
        <v>0</v>
      </c>
      <c r="BA892" s="86"/>
      <c r="BB892" s="86">
        <v>0</v>
      </c>
      <c r="BC892">
        <v>0</v>
      </c>
      <c r="BD892">
        <v>0</v>
      </c>
      <c r="BE892">
        <v>0</v>
      </c>
      <c r="BG892">
        <v>0</v>
      </c>
      <c r="BH892">
        <v>0</v>
      </c>
      <c r="BI892">
        <v>0</v>
      </c>
      <c r="BJ892">
        <v>0</v>
      </c>
      <c r="BM892">
        <f t="shared" si="341"/>
        <v>0</v>
      </c>
      <c r="BN892">
        <f t="shared" si="342"/>
        <v>0</v>
      </c>
      <c r="BO892">
        <f t="shared" si="343"/>
        <v>0</v>
      </c>
      <c r="BP892">
        <f t="shared" si="344"/>
        <v>0</v>
      </c>
    </row>
    <row r="893" spans="1:68" x14ac:dyDescent="0.25">
      <c r="A893" t="str">
        <f t="shared" si="346"/>
        <v>20150183</v>
      </c>
      <c r="B893">
        <v>20</v>
      </c>
      <c r="C893">
        <v>150</v>
      </c>
      <c r="D893">
        <v>3</v>
      </c>
      <c r="E893">
        <v>18</v>
      </c>
      <c r="F893" s="138">
        <f t="shared" si="347"/>
        <v>0</v>
      </c>
      <c r="G893">
        <v>0</v>
      </c>
      <c r="H893">
        <v>0</v>
      </c>
      <c r="I893">
        <v>0</v>
      </c>
      <c r="J893" s="94">
        <v>0</v>
      </c>
      <c r="K893" s="87" t="s">
        <v>155</v>
      </c>
      <c r="L893" s="86">
        <v>0</v>
      </c>
      <c r="M893" s="86">
        <v>0</v>
      </c>
      <c r="N893" s="86">
        <v>0</v>
      </c>
      <c r="O893">
        <v>1.3620000000000001</v>
      </c>
      <c r="P893">
        <v>1.1000000000000001</v>
      </c>
      <c r="Q893">
        <v>1.1000000000000001</v>
      </c>
      <c r="R893">
        <v>1.1000000000000001</v>
      </c>
      <c r="S893" t="s">
        <v>154</v>
      </c>
      <c r="T893">
        <f t="shared" si="348"/>
        <v>0</v>
      </c>
      <c r="U893">
        <f t="shared" si="349"/>
        <v>0</v>
      </c>
      <c r="V893">
        <f t="shared" si="350"/>
        <v>0</v>
      </c>
      <c r="W893" t="s">
        <v>154</v>
      </c>
      <c r="X893">
        <f t="shared" si="351"/>
        <v>0</v>
      </c>
      <c r="Y893">
        <f t="shared" si="352"/>
        <v>0</v>
      </c>
      <c r="Z893">
        <f t="shared" si="353"/>
        <v>0</v>
      </c>
      <c r="AA893" t="s">
        <v>154</v>
      </c>
      <c r="AB893" t="s">
        <v>154</v>
      </c>
      <c r="AC893" t="s">
        <v>154</v>
      </c>
      <c r="AD893" s="96" t="s">
        <v>154</v>
      </c>
      <c r="AE893" s="95">
        <v>0</v>
      </c>
      <c r="AF893" s="86">
        <v>0</v>
      </c>
      <c r="AG893" s="86">
        <v>0</v>
      </c>
      <c r="AH893">
        <v>0.98</v>
      </c>
      <c r="AI893">
        <v>0.98</v>
      </c>
      <c r="AJ893">
        <v>0.98</v>
      </c>
      <c r="AK893">
        <f t="shared" si="354"/>
        <v>0</v>
      </c>
      <c r="AL893">
        <f t="shared" si="355"/>
        <v>0</v>
      </c>
      <c r="AM893">
        <f t="shared" si="356"/>
        <v>0</v>
      </c>
      <c r="AN893">
        <f t="shared" si="357"/>
        <v>0</v>
      </c>
      <c r="AO893">
        <f t="shared" si="358"/>
        <v>0</v>
      </c>
      <c r="AP893">
        <f t="shared" si="359"/>
        <v>0</v>
      </c>
      <c r="AQ893" s="97">
        <f>(AK893/(IF((237.3*LN(('Mini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3" s="97">
        <f>(AL893/(IF((237.3*LN(('Mini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3" s="97">
        <f>(AM893/(IF((237.3*LN(('Mini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3" t="s">
        <v>154</v>
      </c>
      <c r="AU893" t="s">
        <v>154</v>
      </c>
      <c r="AV893" s="96" t="s">
        <v>154</v>
      </c>
      <c r="AW893" s="139">
        <f t="shared" si="339"/>
        <v>0</v>
      </c>
      <c r="AX893" s="129">
        <v>0</v>
      </c>
      <c r="AY893" s="129">
        <v>0</v>
      </c>
      <c r="AZ893" s="129">
        <v>0</v>
      </c>
      <c r="BA893" s="86"/>
      <c r="BB893" s="86">
        <v>0</v>
      </c>
      <c r="BC893">
        <v>0</v>
      </c>
      <c r="BD893">
        <v>0</v>
      </c>
      <c r="BE893">
        <v>0</v>
      </c>
      <c r="BG893">
        <v>0</v>
      </c>
      <c r="BH893">
        <v>0</v>
      </c>
      <c r="BI893">
        <v>0</v>
      </c>
      <c r="BJ893">
        <v>0</v>
      </c>
      <c r="BM893">
        <f t="shared" si="341"/>
        <v>0</v>
      </c>
      <c r="BN893">
        <f t="shared" si="342"/>
        <v>0</v>
      </c>
      <c r="BO893">
        <f t="shared" si="343"/>
        <v>0</v>
      </c>
      <c r="BP893">
        <f t="shared" si="344"/>
        <v>0</v>
      </c>
    </row>
    <row r="894" spans="1:68" x14ac:dyDescent="0.25">
      <c r="A894" t="str">
        <f t="shared" si="346"/>
        <v>20150233</v>
      </c>
      <c r="B894">
        <v>20</v>
      </c>
      <c r="C894">
        <v>150</v>
      </c>
      <c r="D894">
        <v>3</v>
      </c>
      <c r="E894">
        <v>23</v>
      </c>
      <c r="F894" s="138">
        <f t="shared" si="347"/>
        <v>10</v>
      </c>
      <c r="G894">
        <v>0</v>
      </c>
      <c r="H894">
        <v>0</v>
      </c>
      <c r="I894">
        <v>0</v>
      </c>
      <c r="J894" s="94">
        <v>0</v>
      </c>
      <c r="K894" s="87">
        <v>793.19999999999993</v>
      </c>
      <c r="L894" s="86">
        <v>0</v>
      </c>
      <c r="M894" s="86">
        <v>0</v>
      </c>
      <c r="N894" s="86">
        <v>0</v>
      </c>
      <c r="O894">
        <v>1.3620000000000001</v>
      </c>
      <c r="P894">
        <v>1.1000000000000001</v>
      </c>
      <c r="Q894">
        <v>1.1000000000000001</v>
      </c>
      <c r="R894">
        <v>1.1000000000000001</v>
      </c>
      <c r="S894">
        <f t="shared" si="373"/>
        <v>118</v>
      </c>
      <c r="T894">
        <f t="shared" si="348"/>
        <v>0</v>
      </c>
      <c r="U894">
        <f t="shared" si="349"/>
        <v>0</v>
      </c>
      <c r="V894">
        <f t="shared" si="350"/>
        <v>0</v>
      </c>
      <c r="W894">
        <f t="shared" si="360"/>
        <v>20</v>
      </c>
      <c r="X894">
        <f t="shared" si="351"/>
        <v>0</v>
      </c>
      <c r="Y894">
        <f t="shared" si="352"/>
        <v>0</v>
      </c>
      <c r="Z894">
        <f t="shared" si="353"/>
        <v>0</v>
      </c>
      <c r="AA894">
        <f t="shared" ref="AA894:AB896" si="390">0.0098*(($BM894*(W894^$BO894)*($C894-14.4)*$BP894)+($BN894*W894*W894))</f>
        <v>0.33294207077150206</v>
      </c>
      <c r="AB894">
        <f t="shared" si="390"/>
        <v>0</v>
      </c>
      <c r="AC894">
        <f t="shared" ref="AC894:AC896" si="391">0.0098*(($BM894*(Y894^$BO894)*($C894-14.4)*$BP894)+($BN894*Y894*Y894))</f>
        <v>0</v>
      </c>
      <c r="AD894" s="96">
        <f t="shared" ref="AD894:AD896" si="392">0.0098*(($BM894*(Z894^$BO894)*($C894-14.4)*$BP894)+($BN894*Z894*Z894))</f>
        <v>0</v>
      </c>
      <c r="AE894" s="95">
        <v>0</v>
      </c>
      <c r="AF894" s="86">
        <v>0</v>
      </c>
      <c r="AG894" s="86">
        <v>0</v>
      </c>
      <c r="AH894">
        <v>0.98</v>
      </c>
      <c r="AI894">
        <v>0.98</v>
      </c>
      <c r="AJ894">
        <v>0.98</v>
      </c>
      <c r="AK894">
        <f t="shared" si="354"/>
        <v>0</v>
      </c>
      <c r="AL894">
        <f t="shared" si="355"/>
        <v>0</v>
      </c>
      <c r="AM894">
        <f t="shared" si="356"/>
        <v>0</v>
      </c>
      <c r="AN894">
        <f t="shared" si="357"/>
        <v>0</v>
      </c>
      <c r="AO894">
        <f t="shared" si="358"/>
        <v>0</v>
      </c>
      <c r="AP894">
        <f t="shared" si="359"/>
        <v>0</v>
      </c>
      <c r="AQ894" s="97">
        <f>(AK894/(IF((237.3*LN(('Mini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4" s="97">
        <f>(AL894/(IF((237.3*LN(('Mini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4" s="97">
        <f>(AM894/(IF((237.3*LN(('Mini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4">
        <f t="shared" ref="AT894:AT896" si="393">0.0098*(($BM894*(AN894^$BO894)*($C894-14.4)*$BP894)+($BN894*AN894*AN894))</f>
        <v>0</v>
      </c>
      <c r="AU894">
        <v>0</v>
      </c>
      <c r="AV894" s="96">
        <v>0</v>
      </c>
      <c r="AW894" s="139">
        <f t="shared" si="339"/>
        <v>1</v>
      </c>
      <c r="AX894" s="129">
        <v>0</v>
      </c>
      <c r="AY894" s="129">
        <v>0</v>
      </c>
      <c r="AZ894" s="129">
        <v>0</v>
      </c>
      <c r="BA894" s="86"/>
      <c r="BB894" s="86">
        <v>0</v>
      </c>
      <c r="BC894">
        <v>0</v>
      </c>
      <c r="BD894">
        <v>0</v>
      </c>
      <c r="BE894">
        <v>0</v>
      </c>
      <c r="BG894">
        <v>0</v>
      </c>
      <c r="BH894">
        <v>0</v>
      </c>
      <c r="BI894">
        <v>0</v>
      </c>
      <c r="BJ894">
        <v>0</v>
      </c>
      <c r="BM894">
        <f t="shared" si="341"/>
        <v>1.4501879713725999E-3</v>
      </c>
      <c r="BN894">
        <f t="shared" si="342"/>
        <v>3.7831632653061002E-4</v>
      </c>
      <c r="BO894">
        <f t="shared" si="343"/>
        <v>1.4868910444209</v>
      </c>
      <c r="BP894">
        <f t="shared" si="344"/>
        <v>2</v>
      </c>
    </row>
    <row r="895" spans="1:68" x14ac:dyDescent="0.25">
      <c r="A895" t="str">
        <f t="shared" si="346"/>
        <v>20150303</v>
      </c>
      <c r="B895">
        <v>20</v>
      </c>
      <c r="C895">
        <v>150</v>
      </c>
      <c r="D895">
        <v>3</v>
      </c>
      <c r="E895">
        <v>30</v>
      </c>
      <c r="F895" s="138">
        <f t="shared" si="347"/>
        <v>15</v>
      </c>
      <c r="G895">
        <v>0</v>
      </c>
      <c r="H895">
        <v>0</v>
      </c>
      <c r="I895">
        <v>0</v>
      </c>
      <c r="J895" s="94">
        <v>0</v>
      </c>
      <c r="K895" s="87">
        <v>1053.5999999999999</v>
      </c>
      <c r="L895" s="86">
        <v>0</v>
      </c>
      <c r="M895" s="86">
        <v>0</v>
      </c>
      <c r="N895" s="86">
        <v>0</v>
      </c>
      <c r="O895">
        <v>1.3620000000000001</v>
      </c>
      <c r="P895">
        <v>1.1000000000000001</v>
      </c>
      <c r="Q895">
        <v>1.1000000000000001</v>
      </c>
      <c r="R895">
        <v>1.1000000000000001</v>
      </c>
      <c r="S895">
        <f t="shared" si="373"/>
        <v>157</v>
      </c>
      <c r="T895">
        <f t="shared" si="348"/>
        <v>0</v>
      </c>
      <c r="U895">
        <f t="shared" si="349"/>
        <v>0</v>
      </c>
      <c r="V895">
        <f t="shared" si="350"/>
        <v>0</v>
      </c>
      <c r="W895">
        <f t="shared" si="360"/>
        <v>27</v>
      </c>
      <c r="X895">
        <f t="shared" si="351"/>
        <v>0</v>
      </c>
      <c r="Y895">
        <f t="shared" si="352"/>
        <v>0</v>
      </c>
      <c r="Z895">
        <f t="shared" si="353"/>
        <v>0</v>
      </c>
      <c r="AA895">
        <f t="shared" si="390"/>
        <v>0.17874548309505811</v>
      </c>
      <c r="AB895">
        <f t="shared" si="390"/>
        <v>0</v>
      </c>
      <c r="AC895">
        <f t="shared" si="391"/>
        <v>0</v>
      </c>
      <c r="AD895" s="96">
        <f t="shared" si="392"/>
        <v>0</v>
      </c>
      <c r="AE895" s="95">
        <v>0</v>
      </c>
      <c r="AF895" s="86">
        <v>0</v>
      </c>
      <c r="AG895" s="86">
        <v>0</v>
      </c>
      <c r="AH895">
        <v>0.98</v>
      </c>
      <c r="AI895">
        <v>0.98</v>
      </c>
      <c r="AJ895">
        <v>0.98</v>
      </c>
      <c r="AK895">
        <f t="shared" si="354"/>
        <v>0</v>
      </c>
      <c r="AL895">
        <f t="shared" si="355"/>
        <v>0</v>
      </c>
      <c r="AM895">
        <f t="shared" si="356"/>
        <v>0</v>
      </c>
      <c r="AN895">
        <f t="shared" si="357"/>
        <v>0</v>
      </c>
      <c r="AO895">
        <f t="shared" si="358"/>
        <v>0</v>
      </c>
      <c r="AP895">
        <f t="shared" si="359"/>
        <v>0</v>
      </c>
      <c r="AQ895" s="97">
        <f>(AK895/(IF((237.3*LN(('Mini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5" s="97">
        <f>(AL895/(IF((237.3*LN(('Mini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5" s="97">
        <f>(AM895/(IF((237.3*LN(('Mini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5">
        <f t="shared" si="393"/>
        <v>0</v>
      </c>
      <c r="AU895">
        <v>0</v>
      </c>
      <c r="AV895" s="96">
        <v>0</v>
      </c>
      <c r="AW895" s="139">
        <f t="shared" si="339"/>
        <v>1.5</v>
      </c>
      <c r="AX895" s="129">
        <v>0</v>
      </c>
      <c r="AY895" s="129">
        <v>0</v>
      </c>
      <c r="AZ895" s="129">
        <v>0</v>
      </c>
      <c r="BA895" s="86"/>
      <c r="BB895" s="86">
        <v>0</v>
      </c>
      <c r="BC895">
        <v>0</v>
      </c>
      <c r="BD895">
        <v>0</v>
      </c>
      <c r="BE895">
        <v>0</v>
      </c>
      <c r="BG895">
        <v>0</v>
      </c>
      <c r="BH895">
        <v>0</v>
      </c>
      <c r="BI895">
        <v>0</v>
      </c>
      <c r="BJ895">
        <v>0</v>
      </c>
      <c r="BM895">
        <f t="shared" si="341"/>
        <v>1.9563320356262001E-4</v>
      </c>
      <c r="BN895">
        <f t="shared" si="342"/>
        <v>4.4708458846471E-4</v>
      </c>
      <c r="BO895">
        <f t="shared" si="343"/>
        <v>1.766459432507</v>
      </c>
      <c r="BP895">
        <f t="shared" si="344"/>
        <v>2</v>
      </c>
    </row>
    <row r="896" spans="1:68" x14ac:dyDescent="0.25">
      <c r="A896" t="str">
        <f t="shared" si="346"/>
        <v>20150383</v>
      </c>
      <c r="B896">
        <v>20</v>
      </c>
      <c r="C896">
        <v>150</v>
      </c>
      <c r="D896">
        <v>3</v>
      </c>
      <c r="E896">
        <v>38</v>
      </c>
      <c r="F896" s="138">
        <f t="shared" si="347"/>
        <v>20</v>
      </c>
      <c r="G896">
        <v>0</v>
      </c>
      <c r="H896">
        <v>0</v>
      </c>
      <c r="I896">
        <v>0</v>
      </c>
      <c r="J896" s="94">
        <v>0</v>
      </c>
      <c r="K896" s="87">
        <v>1474.8</v>
      </c>
      <c r="L896" s="86">
        <v>0</v>
      </c>
      <c r="M896" s="86">
        <v>0</v>
      </c>
      <c r="N896" s="86">
        <v>0</v>
      </c>
      <c r="O896">
        <v>1.3620000000000001</v>
      </c>
      <c r="P896">
        <v>1.1000000000000001</v>
      </c>
      <c r="Q896">
        <v>1.1000000000000001</v>
      </c>
      <c r="R896">
        <v>1.1000000000000001</v>
      </c>
      <c r="S896">
        <f t="shared" si="373"/>
        <v>220</v>
      </c>
      <c r="T896">
        <f t="shared" si="348"/>
        <v>0</v>
      </c>
      <c r="U896">
        <f t="shared" si="349"/>
        <v>0</v>
      </c>
      <c r="V896">
        <f t="shared" si="350"/>
        <v>0</v>
      </c>
      <c r="W896">
        <f t="shared" si="360"/>
        <v>38</v>
      </c>
      <c r="X896">
        <f t="shared" si="351"/>
        <v>0</v>
      </c>
      <c r="Y896">
        <f t="shared" si="352"/>
        <v>0</v>
      </c>
      <c r="Z896">
        <f t="shared" si="353"/>
        <v>0</v>
      </c>
      <c r="AA896">
        <f t="shared" si="390"/>
        <v>0.65186606506875677</v>
      </c>
      <c r="AB896">
        <f t="shared" si="390"/>
        <v>0</v>
      </c>
      <c r="AC896">
        <f t="shared" si="391"/>
        <v>0</v>
      </c>
      <c r="AD896" s="96">
        <f t="shared" si="392"/>
        <v>0</v>
      </c>
      <c r="AE896" s="95">
        <v>0</v>
      </c>
      <c r="AF896" s="86">
        <v>0</v>
      </c>
      <c r="AG896" s="86">
        <v>0</v>
      </c>
      <c r="AH896">
        <v>0.98</v>
      </c>
      <c r="AI896">
        <v>0.98</v>
      </c>
      <c r="AJ896">
        <v>0.98</v>
      </c>
      <c r="AK896">
        <f t="shared" si="354"/>
        <v>0</v>
      </c>
      <c r="AL896">
        <f t="shared" si="355"/>
        <v>0</v>
      </c>
      <c r="AM896">
        <f t="shared" si="356"/>
        <v>0</v>
      </c>
      <c r="AN896">
        <f t="shared" si="357"/>
        <v>0</v>
      </c>
      <c r="AO896">
        <f t="shared" si="358"/>
        <v>0</v>
      </c>
      <c r="AP896">
        <f t="shared" si="359"/>
        <v>0</v>
      </c>
      <c r="AQ896" s="97">
        <f>(AK896/(IF((237.3*LN(('Mini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6" s="97">
        <f>(AL896/(IF((237.3*LN(('Mini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6" s="97">
        <f>(AM896/(IF((237.3*LN(('Mini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6">
        <f t="shared" si="393"/>
        <v>0</v>
      </c>
      <c r="AU896">
        <v>0</v>
      </c>
      <c r="AV896" s="96">
        <v>0</v>
      </c>
      <c r="AW896" s="139">
        <f t="shared" si="339"/>
        <v>2</v>
      </c>
      <c r="AX896" s="129">
        <v>0</v>
      </c>
      <c r="AY896" s="129">
        <v>0</v>
      </c>
      <c r="AZ896" s="129">
        <v>0</v>
      </c>
      <c r="BA896" s="86"/>
      <c r="BB896" s="86">
        <v>0</v>
      </c>
      <c r="BC896">
        <v>0</v>
      </c>
      <c r="BD896">
        <v>0</v>
      </c>
      <c r="BE896">
        <v>0</v>
      </c>
      <c r="BG896">
        <v>0</v>
      </c>
      <c r="BH896">
        <v>0</v>
      </c>
      <c r="BI896">
        <v>0</v>
      </c>
      <c r="BJ896">
        <v>0</v>
      </c>
      <c r="BM896">
        <f t="shared" si="341"/>
        <v>1.6730950035507E-3</v>
      </c>
      <c r="BN896">
        <f t="shared" si="342"/>
        <v>3.2929523945446001E-4</v>
      </c>
      <c r="BO896">
        <f t="shared" si="343"/>
        <v>1.3691788367472</v>
      </c>
      <c r="BP896">
        <f t="shared" si="344"/>
        <v>2</v>
      </c>
    </row>
    <row r="897" spans="1:68" x14ac:dyDescent="0.25">
      <c r="A897" t="str">
        <f t="shared" si="346"/>
        <v>20170143</v>
      </c>
      <c r="B897">
        <v>20</v>
      </c>
      <c r="C897">
        <v>170</v>
      </c>
      <c r="D897">
        <v>3</v>
      </c>
      <c r="E897">
        <v>14</v>
      </c>
      <c r="F897" s="138">
        <f t="shared" si="347"/>
        <v>0</v>
      </c>
      <c r="G897">
        <v>0</v>
      </c>
      <c r="H897">
        <v>0</v>
      </c>
      <c r="I897">
        <v>0</v>
      </c>
      <c r="J897" s="94">
        <v>0</v>
      </c>
      <c r="K897" s="87" t="s">
        <v>155</v>
      </c>
      <c r="L897" s="86">
        <v>0</v>
      </c>
      <c r="M897" s="86">
        <v>0</v>
      </c>
      <c r="N897" s="86">
        <v>0</v>
      </c>
      <c r="O897">
        <v>1.3620000000000001</v>
      </c>
      <c r="P897">
        <v>1.1000000000000001</v>
      </c>
      <c r="Q897">
        <v>1.1000000000000001</v>
      </c>
      <c r="R897">
        <v>1.1000000000000001</v>
      </c>
      <c r="S897" t="s">
        <v>154</v>
      </c>
      <c r="T897">
        <f t="shared" si="348"/>
        <v>0</v>
      </c>
      <c r="U897">
        <f t="shared" si="349"/>
        <v>0</v>
      </c>
      <c r="V897">
        <f t="shared" si="350"/>
        <v>0</v>
      </c>
      <c r="W897" t="s">
        <v>154</v>
      </c>
      <c r="X897">
        <f t="shared" si="351"/>
        <v>0</v>
      </c>
      <c r="Y897">
        <f t="shared" si="352"/>
        <v>0</v>
      </c>
      <c r="Z897">
        <f t="shared" si="353"/>
        <v>0</v>
      </c>
      <c r="AA897" t="s">
        <v>154</v>
      </c>
      <c r="AB897" t="s">
        <v>154</v>
      </c>
      <c r="AC897" t="s">
        <v>154</v>
      </c>
      <c r="AD897" s="96" t="s">
        <v>154</v>
      </c>
      <c r="AE897" s="95">
        <v>0</v>
      </c>
      <c r="AF897" s="86">
        <v>0</v>
      </c>
      <c r="AG897" s="86">
        <v>0</v>
      </c>
      <c r="AH897">
        <v>0.98</v>
      </c>
      <c r="AI897">
        <v>0.98</v>
      </c>
      <c r="AJ897">
        <v>0.98</v>
      </c>
      <c r="AK897">
        <f t="shared" si="354"/>
        <v>0</v>
      </c>
      <c r="AL897">
        <f t="shared" si="355"/>
        <v>0</v>
      </c>
      <c r="AM897">
        <f t="shared" si="356"/>
        <v>0</v>
      </c>
      <c r="AN897">
        <f t="shared" si="357"/>
        <v>0</v>
      </c>
      <c r="AO897">
        <f t="shared" si="358"/>
        <v>0</v>
      </c>
      <c r="AP897">
        <f t="shared" si="359"/>
        <v>0</v>
      </c>
      <c r="AQ897" s="97">
        <f>(AK897/(IF((237.3*LN(('Mini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7" s="97">
        <f>(AL897/(IF((237.3*LN(('Mini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7" s="97">
        <f>(AM897/(IF((237.3*LN(('Mini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7" t="s">
        <v>154</v>
      </c>
      <c r="AU897" t="s">
        <v>154</v>
      </c>
      <c r="AV897" s="96" t="s">
        <v>154</v>
      </c>
      <c r="AW897" s="139">
        <f t="shared" si="339"/>
        <v>0</v>
      </c>
      <c r="AX897" s="129">
        <v>0</v>
      </c>
      <c r="AY897" s="129">
        <v>0</v>
      </c>
      <c r="AZ897" s="129">
        <v>0</v>
      </c>
      <c r="BA897" s="86"/>
      <c r="BB897" s="86">
        <v>0</v>
      </c>
      <c r="BC897">
        <v>0</v>
      </c>
      <c r="BD897">
        <v>0</v>
      </c>
      <c r="BE897">
        <v>0</v>
      </c>
      <c r="BG897">
        <v>0</v>
      </c>
      <c r="BH897">
        <v>0</v>
      </c>
      <c r="BI897">
        <v>0</v>
      </c>
      <c r="BJ897">
        <v>0</v>
      </c>
      <c r="BM897">
        <f t="shared" si="341"/>
        <v>0</v>
      </c>
      <c r="BN897">
        <f t="shared" si="342"/>
        <v>0</v>
      </c>
      <c r="BO897">
        <f t="shared" si="343"/>
        <v>0</v>
      </c>
      <c r="BP897">
        <f t="shared" si="344"/>
        <v>0</v>
      </c>
    </row>
    <row r="898" spans="1:68" x14ac:dyDescent="0.25">
      <c r="A898" t="str">
        <f t="shared" si="346"/>
        <v>20170183</v>
      </c>
      <c r="B898">
        <v>20</v>
      </c>
      <c r="C898">
        <v>170</v>
      </c>
      <c r="D898">
        <v>3</v>
      </c>
      <c r="E898">
        <v>18</v>
      </c>
      <c r="F898" s="138">
        <f t="shared" si="347"/>
        <v>0</v>
      </c>
      <c r="G898">
        <v>0</v>
      </c>
      <c r="H898">
        <v>0</v>
      </c>
      <c r="I898">
        <v>0</v>
      </c>
      <c r="J898" s="94">
        <v>0</v>
      </c>
      <c r="K898" s="87" t="s">
        <v>155</v>
      </c>
      <c r="L898" s="86">
        <v>0</v>
      </c>
      <c r="M898" s="86">
        <v>0</v>
      </c>
      <c r="N898" s="86">
        <v>0</v>
      </c>
      <c r="O898">
        <v>1.3620000000000001</v>
      </c>
      <c r="P898">
        <v>1.1000000000000001</v>
      </c>
      <c r="Q898">
        <v>1.1000000000000001</v>
      </c>
      <c r="R898">
        <v>1.1000000000000001</v>
      </c>
      <c r="S898" t="s">
        <v>154</v>
      </c>
      <c r="T898">
        <f t="shared" si="348"/>
        <v>0</v>
      </c>
      <c r="U898">
        <f t="shared" si="349"/>
        <v>0</v>
      </c>
      <c r="V898">
        <f t="shared" si="350"/>
        <v>0</v>
      </c>
      <c r="W898" t="s">
        <v>154</v>
      </c>
      <c r="X898">
        <f t="shared" si="351"/>
        <v>0</v>
      </c>
      <c r="Y898">
        <f t="shared" si="352"/>
        <v>0</v>
      </c>
      <c r="Z898">
        <f t="shared" si="353"/>
        <v>0</v>
      </c>
      <c r="AA898" t="s">
        <v>154</v>
      </c>
      <c r="AB898" t="s">
        <v>154</v>
      </c>
      <c r="AC898" t="s">
        <v>154</v>
      </c>
      <c r="AD898" s="96" t="s">
        <v>154</v>
      </c>
      <c r="AE898" s="95">
        <v>0</v>
      </c>
      <c r="AF898" s="86">
        <v>0</v>
      </c>
      <c r="AG898" s="86">
        <v>0</v>
      </c>
      <c r="AH898">
        <v>0.98</v>
      </c>
      <c r="AI898">
        <v>0.98</v>
      </c>
      <c r="AJ898">
        <v>0.98</v>
      </c>
      <c r="AK898">
        <f t="shared" si="354"/>
        <v>0</v>
      </c>
      <c r="AL898">
        <f t="shared" si="355"/>
        <v>0</v>
      </c>
      <c r="AM898">
        <f t="shared" si="356"/>
        <v>0</v>
      </c>
      <c r="AN898">
        <f t="shared" si="357"/>
        <v>0</v>
      </c>
      <c r="AO898">
        <f t="shared" si="358"/>
        <v>0</v>
      </c>
      <c r="AP898">
        <f t="shared" si="359"/>
        <v>0</v>
      </c>
      <c r="AQ898" s="97">
        <f>(AK898/(IF((237.3*LN(('Mini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8" s="97">
        <f>(AL898/(IF((237.3*LN(('Mini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8" s="97">
        <f>(AM898/(IF((237.3*LN(('Mini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8" t="s">
        <v>154</v>
      </c>
      <c r="AU898" t="s">
        <v>154</v>
      </c>
      <c r="AV898" s="96" t="s">
        <v>154</v>
      </c>
      <c r="AW898" s="139">
        <f t="shared" si="339"/>
        <v>0</v>
      </c>
      <c r="AX898" s="129">
        <v>0</v>
      </c>
      <c r="AY898" s="129">
        <v>0</v>
      </c>
      <c r="AZ898" s="129">
        <v>0</v>
      </c>
      <c r="BA898" s="86"/>
      <c r="BB898" s="86">
        <v>0</v>
      </c>
      <c r="BC898">
        <v>0</v>
      </c>
      <c r="BD898">
        <v>0</v>
      </c>
      <c r="BE898">
        <v>0</v>
      </c>
      <c r="BG898">
        <v>0</v>
      </c>
      <c r="BH898">
        <v>0</v>
      </c>
      <c r="BI898">
        <v>0</v>
      </c>
      <c r="BJ898">
        <v>0</v>
      </c>
      <c r="BM898">
        <f t="shared" si="341"/>
        <v>0</v>
      </c>
      <c r="BN898">
        <f t="shared" si="342"/>
        <v>0</v>
      </c>
      <c r="BO898">
        <f t="shared" si="343"/>
        <v>0</v>
      </c>
      <c r="BP898">
        <f t="shared" si="344"/>
        <v>0</v>
      </c>
    </row>
    <row r="899" spans="1:68" x14ac:dyDescent="0.25">
      <c r="A899" t="str">
        <f t="shared" si="346"/>
        <v>20170233</v>
      </c>
      <c r="B899">
        <v>20</v>
      </c>
      <c r="C899">
        <v>170</v>
      </c>
      <c r="D899">
        <v>3</v>
      </c>
      <c r="E899">
        <v>23</v>
      </c>
      <c r="F899" s="138">
        <f t="shared" si="347"/>
        <v>10</v>
      </c>
      <c r="G899">
        <v>0</v>
      </c>
      <c r="H899">
        <v>0</v>
      </c>
      <c r="I899">
        <v>0</v>
      </c>
      <c r="J899" s="94">
        <v>0</v>
      </c>
      <c r="K899" s="87">
        <v>925.4</v>
      </c>
      <c r="L899" s="86">
        <v>0</v>
      </c>
      <c r="M899" s="86">
        <v>0</v>
      </c>
      <c r="N899" s="86">
        <v>0</v>
      </c>
      <c r="O899">
        <v>1.3620000000000001</v>
      </c>
      <c r="P899">
        <v>1.1000000000000001</v>
      </c>
      <c r="Q899">
        <v>1.1000000000000001</v>
      </c>
      <c r="R899">
        <v>1.1000000000000001</v>
      </c>
      <c r="S899">
        <f t="shared" si="373"/>
        <v>138</v>
      </c>
      <c r="T899">
        <f t="shared" si="348"/>
        <v>0</v>
      </c>
      <c r="U899">
        <f t="shared" si="349"/>
        <v>0</v>
      </c>
      <c r="V899">
        <f t="shared" si="350"/>
        <v>0</v>
      </c>
      <c r="W899">
        <f t="shared" si="360"/>
        <v>24</v>
      </c>
      <c r="X899">
        <f t="shared" si="351"/>
        <v>0</v>
      </c>
      <c r="Y899">
        <f t="shared" si="352"/>
        <v>0</v>
      </c>
      <c r="Z899">
        <f t="shared" si="353"/>
        <v>0</v>
      </c>
      <c r="AA899">
        <f t="shared" ref="AA899:AB901" si="394">0.0098*(($BM899*(W899^$BO899)*($C899-14.4)*$BP899)+($BN899*W899*W899))</f>
        <v>0.5009208792799289</v>
      </c>
      <c r="AB899">
        <f t="shared" si="394"/>
        <v>0</v>
      </c>
      <c r="AC899">
        <f t="shared" ref="AC899:AC901" si="395">0.0098*(($BM899*(Y899^$BO899)*($C899-14.4)*$BP899)+($BN899*Y899*Y899))</f>
        <v>0</v>
      </c>
      <c r="AD899" s="96">
        <f t="shared" ref="AD899:AD901" si="396">0.0098*(($BM899*(Z899^$BO899)*($C899-14.4)*$BP899)+($BN899*Z899*Z899))</f>
        <v>0</v>
      </c>
      <c r="AE899" s="95">
        <v>0</v>
      </c>
      <c r="AF899" s="86">
        <v>0</v>
      </c>
      <c r="AG899" s="86">
        <v>0</v>
      </c>
      <c r="AH899">
        <v>0.98</v>
      </c>
      <c r="AI899">
        <v>0.98</v>
      </c>
      <c r="AJ899">
        <v>0.98</v>
      </c>
      <c r="AK899">
        <f t="shared" si="354"/>
        <v>0</v>
      </c>
      <c r="AL899">
        <f t="shared" si="355"/>
        <v>0</v>
      </c>
      <c r="AM899">
        <f t="shared" si="356"/>
        <v>0</v>
      </c>
      <c r="AN899">
        <f t="shared" si="357"/>
        <v>0</v>
      </c>
      <c r="AO899">
        <f t="shared" si="358"/>
        <v>0</v>
      </c>
      <c r="AP899">
        <f t="shared" si="359"/>
        <v>0</v>
      </c>
      <c r="AQ899" s="97">
        <f>(AK899/(IF((237.3*LN(('Mini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899" s="97">
        <f>(AL899/(IF((237.3*LN(('Mini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899" s="97">
        <f>(AM899/(IF((237.3*LN(('Mini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899">
        <f t="shared" ref="AT899:AT901" si="397">0.0098*(($BM899*(AN899^$BO899)*($C899-14.4)*$BP899)+($BN899*AN899*AN899))</f>
        <v>0</v>
      </c>
      <c r="AU899">
        <v>0</v>
      </c>
      <c r="AV899" s="96">
        <v>0</v>
      </c>
      <c r="AW899" s="139">
        <f t="shared" si="339"/>
        <v>1.1333333333333333</v>
      </c>
      <c r="AX899" s="129">
        <v>0</v>
      </c>
      <c r="AY899" s="129">
        <v>0</v>
      </c>
      <c r="AZ899" s="129">
        <v>0</v>
      </c>
      <c r="BA899" s="86"/>
      <c r="BB899" s="86">
        <v>0</v>
      </c>
      <c r="BC899">
        <v>0</v>
      </c>
      <c r="BD899">
        <v>0</v>
      </c>
      <c r="BE899">
        <v>0</v>
      </c>
      <c r="BG899">
        <v>0</v>
      </c>
      <c r="BH899">
        <v>0</v>
      </c>
      <c r="BI899">
        <v>0</v>
      </c>
      <c r="BJ899">
        <v>0</v>
      </c>
      <c r="BM899">
        <f t="shared" si="341"/>
        <v>1.4501879713725999E-3</v>
      </c>
      <c r="BN899">
        <f t="shared" si="342"/>
        <v>3.7831632653061002E-4</v>
      </c>
      <c r="BO899">
        <f t="shared" si="343"/>
        <v>1.4868910444209</v>
      </c>
      <c r="BP899">
        <f t="shared" si="344"/>
        <v>2</v>
      </c>
    </row>
    <row r="900" spans="1:68" x14ac:dyDescent="0.25">
      <c r="A900" t="str">
        <f t="shared" si="346"/>
        <v>20170303</v>
      </c>
      <c r="B900">
        <v>20</v>
      </c>
      <c r="C900">
        <v>170</v>
      </c>
      <c r="D900">
        <v>3</v>
      </c>
      <c r="E900">
        <v>30</v>
      </c>
      <c r="F900" s="138">
        <f t="shared" si="347"/>
        <v>15</v>
      </c>
      <c r="G900">
        <v>0</v>
      </c>
      <c r="H900">
        <v>0</v>
      </c>
      <c r="I900">
        <v>0</v>
      </c>
      <c r="J900" s="94">
        <v>0</v>
      </c>
      <c r="K900" s="87">
        <v>1229.1999999999998</v>
      </c>
      <c r="L900" s="86">
        <v>0</v>
      </c>
      <c r="M900" s="86">
        <v>0</v>
      </c>
      <c r="N900" s="86">
        <v>0</v>
      </c>
      <c r="O900">
        <v>1.3620000000000001</v>
      </c>
      <c r="P900">
        <v>1.1000000000000001</v>
      </c>
      <c r="Q900">
        <v>1.1000000000000001</v>
      </c>
      <c r="R900">
        <v>1.1000000000000001</v>
      </c>
      <c r="S900">
        <f t="shared" si="373"/>
        <v>183</v>
      </c>
      <c r="T900">
        <f t="shared" si="348"/>
        <v>0</v>
      </c>
      <c r="U900">
        <f t="shared" si="349"/>
        <v>0</v>
      </c>
      <c r="V900">
        <f t="shared" si="350"/>
        <v>0</v>
      </c>
      <c r="W900">
        <f t="shared" si="360"/>
        <v>31</v>
      </c>
      <c r="X900">
        <f t="shared" si="351"/>
        <v>0</v>
      </c>
      <c r="Y900">
        <f t="shared" si="352"/>
        <v>0</v>
      </c>
      <c r="Z900">
        <f t="shared" si="353"/>
        <v>0</v>
      </c>
      <c r="AA900">
        <f t="shared" si="394"/>
        <v>0.26133191650600074</v>
      </c>
      <c r="AB900">
        <f t="shared" si="394"/>
        <v>0</v>
      </c>
      <c r="AC900">
        <f t="shared" si="395"/>
        <v>0</v>
      </c>
      <c r="AD900" s="96">
        <f t="shared" si="396"/>
        <v>0</v>
      </c>
      <c r="AE900" s="95">
        <v>0</v>
      </c>
      <c r="AF900" s="86">
        <v>0</v>
      </c>
      <c r="AG900" s="86">
        <v>0</v>
      </c>
      <c r="AH900">
        <v>0.98</v>
      </c>
      <c r="AI900">
        <v>0.98</v>
      </c>
      <c r="AJ900">
        <v>0.98</v>
      </c>
      <c r="AK900">
        <f t="shared" si="354"/>
        <v>0</v>
      </c>
      <c r="AL900">
        <f t="shared" si="355"/>
        <v>0</v>
      </c>
      <c r="AM900">
        <f t="shared" si="356"/>
        <v>0</v>
      </c>
      <c r="AN900">
        <f t="shared" si="357"/>
        <v>0</v>
      </c>
      <c r="AO900">
        <f t="shared" si="358"/>
        <v>0</v>
      </c>
      <c r="AP900">
        <f t="shared" si="359"/>
        <v>0</v>
      </c>
      <c r="AQ900" s="97">
        <f>(AK900/(IF((237.3*LN(('Mini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0" s="97">
        <f>(AL900/(IF((237.3*LN(('Mini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0" s="97">
        <f>(AM900/(IF((237.3*LN(('Mini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0">
        <f t="shared" si="397"/>
        <v>0</v>
      </c>
      <c r="AU900">
        <v>0</v>
      </c>
      <c r="AV900" s="96">
        <v>0</v>
      </c>
      <c r="AW900" s="139">
        <f t="shared" si="339"/>
        <v>1.7</v>
      </c>
      <c r="AX900" s="129">
        <v>0</v>
      </c>
      <c r="AY900" s="129">
        <v>0</v>
      </c>
      <c r="AZ900" s="129">
        <v>0</v>
      </c>
      <c r="BA900" s="86"/>
      <c r="BB900" s="86">
        <v>0</v>
      </c>
      <c r="BC900">
        <v>0</v>
      </c>
      <c r="BD900">
        <v>0</v>
      </c>
      <c r="BE900">
        <v>0</v>
      </c>
      <c r="BG900">
        <v>0</v>
      </c>
      <c r="BH900">
        <v>0</v>
      </c>
      <c r="BI900">
        <v>0</v>
      </c>
      <c r="BJ900">
        <v>0</v>
      </c>
      <c r="BM900">
        <f t="shared" si="341"/>
        <v>1.9563320356262001E-4</v>
      </c>
      <c r="BN900">
        <f t="shared" si="342"/>
        <v>4.4708458846471E-4</v>
      </c>
      <c r="BO900">
        <f t="shared" si="343"/>
        <v>1.766459432507</v>
      </c>
      <c r="BP900">
        <f t="shared" si="344"/>
        <v>2</v>
      </c>
    </row>
    <row r="901" spans="1:68" x14ac:dyDescent="0.25">
      <c r="A901" t="str">
        <f t="shared" si="346"/>
        <v>20170383</v>
      </c>
      <c r="B901">
        <v>20</v>
      </c>
      <c r="C901">
        <v>170</v>
      </c>
      <c r="D901">
        <v>3</v>
      </c>
      <c r="E901">
        <v>38</v>
      </c>
      <c r="F901" s="138">
        <f t="shared" si="347"/>
        <v>20</v>
      </c>
      <c r="G901">
        <v>0</v>
      </c>
      <c r="H901">
        <v>0</v>
      </c>
      <c r="I901">
        <v>0</v>
      </c>
      <c r="J901" s="94">
        <v>0</v>
      </c>
      <c r="K901" s="87">
        <v>1720.6</v>
      </c>
      <c r="L901" s="86">
        <v>0</v>
      </c>
      <c r="M901" s="86">
        <v>0</v>
      </c>
      <c r="N901" s="86">
        <v>0</v>
      </c>
      <c r="O901">
        <v>1.3620000000000001</v>
      </c>
      <c r="P901">
        <v>1.1000000000000001</v>
      </c>
      <c r="Q901">
        <v>1.1000000000000001</v>
      </c>
      <c r="R901">
        <v>1.1000000000000001</v>
      </c>
      <c r="S901">
        <f t="shared" si="373"/>
        <v>257</v>
      </c>
      <c r="T901">
        <f t="shared" si="348"/>
        <v>0</v>
      </c>
      <c r="U901">
        <f t="shared" si="349"/>
        <v>0</v>
      </c>
      <c r="V901">
        <f t="shared" si="350"/>
        <v>0</v>
      </c>
      <c r="W901">
        <f t="shared" si="360"/>
        <v>44</v>
      </c>
      <c r="X901">
        <f t="shared" si="351"/>
        <v>0</v>
      </c>
      <c r="Y901">
        <f t="shared" si="352"/>
        <v>0</v>
      </c>
      <c r="Z901">
        <f t="shared" si="353"/>
        <v>0</v>
      </c>
      <c r="AA901">
        <f t="shared" si="394"/>
        <v>0.91399897480160641</v>
      </c>
      <c r="AB901">
        <f t="shared" si="394"/>
        <v>0</v>
      </c>
      <c r="AC901">
        <f t="shared" si="395"/>
        <v>0</v>
      </c>
      <c r="AD901" s="96">
        <f t="shared" si="396"/>
        <v>0</v>
      </c>
      <c r="AE901" s="95">
        <v>0</v>
      </c>
      <c r="AF901" s="86">
        <v>0</v>
      </c>
      <c r="AG901" s="86">
        <v>0</v>
      </c>
      <c r="AH901">
        <v>0.98</v>
      </c>
      <c r="AI901">
        <v>0.98</v>
      </c>
      <c r="AJ901">
        <v>0.98</v>
      </c>
      <c r="AK901">
        <f t="shared" si="354"/>
        <v>0</v>
      </c>
      <c r="AL901">
        <f t="shared" si="355"/>
        <v>0</v>
      </c>
      <c r="AM901">
        <f t="shared" si="356"/>
        <v>0</v>
      </c>
      <c r="AN901">
        <f t="shared" si="357"/>
        <v>0</v>
      </c>
      <c r="AO901">
        <f t="shared" si="358"/>
        <v>0</v>
      </c>
      <c r="AP901">
        <f t="shared" si="359"/>
        <v>0</v>
      </c>
      <c r="AQ901" s="97">
        <f>(AK901/(IF((237.3*LN(('Mini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1" s="97">
        <f>(AL901/(IF((237.3*LN(('Mini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1" s="97">
        <f>(AM901/(IF((237.3*LN(('Mini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1">
        <f t="shared" si="397"/>
        <v>0</v>
      </c>
      <c r="AU901">
        <v>0</v>
      </c>
      <c r="AV901" s="96">
        <v>0</v>
      </c>
      <c r="AW901" s="139">
        <f t="shared" si="339"/>
        <v>2.2666666666666666</v>
      </c>
      <c r="AX901" s="129">
        <v>0</v>
      </c>
      <c r="AY901" s="129">
        <v>0</v>
      </c>
      <c r="AZ901" s="129">
        <v>0</v>
      </c>
      <c r="BA901" s="86"/>
      <c r="BB901" s="86">
        <v>0</v>
      </c>
      <c r="BC901">
        <v>0</v>
      </c>
      <c r="BD901">
        <v>0</v>
      </c>
      <c r="BE901">
        <v>0</v>
      </c>
      <c r="BG901">
        <v>0</v>
      </c>
      <c r="BH901">
        <v>0</v>
      </c>
      <c r="BI901">
        <v>0</v>
      </c>
      <c r="BJ901">
        <v>0</v>
      </c>
      <c r="BM901">
        <f t="shared" si="341"/>
        <v>1.6730950035507E-3</v>
      </c>
      <c r="BN901">
        <f t="shared" si="342"/>
        <v>3.2929523945446001E-4</v>
      </c>
      <c r="BO901">
        <f t="shared" si="343"/>
        <v>1.3691788367472</v>
      </c>
      <c r="BP901">
        <f t="shared" si="344"/>
        <v>2</v>
      </c>
    </row>
    <row r="902" spans="1:68" x14ac:dyDescent="0.25">
      <c r="A902" t="str">
        <f t="shared" si="346"/>
        <v>20190143</v>
      </c>
      <c r="B902">
        <v>20</v>
      </c>
      <c r="C902">
        <v>190</v>
      </c>
      <c r="D902">
        <v>3</v>
      </c>
      <c r="E902">
        <v>14</v>
      </c>
      <c r="F902" s="138">
        <f t="shared" si="347"/>
        <v>0</v>
      </c>
      <c r="G902">
        <v>0</v>
      </c>
      <c r="H902">
        <v>0</v>
      </c>
      <c r="I902">
        <v>0</v>
      </c>
      <c r="J902" s="94">
        <v>0</v>
      </c>
      <c r="K902" s="87" t="s">
        <v>155</v>
      </c>
      <c r="L902" s="86">
        <v>0</v>
      </c>
      <c r="M902" s="86">
        <v>0</v>
      </c>
      <c r="N902" s="86">
        <v>0</v>
      </c>
      <c r="O902">
        <v>1.3620000000000001</v>
      </c>
      <c r="P902">
        <v>1.1000000000000001</v>
      </c>
      <c r="Q902">
        <v>1.1000000000000001</v>
      </c>
      <c r="R902">
        <v>1.1000000000000001</v>
      </c>
      <c r="S902" t="s">
        <v>154</v>
      </c>
      <c r="T902">
        <f t="shared" si="348"/>
        <v>0</v>
      </c>
      <c r="U902">
        <f t="shared" si="349"/>
        <v>0</v>
      </c>
      <c r="V902">
        <f t="shared" si="350"/>
        <v>0</v>
      </c>
      <c r="W902" t="s">
        <v>154</v>
      </c>
      <c r="X902">
        <f t="shared" si="351"/>
        <v>0</v>
      </c>
      <c r="Y902">
        <f t="shared" si="352"/>
        <v>0</v>
      </c>
      <c r="Z902">
        <f t="shared" si="353"/>
        <v>0</v>
      </c>
      <c r="AA902" t="s">
        <v>154</v>
      </c>
      <c r="AB902" t="s">
        <v>154</v>
      </c>
      <c r="AC902" t="s">
        <v>154</v>
      </c>
      <c r="AD902" s="96" t="s">
        <v>154</v>
      </c>
      <c r="AE902" s="95">
        <v>0</v>
      </c>
      <c r="AF902" s="86">
        <v>0</v>
      </c>
      <c r="AG902" s="86">
        <v>0</v>
      </c>
      <c r="AH902">
        <v>0.98</v>
      </c>
      <c r="AI902">
        <v>0.98</v>
      </c>
      <c r="AJ902">
        <v>0.98</v>
      </c>
      <c r="AK902">
        <f t="shared" si="354"/>
        <v>0</v>
      </c>
      <c r="AL902">
        <f t="shared" si="355"/>
        <v>0</v>
      </c>
      <c r="AM902">
        <f t="shared" si="356"/>
        <v>0</v>
      </c>
      <c r="AN902">
        <f t="shared" si="357"/>
        <v>0</v>
      </c>
      <c r="AO902">
        <f t="shared" si="358"/>
        <v>0</v>
      </c>
      <c r="AP902">
        <f t="shared" si="359"/>
        <v>0</v>
      </c>
      <c r="AQ902" s="97">
        <f>(AK902/(IF((237.3*LN(('Mini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2" s="97">
        <f>(AL902/(IF((237.3*LN(('Mini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2" s="97">
        <f>(AM902/(IF((237.3*LN(('Mini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2" t="s">
        <v>154</v>
      </c>
      <c r="AU902" t="s">
        <v>154</v>
      </c>
      <c r="AV902" s="96" t="s">
        <v>154</v>
      </c>
      <c r="AW902" s="139">
        <f t="shared" si="339"/>
        <v>0</v>
      </c>
      <c r="AX902" s="129">
        <v>0</v>
      </c>
      <c r="AY902" s="129">
        <v>0</v>
      </c>
      <c r="AZ902" s="129">
        <v>0</v>
      </c>
      <c r="BA902" s="86"/>
      <c r="BB902" s="86">
        <v>0</v>
      </c>
      <c r="BC902">
        <v>0</v>
      </c>
      <c r="BD902">
        <v>0</v>
      </c>
      <c r="BE902">
        <v>0</v>
      </c>
      <c r="BG902">
        <v>0</v>
      </c>
      <c r="BH902">
        <v>0</v>
      </c>
      <c r="BI902">
        <v>0</v>
      </c>
      <c r="BJ902">
        <v>0</v>
      </c>
      <c r="BM902">
        <f t="shared" si="341"/>
        <v>0</v>
      </c>
      <c r="BN902">
        <f t="shared" si="342"/>
        <v>0</v>
      </c>
      <c r="BO902">
        <f t="shared" si="343"/>
        <v>0</v>
      </c>
      <c r="BP902">
        <f t="shared" si="344"/>
        <v>0</v>
      </c>
    </row>
    <row r="903" spans="1:68" x14ac:dyDescent="0.25">
      <c r="A903" t="str">
        <f t="shared" si="346"/>
        <v>20190183</v>
      </c>
      <c r="B903">
        <v>20</v>
      </c>
      <c r="C903">
        <v>190</v>
      </c>
      <c r="D903">
        <v>3</v>
      </c>
      <c r="E903">
        <v>18</v>
      </c>
      <c r="F903" s="138">
        <f t="shared" si="347"/>
        <v>0</v>
      </c>
      <c r="G903">
        <v>0</v>
      </c>
      <c r="H903">
        <v>0</v>
      </c>
      <c r="I903">
        <v>0</v>
      </c>
      <c r="J903" s="94">
        <v>0</v>
      </c>
      <c r="K903" s="87" t="s">
        <v>155</v>
      </c>
      <c r="L903" s="86">
        <v>0</v>
      </c>
      <c r="M903" s="86">
        <v>0</v>
      </c>
      <c r="N903" s="86">
        <v>0</v>
      </c>
      <c r="O903">
        <v>1.3620000000000001</v>
      </c>
      <c r="P903">
        <v>1.1000000000000001</v>
      </c>
      <c r="Q903">
        <v>1.1000000000000001</v>
      </c>
      <c r="R903">
        <v>1.1000000000000001</v>
      </c>
      <c r="S903" t="s">
        <v>154</v>
      </c>
      <c r="T903">
        <f t="shared" si="348"/>
        <v>0</v>
      </c>
      <c r="U903">
        <f t="shared" si="349"/>
        <v>0</v>
      </c>
      <c r="V903">
        <f t="shared" si="350"/>
        <v>0</v>
      </c>
      <c r="W903" t="s">
        <v>154</v>
      </c>
      <c r="X903">
        <f t="shared" si="351"/>
        <v>0</v>
      </c>
      <c r="Y903">
        <f t="shared" si="352"/>
        <v>0</v>
      </c>
      <c r="Z903">
        <f t="shared" si="353"/>
        <v>0</v>
      </c>
      <c r="AA903" t="s">
        <v>154</v>
      </c>
      <c r="AB903" t="s">
        <v>154</v>
      </c>
      <c r="AC903" t="s">
        <v>154</v>
      </c>
      <c r="AD903" s="96" t="s">
        <v>154</v>
      </c>
      <c r="AE903" s="95">
        <v>0</v>
      </c>
      <c r="AF903" s="86">
        <v>0</v>
      </c>
      <c r="AG903" s="86">
        <v>0</v>
      </c>
      <c r="AH903">
        <v>0.98</v>
      </c>
      <c r="AI903">
        <v>0.98</v>
      </c>
      <c r="AJ903">
        <v>0.98</v>
      </c>
      <c r="AK903">
        <f t="shared" si="354"/>
        <v>0</v>
      </c>
      <c r="AL903">
        <f t="shared" si="355"/>
        <v>0</v>
      </c>
      <c r="AM903">
        <f t="shared" si="356"/>
        <v>0</v>
      </c>
      <c r="AN903">
        <f t="shared" si="357"/>
        <v>0</v>
      </c>
      <c r="AO903">
        <f t="shared" si="358"/>
        <v>0</v>
      </c>
      <c r="AP903">
        <f t="shared" si="359"/>
        <v>0</v>
      </c>
      <c r="AQ903" s="97">
        <f>(AK903/(IF((237.3*LN(('Mini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3" s="97">
        <f>(AL903/(IF((237.3*LN(('Mini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3" s="97">
        <f>(AM903/(IF((237.3*LN(('Mini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3" t="s">
        <v>154</v>
      </c>
      <c r="AU903" t="s">
        <v>154</v>
      </c>
      <c r="AV903" s="96" t="s">
        <v>154</v>
      </c>
      <c r="AW903" s="139">
        <f t="shared" si="339"/>
        <v>0</v>
      </c>
      <c r="AX903" s="129">
        <v>0</v>
      </c>
      <c r="AY903" s="129">
        <v>0</v>
      </c>
      <c r="AZ903" s="129">
        <v>0</v>
      </c>
      <c r="BA903" s="86"/>
      <c r="BB903" s="86">
        <v>0</v>
      </c>
      <c r="BC903">
        <v>0</v>
      </c>
      <c r="BD903">
        <v>0</v>
      </c>
      <c r="BE903">
        <v>0</v>
      </c>
      <c r="BG903">
        <v>0</v>
      </c>
      <c r="BH903">
        <v>0</v>
      </c>
      <c r="BI903">
        <v>0</v>
      </c>
      <c r="BJ903">
        <v>0</v>
      </c>
      <c r="BM903">
        <f t="shared" si="341"/>
        <v>0</v>
      </c>
      <c r="BN903">
        <f t="shared" si="342"/>
        <v>0</v>
      </c>
      <c r="BO903">
        <f t="shared" si="343"/>
        <v>0</v>
      </c>
      <c r="BP903">
        <f t="shared" si="344"/>
        <v>0</v>
      </c>
    </row>
    <row r="904" spans="1:68" x14ac:dyDescent="0.25">
      <c r="A904" t="str">
        <f t="shared" si="346"/>
        <v>20190233</v>
      </c>
      <c r="B904">
        <v>20</v>
      </c>
      <c r="C904">
        <v>190</v>
      </c>
      <c r="D904">
        <v>3</v>
      </c>
      <c r="E904">
        <v>23</v>
      </c>
      <c r="F904" s="138">
        <f t="shared" si="347"/>
        <v>10</v>
      </c>
      <c r="G904">
        <v>0</v>
      </c>
      <c r="H904">
        <v>0</v>
      </c>
      <c r="I904">
        <v>0</v>
      </c>
      <c r="J904" s="94">
        <v>0</v>
      </c>
      <c r="K904" s="87">
        <v>1057.6000000000001</v>
      </c>
      <c r="L904" s="86">
        <v>0</v>
      </c>
      <c r="M904" s="86">
        <v>0</v>
      </c>
      <c r="N904" s="86">
        <v>0</v>
      </c>
      <c r="O904">
        <v>1.3620000000000001</v>
      </c>
      <c r="P904">
        <v>1.1000000000000001</v>
      </c>
      <c r="Q904">
        <v>1.1000000000000001</v>
      </c>
      <c r="R904">
        <v>1.1000000000000001</v>
      </c>
      <c r="S904">
        <f t="shared" si="373"/>
        <v>158</v>
      </c>
      <c r="T904">
        <f t="shared" si="348"/>
        <v>0</v>
      </c>
      <c r="U904">
        <f t="shared" si="349"/>
        <v>0</v>
      </c>
      <c r="V904">
        <f t="shared" si="350"/>
        <v>0</v>
      </c>
      <c r="W904">
        <f t="shared" si="360"/>
        <v>27</v>
      </c>
      <c r="X904">
        <f t="shared" si="351"/>
        <v>0</v>
      </c>
      <c r="Y904">
        <f t="shared" si="352"/>
        <v>0</v>
      </c>
      <c r="Z904">
        <f t="shared" si="353"/>
        <v>0</v>
      </c>
      <c r="AA904">
        <f t="shared" ref="AA904:AB906" si="398">0.0098*(($BM904*(W904^$BO904)*($C904-14.4)*$BP904)+($BN904*W904*W904))</f>
        <v>0.67333873798490929</v>
      </c>
      <c r="AB904">
        <f t="shared" si="398"/>
        <v>0</v>
      </c>
      <c r="AC904">
        <f t="shared" ref="AC904:AC906" si="399">0.0098*(($BM904*(Y904^$BO904)*($C904-14.4)*$BP904)+($BN904*Y904*Y904))</f>
        <v>0</v>
      </c>
      <c r="AD904" s="96">
        <f t="shared" ref="AD904:AD906" si="400">0.0098*(($BM904*(Z904^$BO904)*($C904-14.4)*$BP904)+($BN904*Z904*Z904))</f>
        <v>0</v>
      </c>
      <c r="AE904" s="95">
        <v>0</v>
      </c>
      <c r="AF904" s="86">
        <v>0</v>
      </c>
      <c r="AG904" s="86">
        <v>0</v>
      </c>
      <c r="AH904">
        <v>0.98</v>
      </c>
      <c r="AI904">
        <v>0.98</v>
      </c>
      <c r="AJ904">
        <v>0.98</v>
      </c>
      <c r="AK904">
        <f t="shared" si="354"/>
        <v>0</v>
      </c>
      <c r="AL904">
        <f t="shared" si="355"/>
        <v>0</v>
      </c>
      <c r="AM904">
        <f t="shared" si="356"/>
        <v>0</v>
      </c>
      <c r="AN904">
        <f t="shared" si="357"/>
        <v>0</v>
      </c>
      <c r="AO904">
        <f t="shared" si="358"/>
        <v>0</v>
      </c>
      <c r="AP904">
        <f t="shared" si="359"/>
        <v>0</v>
      </c>
      <c r="AQ904" s="97">
        <f>(AK904/(IF((237.3*LN(('Mini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4" s="97">
        <f>(AL904/(IF((237.3*LN(('Mini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4" s="97">
        <f>(AM904/(IF((237.3*LN(('Mini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4">
        <f t="shared" ref="AT904:AT906" si="401">0.0098*(($BM904*(AN904^$BO904)*($C904-14.4)*$BP904)+($BN904*AN904*AN904))</f>
        <v>0</v>
      </c>
      <c r="AU904">
        <v>0</v>
      </c>
      <c r="AV904" s="96">
        <v>0</v>
      </c>
      <c r="AW904" s="139">
        <f t="shared" si="339"/>
        <v>1.2666666666666668</v>
      </c>
      <c r="AX904" s="129">
        <v>0</v>
      </c>
      <c r="AY904" s="129">
        <v>0</v>
      </c>
      <c r="AZ904" s="129">
        <v>0</v>
      </c>
      <c r="BA904" s="86"/>
      <c r="BB904" s="86">
        <v>0</v>
      </c>
      <c r="BC904">
        <v>0</v>
      </c>
      <c r="BD904">
        <v>0</v>
      </c>
      <c r="BE904">
        <v>0</v>
      </c>
      <c r="BG904">
        <v>0</v>
      </c>
      <c r="BH904">
        <v>0</v>
      </c>
      <c r="BI904">
        <v>0</v>
      </c>
      <c r="BJ904">
        <v>0</v>
      </c>
      <c r="BM904">
        <f t="shared" si="341"/>
        <v>1.4501879713725999E-3</v>
      </c>
      <c r="BN904">
        <f t="shared" si="342"/>
        <v>3.7831632653061002E-4</v>
      </c>
      <c r="BO904">
        <f t="shared" si="343"/>
        <v>1.4868910444209</v>
      </c>
      <c r="BP904">
        <f t="shared" si="344"/>
        <v>2</v>
      </c>
    </row>
    <row r="905" spans="1:68" x14ac:dyDescent="0.25">
      <c r="A905" t="str">
        <f t="shared" si="346"/>
        <v>20190303</v>
      </c>
      <c r="B905">
        <v>20</v>
      </c>
      <c r="C905">
        <v>190</v>
      </c>
      <c r="D905">
        <v>3</v>
      </c>
      <c r="E905">
        <v>30</v>
      </c>
      <c r="F905" s="138">
        <f t="shared" si="347"/>
        <v>15</v>
      </c>
      <c r="G905">
        <v>0</v>
      </c>
      <c r="H905">
        <v>0</v>
      </c>
      <c r="I905">
        <v>0</v>
      </c>
      <c r="J905" s="94">
        <v>0</v>
      </c>
      <c r="K905" s="87">
        <v>1404.8000000000002</v>
      </c>
      <c r="L905" s="86">
        <v>0</v>
      </c>
      <c r="M905" s="86">
        <v>0</v>
      </c>
      <c r="N905" s="86">
        <v>0</v>
      </c>
      <c r="O905">
        <v>1.3620000000000001</v>
      </c>
      <c r="P905">
        <v>1.1000000000000001</v>
      </c>
      <c r="Q905">
        <v>1.1000000000000001</v>
      </c>
      <c r="R905">
        <v>1.1000000000000001</v>
      </c>
      <c r="S905">
        <f t="shared" si="373"/>
        <v>210</v>
      </c>
      <c r="T905">
        <f t="shared" si="348"/>
        <v>0</v>
      </c>
      <c r="U905">
        <f t="shared" si="349"/>
        <v>0</v>
      </c>
      <c r="V905">
        <f t="shared" si="350"/>
        <v>0</v>
      </c>
      <c r="W905">
        <f t="shared" si="360"/>
        <v>36</v>
      </c>
      <c r="X905">
        <f t="shared" si="351"/>
        <v>0</v>
      </c>
      <c r="Y905">
        <f t="shared" si="352"/>
        <v>0</v>
      </c>
      <c r="Z905">
        <f t="shared" si="353"/>
        <v>0</v>
      </c>
      <c r="AA905">
        <f t="shared" si="398"/>
        <v>0.38357092709367463</v>
      </c>
      <c r="AB905">
        <f t="shared" si="398"/>
        <v>0</v>
      </c>
      <c r="AC905">
        <f t="shared" si="399"/>
        <v>0</v>
      </c>
      <c r="AD905" s="96">
        <f t="shared" si="400"/>
        <v>0</v>
      </c>
      <c r="AE905" s="95">
        <v>0</v>
      </c>
      <c r="AF905" s="86">
        <v>0</v>
      </c>
      <c r="AG905" s="86">
        <v>0</v>
      </c>
      <c r="AH905">
        <v>0.98</v>
      </c>
      <c r="AI905">
        <v>0.98</v>
      </c>
      <c r="AJ905">
        <v>0.98</v>
      </c>
      <c r="AK905">
        <f t="shared" si="354"/>
        <v>0</v>
      </c>
      <c r="AL905">
        <f t="shared" si="355"/>
        <v>0</v>
      </c>
      <c r="AM905">
        <f t="shared" si="356"/>
        <v>0</v>
      </c>
      <c r="AN905">
        <f t="shared" si="357"/>
        <v>0</v>
      </c>
      <c r="AO905">
        <f t="shared" si="358"/>
        <v>0</v>
      </c>
      <c r="AP905">
        <f t="shared" si="359"/>
        <v>0</v>
      </c>
      <c r="AQ905" s="97">
        <f>(AK905/(IF((237.3*LN(('Mini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5" s="97">
        <f>(AL905/(IF((237.3*LN(('Mini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5" s="97">
        <f>(AM905/(IF((237.3*LN(('Mini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5">
        <f t="shared" si="401"/>
        <v>0</v>
      </c>
      <c r="AU905">
        <v>0</v>
      </c>
      <c r="AV905" s="96">
        <v>0</v>
      </c>
      <c r="AW905" s="139">
        <f t="shared" ref="AW905:AW968" si="402">IF($F905=$BR$70,$C905*$BS$70,IF($F905=$BR$71,$C905*$BS$71,IF($F905=$BR$72,$C905*$BS$72,IF($F905=$BR$73,$C905*$BS$73,IF($F905=$BR$74,$C905*$BS$74,IF($F905=$BR$75,$C905*$BS$75,IF($F905=$BR$76,$C905*$BS$76,IF($F905=$BR$77,$C905*$BS$77,IF($F905=$BR$78,$C905*$BS$78,IF($F905=$BR$79,$C905*$BS$79,IF($F905=$BR$80,$C905*$BS$80,)))))))))))</f>
        <v>1.9000000000000001</v>
      </c>
      <c r="AX905" s="129">
        <v>0</v>
      </c>
      <c r="AY905" s="129">
        <v>0</v>
      </c>
      <c r="AZ905" s="129">
        <v>0</v>
      </c>
      <c r="BA905" s="86"/>
      <c r="BB905" s="86">
        <v>0</v>
      </c>
      <c r="BC905">
        <v>0</v>
      </c>
      <c r="BD905">
        <v>0</v>
      </c>
      <c r="BE905">
        <v>0</v>
      </c>
      <c r="BG905">
        <v>0</v>
      </c>
      <c r="BH905">
        <v>0</v>
      </c>
      <c r="BI905">
        <v>0</v>
      </c>
      <c r="BJ905">
        <v>0</v>
      </c>
      <c r="BM905">
        <f t="shared" si="341"/>
        <v>1.9563320356262001E-4</v>
      </c>
      <c r="BN905">
        <f t="shared" si="342"/>
        <v>4.4708458846471E-4</v>
      </c>
      <c r="BO905">
        <f t="shared" si="343"/>
        <v>1.766459432507</v>
      </c>
      <c r="BP905">
        <f t="shared" si="344"/>
        <v>2</v>
      </c>
    </row>
    <row r="906" spans="1:68" x14ac:dyDescent="0.25">
      <c r="A906" t="str">
        <f t="shared" si="346"/>
        <v>20190383</v>
      </c>
      <c r="B906">
        <v>20</v>
      </c>
      <c r="C906">
        <v>190</v>
      </c>
      <c r="D906">
        <v>3</v>
      </c>
      <c r="E906">
        <v>38</v>
      </c>
      <c r="F906" s="138">
        <f t="shared" si="347"/>
        <v>20</v>
      </c>
      <c r="G906">
        <v>0</v>
      </c>
      <c r="H906">
        <v>0</v>
      </c>
      <c r="I906">
        <v>0</v>
      </c>
      <c r="J906" s="94">
        <v>0</v>
      </c>
      <c r="K906" s="87">
        <v>1966.4</v>
      </c>
      <c r="L906" s="86">
        <v>0</v>
      </c>
      <c r="M906" s="86">
        <v>0</v>
      </c>
      <c r="N906" s="86">
        <v>0</v>
      </c>
      <c r="O906">
        <v>1.3620000000000001</v>
      </c>
      <c r="P906">
        <v>1.1000000000000001</v>
      </c>
      <c r="Q906">
        <v>1.1000000000000001</v>
      </c>
      <c r="R906">
        <v>1.1000000000000001</v>
      </c>
      <c r="S906">
        <f t="shared" si="373"/>
        <v>294</v>
      </c>
      <c r="T906">
        <f t="shared" si="348"/>
        <v>0</v>
      </c>
      <c r="U906">
        <f t="shared" si="349"/>
        <v>0</v>
      </c>
      <c r="V906">
        <f t="shared" si="350"/>
        <v>0</v>
      </c>
      <c r="W906">
        <f t="shared" si="360"/>
        <v>51</v>
      </c>
      <c r="X906">
        <f t="shared" si="351"/>
        <v>0</v>
      </c>
      <c r="Y906">
        <f t="shared" si="352"/>
        <v>0</v>
      </c>
      <c r="Z906">
        <f t="shared" si="353"/>
        <v>0</v>
      </c>
      <c r="AA906">
        <f t="shared" si="398"/>
        <v>1.2623145450208735</v>
      </c>
      <c r="AB906">
        <f t="shared" si="398"/>
        <v>0</v>
      </c>
      <c r="AC906">
        <f t="shared" si="399"/>
        <v>0</v>
      </c>
      <c r="AD906" s="96">
        <f t="shared" si="400"/>
        <v>0</v>
      </c>
      <c r="AE906" s="95">
        <v>0</v>
      </c>
      <c r="AF906" s="86">
        <v>0</v>
      </c>
      <c r="AG906" s="86">
        <v>0</v>
      </c>
      <c r="AH906">
        <v>0.98</v>
      </c>
      <c r="AI906">
        <v>0.98</v>
      </c>
      <c r="AJ906">
        <v>0.98</v>
      </c>
      <c r="AK906">
        <f t="shared" si="354"/>
        <v>0</v>
      </c>
      <c r="AL906">
        <f t="shared" si="355"/>
        <v>0</v>
      </c>
      <c r="AM906">
        <f t="shared" si="356"/>
        <v>0</v>
      </c>
      <c r="AN906">
        <f t="shared" si="357"/>
        <v>0</v>
      </c>
      <c r="AO906">
        <f t="shared" si="358"/>
        <v>0</v>
      </c>
      <c r="AP906">
        <f t="shared" si="359"/>
        <v>0</v>
      </c>
      <c r="AQ906" s="97">
        <f>(AK906/(IF((237.3*LN(('Mini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6" s="97">
        <f>(AL906/(IF((237.3*LN(('Mini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6" s="97">
        <f>(AM906/(IF((237.3*LN(('Mini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6">
        <f t="shared" si="401"/>
        <v>0</v>
      </c>
      <c r="AU906">
        <v>0</v>
      </c>
      <c r="AV906" s="96">
        <v>0</v>
      </c>
      <c r="AW906" s="139">
        <f t="shared" si="402"/>
        <v>2.5333333333333337</v>
      </c>
      <c r="AX906" s="129">
        <v>0</v>
      </c>
      <c r="AY906" s="129">
        <v>0</v>
      </c>
      <c r="AZ906" s="129">
        <v>0</v>
      </c>
      <c r="BA906" s="86"/>
      <c r="BB906" s="86">
        <v>0</v>
      </c>
      <c r="BC906">
        <v>0</v>
      </c>
      <c r="BD906">
        <v>0</v>
      </c>
      <c r="BE906">
        <v>0</v>
      </c>
      <c r="BG906">
        <v>0</v>
      </c>
      <c r="BH906">
        <v>0</v>
      </c>
      <c r="BI906">
        <v>0</v>
      </c>
      <c r="BJ906">
        <v>0</v>
      </c>
      <c r="BM906">
        <f t="shared" ref="BM906:BM969" si="403">IF($F906=$BR$70,$BT$70,IF($F906=$BR$71,$BT$71,IF($F906=$BR$72,$BT$72,IF($F906=$BR$73,$BT$73,IF($F906=$BR$74,$BT$74,IF($F906=$BR$75,$BT$75,IF($F906=$BR$76,$BT$76,IF($F906=$BR$77,$BT$77,IF($F906=$BR$78,$BT$78,IF($F906=$BR$79,$BT$79,IF($F906=$BR$80,$BT$80,)))))))))))</f>
        <v>1.6730950035507E-3</v>
      </c>
      <c r="BN906">
        <f t="shared" ref="BN906:BN969" si="404">IF($F906=$BR$70,$BU$70,IF($F906=$BR$71,$BU$71,IF($F906=$BR$72,$BU$72,IF($F906=$BR$73,$BU$73,IF($F906=$BR$74,$BU$74,IF($F906=$BR$75,$BU$75,IF($F906=$BR$76,$BU$76,IF($F906=$BR$77,$BU$77,IF($F906=$BR$78,$BU$78,IF($F906=$BR$79,$BU$79,IF($F906=$BR$80,$BU$80,)))))))))))</f>
        <v>3.2929523945446001E-4</v>
      </c>
      <c r="BO906">
        <f t="shared" ref="BO906:BO969" si="405">IF($F906=$BR$70,$BV$70,IF($F906=$BR$71,$BV$71,IF($F906=$BR$72,$BV$72,IF($F906=$BR$73,$BV$73,IF($F906=$BR$74,$BV$74,IF($F906=$BR$75,$BV$75,IF($F906=$BR$76,$BV$76,IF($F906=$BR$77,$BV$77,IF($F906=$BR$78,$BV$78,IF($F906=$BR$79,$BV$79,IF($F906=$BR$80,$BV$80,)))))))))))</f>
        <v>1.3691788367472</v>
      </c>
      <c r="BP906">
        <f t="shared" ref="BP906:BP969" si="406">IF($F906=$BR$70,$BW$70,IF($F906=$BR$71,$BW$71,IF($F906=$BR$72,$BW$72,IF($F906=$BR$73,$BW$73,IF($F906=$BR$74,$BW$74,IF($F906=$BR$75,$BW$75,IF($F906=$BR$76,$BW$76,IF($F906=$BR$77,$BW$77,IF($F906=$BR$78,$BW$78,IF($F906=$BR$79,$BW$79,IF($F906=$BR$80,$BW$80,)))))))))))</f>
        <v>2</v>
      </c>
    </row>
    <row r="907" spans="1:68" x14ac:dyDescent="0.25">
      <c r="A907" t="str">
        <f t="shared" si="346"/>
        <v>20210143</v>
      </c>
      <c r="B907">
        <v>20</v>
      </c>
      <c r="C907">
        <v>210</v>
      </c>
      <c r="D907">
        <v>3</v>
      </c>
      <c r="E907">
        <v>14</v>
      </c>
      <c r="F907" s="138">
        <f t="shared" si="347"/>
        <v>0</v>
      </c>
      <c r="G907">
        <v>0</v>
      </c>
      <c r="H907">
        <v>0</v>
      </c>
      <c r="I907">
        <v>0</v>
      </c>
      <c r="J907" s="94">
        <v>0</v>
      </c>
      <c r="K907" s="87" t="s">
        <v>155</v>
      </c>
      <c r="L907" s="86">
        <v>0</v>
      </c>
      <c r="M907" s="86">
        <v>0</v>
      </c>
      <c r="N907" s="86">
        <v>0</v>
      </c>
      <c r="O907">
        <v>1.3620000000000001</v>
      </c>
      <c r="P907">
        <v>1.1000000000000001</v>
      </c>
      <c r="Q907">
        <v>1.1000000000000001</v>
      </c>
      <c r="R907">
        <v>1.1000000000000001</v>
      </c>
      <c r="S907" t="s">
        <v>154</v>
      </c>
      <c r="T907">
        <f t="shared" si="348"/>
        <v>0</v>
      </c>
      <c r="U907">
        <f t="shared" si="349"/>
        <v>0</v>
      </c>
      <c r="V907">
        <f t="shared" si="350"/>
        <v>0</v>
      </c>
      <c r="W907" t="s">
        <v>154</v>
      </c>
      <c r="X907">
        <f t="shared" si="351"/>
        <v>0</v>
      </c>
      <c r="Y907">
        <f t="shared" si="352"/>
        <v>0</v>
      </c>
      <c r="Z907">
        <f t="shared" si="353"/>
        <v>0</v>
      </c>
      <c r="AA907" t="s">
        <v>154</v>
      </c>
      <c r="AB907" t="s">
        <v>154</v>
      </c>
      <c r="AC907" t="s">
        <v>154</v>
      </c>
      <c r="AD907" s="96" t="s">
        <v>154</v>
      </c>
      <c r="AE907" s="95">
        <v>0</v>
      </c>
      <c r="AF907" s="86">
        <v>0</v>
      </c>
      <c r="AG907" s="86">
        <v>0</v>
      </c>
      <c r="AH907">
        <v>0.98</v>
      </c>
      <c r="AI907">
        <v>0.98</v>
      </c>
      <c r="AJ907">
        <v>0.98</v>
      </c>
      <c r="AK907">
        <f t="shared" si="354"/>
        <v>0</v>
      </c>
      <c r="AL907">
        <f t="shared" si="355"/>
        <v>0</v>
      </c>
      <c r="AM907">
        <f t="shared" si="356"/>
        <v>0</v>
      </c>
      <c r="AN907">
        <f t="shared" si="357"/>
        <v>0</v>
      </c>
      <c r="AO907">
        <f t="shared" si="358"/>
        <v>0</v>
      </c>
      <c r="AP907">
        <f t="shared" si="359"/>
        <v>0</v>
      </c>
      <c r="AQ907" s="97">
        <f>(AK907/(IF((237.3*LN(('Mini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7" s="97">
        <f>(AL907/(IF((237.3*LN(('Mini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7" s="97">
        <f>(AM907/(IF((237.3*LN(('Mini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7" t="s">
        <v>154</v>
      </c>
      <c r="AU907" t="s">
        <v>154</v>
      </c>
      <c r="AV907" s="96" t="s">
        <v>154</v>
      </c>
      <c r="AW907" s="139">
        <f t="shared" si="402"/>
        <v>0</v>
      </c>
      <c r="AX907" s="129">
        <v>0</v>
      </c>
      <c r="AY907" s="129">
        <v>0</v>
      </c>
      <c r="AZ907" s="129">
        <v>0</v>
      </c>
      <c r="BA907" s="86"/>
      <c r="BB907" s="86">
        <v>0</v>
      </c>
      <c r="BC907">
        <v>0</v>
      </c>
      <c r="BD907">
        <v>0</v>
      </c>
      <c r="BE907">
        <v>0</v>
      </c>
      <c r="BG907">
        <v>0</v>
      </c>
      <c r="BH907">
        <v>0</v>
      </c>
      <c r="BI907">
        <v>0</v>
      </c>
      <c r="BJ907">
        <v>0</v>
      </c>
      <c r="BM907">
        <f t="shared" si="403"/>
        <v>0</v>
      </c>
      <c r="BN907">
        <f t="shared" si="404"/>
        <v>0</v>
      </c>
      <c r="BO907">
        <f t="shared" si="405"/>
        <v>0</v>
      </c>
      <c r="BP907">
        <f t="shared" si="406"/>
        <v>0</v>
      </c>
    </row>
    <row r="908" spans="1:68" x14ac:dyDescent="0.25">
      <c r="A908" t="str">
        <f t="shared" si="346"/>
        <v>20210183</v>
      </c>
      <c r="B908">
        <v>20</v>
      </c>
      <c r="C908">
        <v>210</v>
      </c>
      <c r="D908">
        <v>3</v>
      </c>
      <c r="E908">
        <v>18</v>
      </c>
      <c r="F908" s="138">
        <f t="shared" si="347"/>
        <v>0</v>
      </c>
      <c r="G908">
        <v>0</v>
      </c>
      <c r="H908">
        <v>0</v>
      </c>
      <c r="I908">
        <v>0</v>
      </c>
      <c r="J908" s="94">
        <v>0</v>
      </c>
      <c r="K908" s="87" t="s">
        <v>155</v>
      </c>
      <c r="L908" s="86">
        <v>0</v>
      </c>
      <c r="M908" s="86">
        <v>0</v>
      </c>
      <c r="N908" s="86">
        <v>0</v>
      </c>
      <c r="O908">
        <v>1.3620000000000001</v>
      </c>
      <c r="P908">
        <v>1.1000000000000001</v>
      </c>
      <c r="Q908">
        <v>1.1000000000000001</v>
      </c>
      <c r="R908">
        <v>1.1000000000000001</v>
      </c>
      <c r="S908" t="s">
        <v>154</v>
      </c>
      <c r="T908">
        <f t="shared" si="348"/>
        <v>0</v>
      </c>
      <c r="U908">
        <f t="shared" si="349"/>
        <v>0</v>
      </c>
      <c r="V908">
        <f t="shared" si="350"/>
        <v>0</v>
      </c>
      <c r="W908" t="s">
        <v>154</v>
      </c>
      <c r="X908">
        <f t="shared" si="351"/>
        <v>0</v>
      </c>
      <c r="Y908">
        <f t="shared" si="352"/>
        <v>0</v>
      </c>
      <c r="Z908">
        <f t="shared" si="353"/>
        <v>0</v>
      </c>
      <c r="AA908" t="s">
        <v>154</v>
      </c>
      <c r="AB908" t="s">
        <v>154</v>
      </c>
      <c r="AC908" t="s">
        <v>154</v>
      </c>
      <c r="AD908" s="96" t="s">
        <v>154</v>
      </c>
      <c r="AE908" s="95">
        <v>0</v>
      </c>
      <c r="AF908" s="86">
        <v>0</v>
      </c>
      <c r="AG908" s="86">
        <v>0</v>
      </c>
      <c r="AH908">
        <v>0.98</v>
      </c>
      <c r="AI908">
        <v>0.98</v>
      </c>
      <c r="AJ908">
        <v>0.98</v>
      </c>
      <c r="AK908">
        <f t="shared" si="354"/>
        <v>0</v>
      </c>
      <c r="AL908">
        <f t="shared" si="355"/>
        <v>0</v>
      </c>
      <c r="AM908">
        <f t="shared" si="356"/>
        <v>0</v>
      </c>
      <c r="AN908">
        <f t="shared" si="357"/>
        <v>0</v>
      </c>
      <c r="AO908">
        <f t="shared" si="358"/>
        <v>0</v>
      </c>
      <c r="AP908">
        <f t="shared" si="359"/>
        <v>0</v>
      </c>
      <c r="AQ908" s="97">
        <f>(AK908/(IF((237.3*LN(('Mini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8" s="97">
        <f>(AL908/(IF((237.3*LN(('Mini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8" s="97">
        <f>(AM908/(IF((237.3*LN(('Mini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8" t="s">
        <v>154</v>
      </c>
      <c r="AU908" t="s">
        <v>154</v>
      </c>
      <c r="AV908" s="96" t="s">
        <v>154</v>
      </c>
      <c r="AW908" s="139">
        <f t="shared" si="402"/>
        <v>0</v>
      </c>
      <c r="AX908" s="129">
        <v>0</v>
      </c>
      <c r="AY908" s="129">
        <v>0</v>
      </c>
      <c r="AZ908" s="129">
        <v>0</v>
      </c>
      <c r="BA908" s="86"/>
      <c r="BB908" s="86">
        <v>0</v>
      </c>
      <c r="BC908">
        <v>0</v>
      </c>
      <c r="BD908">
        <v>0</v>
      </c>
      <c r="BE908">
        <v>0</v>
      </c>
      <c r="BG908">
        <v>0</v>
      </c>
      <c r="BH908">
        <v>0</v>
      </c>
      <c r="BI908">
        <v>0</v>
      </c>
      <c r="BJ908">
        <v>0</v>
      </c>
      <c r="BM908">
        <f t="shared" si="403"/>
        <v>0</v>
      </c>
      <c r="BN908">
        <f t="shared" si="404"/>
        <v>0</v>
      </c>
      <c r="BO908">
        <f t="shared" si="405"/>
        <v>0</v>
      </c>
      <c r="BP908">
        <f t="shared" si="406"/>
        <v>0</v>
      </c>
    </row>
    <row r="909" spans="1:68" x14ac:dyDescent="0.25">
      <c r="A909" t="str">
        <f t="shared" si="346"/>
        <v>20210233</v>
      </c>
      <c r="B909">
        <v>20</v>
      </c>
      <c r="C909">
        <v>210</v>
      </c>
      <c r="D909">
        <v>3</v>
      </c>
      <c r="E909">
        <v>23</v>
      </c>
      <c r="F909" s="138">
        <f t="shared" si="347"/>
        <v>10</v>
      </c>
      <c r="G909">
        <v>0</v>
      </c>
      <c r="H909">
        <v>0</v>
      </c>
      <c r="I909">
        <v>0</v>
      </c>
      <c r="J909" s="94">
        <v>0</v>
      </c>
      <c r="K909" s="87">
        <v>1189.8</v>
      </c>
      <c r="L909" s="86">
        <v>0</v>
      </c>
      <c r="M909" s="86">
        <v>0</v>
      </c>
      <c r="N909" s="86">
        <v>0</v>
      </c>
      <c r="O909">
        <v>1.3620000000000001</v>
      </c>
      <c r="P909">
        <v>1.1000000000000001</v>
      </c>
      <c r="Q909">
        <v>1.1000000000000001</v>
      </c>
      <c r="R909">
        <v>1.1000000000000001</v>
      </c>
      <c r="S909">
        <f t="shared" si="373"/>
        <v>178</v>
      </c>
      <c r="T909">
        <f t="shared" si="348"/>
        <v>0</v>
      </c>
      <c r="U909">
        <f t="shared" si="349"/>
        <v>0</v>
      </c>
      <c r="V909">
        <f t="shared" si="350"/>
        <v>0</v>
      </c>
      <c r="W909">
        <f t="shared" si="360"/>
        <v>31</v>
      </c>
      <c r="X909">
        <f t="shared" si="351"/>
        <v>0</v>
      </c>
      <c r="Y909">
        <f t="shared" si="352"/>
        <v>0</v>
      </c>
      <c r="Z909">
        <f t="shared" si="353"/>
        <v>0</v>
      </c>
      <c r="AA909">
        <f t="shared" ref="AA909:AB911" si="407">0.0098*(($BM909*(W909^$BO909)*($C909-14.4)*$BP909)+($BN909*W909*W909))</f>
        <v>0.92092664078653574</v>
      </c>
      <c r="AB909">
        <f t="shared" si="407"/>
        <v>0</v>
      </c>
      <c r="AC909">
        <f t="shared" ref="AC909:AC911" si="408">0.0098*(($BM909*(Y909^$BO909)*($C909-14.4)*$BP909)+($BN909*Y909*Y909))</f>
        <v>0</v>
      </c>
      <c r="AD909" s="96">
        <f t="shared" ref="AD909:AD911" si="409">0.0098*(($BM909*(Z909^$BO909)*($C909-14.4)*$BP909)+($BN909*Z909*Z909))</f>
        <v>0</v>
      </c>
      <c r="AE909" s="95">
        <v>0</v>
      </c>
      <c r="AF909" s="86">
        <v>0</v>
      </c>
      <c r="AG909" s="86">
        <v>0</v>
      </c>
      <c r="AH909">
        <v>0.98</v>
      </c>
      <c r="AI909">
        <v>0.98</v>
      </c>
      <c r="AJ909">
        <v>0.98</v>
      </c>
      <c r="AK909">
        <f t="shared" si="354"/>
        <v>0</v>
      </c>
      <c r="AL909">
        <f t="shared" si="355"/>
        <v>0</v>
      </c>
      <c r="AM909">
        <f t="shared" si="356"/>
        <v>0</v>
      </c>
      <c r="AN909">
        <f t="shared" si="357"/>
        <v>0</v>
      </c>
      <c r="AO909">
        <f t="shared" si="358"/>
        <v>0</v>
      </c>
      <c r="AP909">
        <f t="shared" si="359"/>
        <v>0</v>
      </c>
      <c r="AQ909" s="97">
        <f>(AK909/(IF((237.3*LN(('Mini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09" s="97">
        <f>(AL909/(IF((237.3*LN(('Mini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09" s="97">
        <f>(AM909/(IF((237.3*LN(('Mini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09">
        <f t="shared" ref="AT909:AT911" si="410">0.0098*(($BM909*(AN909^$BO909)*($C909-14.4)*$BP909)+($BN909*AN909*AN909))</f>
        <v>0</v>
      </c>
      <c r="AU909">
        <v>0</v>
      </c>
      <c r="AV909" s="96">
        <v>0</v>
      </c>
      <c r="AW909" s="139">
        <f t="shared" si="402"/>
        <v>1.4000000000000001</v>
      </c>
      <c r="AX909" s="129">
        <v>0</v>
      </c>
      <c r="AY909" s="129">
        <v>0</v>
      </c>
      <c r="AZ909" s="129">
        <v>0</v>
      </c>
      <c r="BA909" s="86"/>
      <c r="BB909" s="86">
        <v>0</v>
      </c>
      <c r="BC909">
        <v>0</v>
      </c>
      <c r="BD909">
        <v>0</v>
      </c>
      <c r="BE909">
        <v>0</v>
      </c>
      <c r="BG909">
        <v>0</v>
      </c>
      <c r="BH909">
        <v>0</v>
      </c>
      <c r="BI909">
        <v>0</v>
      </c>
      <c r="BJ909">
        <v>0</v>
      </c>
      <c r="BM909">
        <f t="shared" si="403"/>
        <v>1.4501879713725999E-3</v>
      </c>
      <c r="BN909">
        <f t="shared" si="404"/>
        <v>3.7831632653061002E-4</v>
      </c>
      <c r="BO909">
        <f t="shared" si="405"/>
        <v>1.4868910444209</v>
      </c>
      <c r="BP909">
        <f t="shared" si="406"/>
        <v>2</v>
      </c>
    </row>
    <row r="910" spans="1:68" x14ac:dyDescent="0.25">
      <c r="A910" t="str">
        <f t="shared" si="346"/>
        <v>20210303</v>
      </c>
      <c r="B910">
        <v>20</v>
      </c>
      <c r="C910">
        <v>210</v>
      </c>
      <c r="D910">
        <v>3</v>
      </c>
      <c r="E910">
        <v>30</v>
      </c>
      <c r="F910" s="138">
        <f t="shared" si="347"/>
        <v>15</v>
      </c>
      <c r="G910">
        <v>0</v>
      </c>
      <c r="H910">
        <v>0</v>
      </c>
      <c r="I910">
        <v>0</v>
      </c>
      <c r="J910" s="94">
        <v>0</v>
      </c>
      <c r="K910" s="87">
        <v>1580.4</v>
      </c>
      <c r="L910" s="86">
        <v>0</v>
      </c>
      <c r="M910" s="86">
        <v>0</v>
      </c>
      <c r="N910" s="86">
        <v>0</v>
      </c>
      <c r="O910">
        <v>1.3620000000000001</v>
      </c>
      <c r="P910">
        <v>1.1000000000000001</v>
      </c>
      <c r="Q910">
        <v>1.1000000000000001</v>
      </c>
      <c r="R910">
        <v>1.1000000000000001</v>
      </c>
      <c r="S910">
        <f t="shared" si="373"/>
        <v>236</v>
      </c>
      <c r="T910">
        <f t="shared" si="348"/>
        <v>0</v>
      </c>
      <c r="U910">
        <f t="shared" si="349"/>
        <v>0</v>
      </c>
      <c r="V910">
        <f t="shared" si="350"/>
        <v>0</v>
      </c>
      <c r="W910">
        <f t="shared" si="360"/>
        <v>41</v>
      </c>
      <c r="X910">
        <f t="shared" si="351"/>
        <v>0</v>
      </c>
      <c r="Y910">
        <f t="shared" si="352"/>
        <v>0</v>
      </c>
      <c r="Z910">
        <f t="shared" si="353"/>
        <v>0</v>
      </c>
      <c r="AA910">
        <f t="shared" si="407"/>
        <v>0.53701002116360119</v>
      </c>
      <c r="AB910">
        <f t="shared" si="407"/>
        <v>0</v>
      </c>
      <c r="AC910">
        <f t="shared" si="408"/>
        <v>0</v>
      </c>
      <c r="AD910" s="96">
        <f t="shared" si="409"/>
        <v>0</v>
      </c>
      <c r="AE910" s="95">
        <v>0</v>
      </c>
      <c r="AF910" s="86">
        <v>0</v>
      </c>
      <c r="AG910" s="86">
        <v>0</v>
      </c>
      <c r="AH910">
        <v>0.98</v>
      </c>
      <c r="AI910">
        <v>0.98</v>
      </c>
      <c r="AJ910">
        <v>0.98</v>
      </c>
      <c r="AK910">
        <f t="shared" si="354"/>
        <v>0</v>
      </c>
      <c r="AL910">
        <f t="shared" si="355"/>
        <v>0</v>
      </c>
      <c r="AM910">
        <f t="shared" si="356"/>
        <v>0</v>
      </c>
      <c r="AN910">
        <f t="shared" si="357"/>
        <v>0</v>
      </c>
      <c r="AO910">
        <f t="shared" si="358"/>
        <v>0</v>
      </c>
      <c r="AP910">
        <f t="shared" si="359"/>
        <v>0</v>
      </c>
      <c r="AQ910" s="97">
        <f>(AK910/(IF((237.3*LN(('Mini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0" s="97">
        <f>(AL910/(IF((237.3*LN(('Mini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0" s="97">
        <f>(AM910/(IF((237.3*LN(('Mini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0">
        <f t="shared" si="410"/>
        <v>0</v>
      </c>
      <c r="AU910">
        <v>0</v>
      </c>
      <c r="AV910" s="96">
        <v>0</v>
      </c>
      <c r="AW910" s="139">
        <f t="shared" si="402"/>
        <v>2.1</v>
      </c>
      <c r="AX910" s="129">
        <v>0</v>
      </c>
      <c r="AY910" s="129">
        <v>0</v>
      </c>
      <c r="AZ910" s="129">
        <v>0</v>
      </c>
      <c r="BA910" s="86"/>
      <c r="BB910" s="86">
        <v>0</v>
      </c>
      <c r="BC910">
        <v>0</v>
      </c>
      <c r="BD910">
        <v>0</v>
      </c>
      <c r="BE910">
        <v>0</v>
      </c>
      <c r="BG910">
        <v>0</v>
      </c>
      <c r="BH910">
        <v>0</v>
      </c>
      <c r="BI910">
        <v>0</v>
      </c>
      <c r="BJ910">
        <v>0</v>
      </c>
      <c r="BM910">
        <f t="shared" si="403"/>
        <v>1.9563320356262001E-4</v>
      </c>
      <c r="BN910">
        <f t="shared" si="404"/>
        <v>4.4708458846471E-4</v>
      </c>
      <c r="BO910">
        <f t="shared" si="405"/>
        <v>1.766459432507</v>
      </c>
      <c r="BP910">
        <f t="shared" si="406"/>
        <v>2</v>
      </c>
    </row>
    <row r="911" spans="1:68" x14ac:dyDescent="0.25">
      <c r="A911" t="str">
        <f t="shared" si="346"/>
        <v>20210383</v>
      </c>
      <c r="B911">
        <v>20</v>
      </c>
      <c r="C911">
        <v>210</v>
      </c>
      <c r="D911">
        <v>3</v>
      </c>
      <c r="E911">
        <v>38</v>
      </c>
      <c r="F911" s="138">
        <f t="shared" si="347"/>
        <v>20</v>
      </c>
      <c r="G911">
        <v>0</v>
      </c>
      <c r="H911">
        <v>0</v>
      </c>
      <c r="I911">
        <v>0</v>
      </c>
      <c r="J911" s="94">
        <v>0</v>
      </c>
      <c r="K911" s="87">
        <v>2212.2000000000003</v>
      </c>
      <c r="L911" s="86">
        <v>0</v>
      </c>
      <c r="M911" s="86">
        <v>0</v>
      </c>
      <c r="N911" s="86">
        <v>0</v>
      </c>
      <c r="O911">
        <v>1.3620000000000001</v>
      </c>
      <c r="P911">
        <v>1.1000000000000001</v>
      </c>
      <c r="Q911">
        <v>1.1000000000000001</v>
      </c>
      <c r="R911">
        <v>1.1000000000000001</v>
      </c>
      <c r="S911">
        <f t="shared" si="373"/>
        <v>330</v>
      </c>
      <c r="T911">
        <f t="shared" si="348"/>
        <v>0</v>
      </c>
      <c r="U911">
        <f t="shared" si="349"/>
        <v>0</v>
      </c>
      <c r="V911">
        <f t="shared" si="350"/>
        <v>0</v>
      </c>
      <c r="W911">
        <f t="shared" si="360"/>
        <v>57</v>
      </c>
      <c r="X911">
        <f t="shared" si="351"/>
        <v>0</v>
      </c>
      <c r="Y911">
        <f t="shared" si="352"/>
        <v>0</v>
      </c>
      <c r="Z911">
        <f t="shared" si="353"/>
        <v>0</v>
      </c>
      <c r="AA911">
        <f t="shared" si="407"/>
        <v>1.6369778933082488</v>
      </c>
      <c r="AB911">
        <f t="shared" si="407"/>
        <v>0</v>
      </c>
      <c r="AC911">
        <f t="shared" si="408"/>
        <v>0</v>
      </c>
      <c r="AD911" s="96">
        <f t="shared" si="409"/>
        <v>0</v>
      </c>
      <c r="AE911" s="95">
        <v>0</v>
      </c>
      <c r="AF911" s="86">
        <v>0</v>
      </c>
      <c r="AG911" s="86">
        <v>0</v>
      </c>
      <c r="AH911">
        <v>0.98</v>
      </c>
      <c r="AI911">
        <v>0.98</v>
      </c>
      <c r="AJ911">
        <v>0.98</v>
      </c>
      <c r="AK911">
        <f t="shared" si="354"/>
        <v>0</v>
      </c>
      <c r="AL911">
        <f t="shared" si="355"/>
        <v>0</v>
      </c>
      <c r="AM911">
        <f t="shared" si="356"/>
        <v>0</v>
      </c>
      <c r="AN911">
        <f t="shared" si="357"/>
        <v>0</v>
      </c>
      <c r="AO911">
        <f t="shared" si="358"/>
        <v>0</v>
      </c>
      <c r="AP911">
        <f t="shared" si="359"/>
        <v>0</v>
      </c>
      <c r="AQ911" s="97">
        <f>(AK911/(IF((237.3*LN(('Mini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1" s="97">
        <f>(AL911/(IF((237.3*LN(('Mini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1" s="97">
        <f>(AM911/(IF((237.3*LN(('Mini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1">
        <f t="shared" si="410"/>
        <v>0</v>
      </c>
      <c r="AU911">
        <v>0</v>
      </c>
      <c r="AV911" s="96">
        <v>0</v>
      </c>
      <c r="AW911" s="139">
        <f t="shared" si="402"/>
        <v>2.8000000000000003</v>
      </c>
      <c r="AX911" s="129">
        <v>0</v>
      </c>
      <c r="AY911" s="129">
        <v>0</v>
      </c>
      <c r="AZ911" s="129">
        <v>0</v>
      </c>
      <c r="BA911" s="86"/>
      <c r="BB911" s="86">
        <v>0</v>
      </c>
      <c r="BC911">
        <v>0</v>
      </c>
      <c r="BD911">
        <v>0</v>
      </c>
      <c r="BE911">
        <v>0</v>
      </c>
      <c r="BG911">
        <v>0</v>
      </c>
      <c r="BH911">
        <v>0</v>
      </c>
      <c r="BI911">
        <v>0</v>
      </c>
      <c r="BJ911">
        <v>0</v>
      </c>
      <c r="BM911">
        <f t="shared" si="403"/>
        <v>1.6730950035507E-3</v>
      </c>
      <c r="BN911">
        <f t="shared" si="404"/>
        <v>3.2929523945446001E-4</v>
      </c>
      <c r="BO911">
        <f t="shared" si="405"/>
        <v>1.3691788367472</v>
      </c>
      <c r="BP911">
        <f t="shared" si="406"/>
        <v>2</v>
      </c>
    </row>
    <row r="912" spans="1:68" x14ac:dyDescent="0.25">
      <c r="A912" t="str">
        <f t="shared" si="346"/>
        <v>20230143</v>
      </c>
      <c r="B912">
        <v>20</v>
      </c>
      <c r="C912">
        <v>230</v>
      </c>
      <c r="D912">
        <v>3</v>
      </c>
      <c r="E912">
        <v>14</v>
      </c>
      <c r="F912" s="138">
        <f t="shared" si="347"/>
        <v>0</v>
      </c>
      <c r="G912">
        <v>0</v>
      </c>
      <c r="H912">
        <v>0</v>
      </c>
      <c r="I912">
        <v>0</v>
      </c>
      <c r="J912" s="94">
        <v>0</v>
      </c>
      <c r="K912" s="87" t="s">
        <v>155</v>
      </c>
      <c r="L912" s="86">
        <v>0</v>
      </c>
      <c r="M912" s="86">
        <v>0</v>
      </c>
      <c r="N912" s="86">
        <v>0</v>
      </c>
      <c r="O912">
        <v>1.3620000000000001</v>
      </c>
      <c r="P912">
        <v>1.1000000000000001</v>
      </c>
      <c r="Q912">
        <v>1.1000000000000001</v>
      </c>
      <c r="R912">
        <v>1.1000000000000001</v>
      </c>
      <c r="S912" t="s">
        <v>154</v>
      </c>
      <c r="T912">
        <f t="shared" si="348"/>
        <v>0</v>
      </c>
      <c r="U912">
        <f t="shared" si="349"/>
        <v>0</v>
      </c>
      <c r="V912">
        <f t="shared" si="350"/>
        <v>0</v>
      </c>
      <c r="W912" t="s">
        <v>154</v>
      </c>
      <c r="X912">
        <f t="shared" si="351"/>
        <v>0</v>
      </c>
      <c r="Y912">
        <f t="shared" si="352"/>
        <v>0</v>
      </c>
      <c r="Z912">
        <f t="shared" si="353"/>
        <v>0</v>
      </c>
      <c r="AA912" t="s">
        <v>154</v>
      </c>
      <c r="AB912" t="s">
        <v>154</v>
      </c>
      <c r="AC912" t="s">
        <v>154</v>
      </c>
      <c r="AD912" s="96" t="s">
        <v>154</v>
      </c>
      <c r="AE912" s="95">
        <v>0</v>
      </c>
      <c r="AF912" s="86">
        <v>0</v>
      </c>
      <c r="AG912" s="86">
        <v>0</v>
      </c>
      <c r="AH912">
        <v>0.98</v>
      </c>
      <c r="AI912">
        <v>0.98</v>
      </c>
      <c r="AJ912">
        <v>0.98</v>
      </c>
      <c r="AK912">
        <f t="shared" si="354"/>
        <v>0</v>
      </c>
      <c r="AL912">
        <f t="shared" si="355"/>
        <v>0</v>
      </c>
      <c r="AM912">
        <f t="shared" si="356"/>
        <v>0</v>
      </c>
      <c r="AN912">
        <f t="shared" si="357"/>
        <v>0</v>
      </c>
      <c r="AO912">
        <f t="shared" si="358"/>
        <v>0</v>
      </c>
      <c r="AP912">
        <f t="shared" si="359"/>
        <v>0</v>
      </c>
      <c r="AQ912" s="97">
        <f>(AK912/(IF((237.3*LN(('Mini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2" s="97">
        <f>(AL912/(IF((237.3*LN(('Mini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2" s="97">
        <f>(AM912/(IF((237.3*LN(('Mini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2" t="s">
        <v>154</v>
      </c>
      <c r="AU912" t="s">
        <v>154</v>
      </c>
      <c r="AV912" s="96" t="s">
        <v>154</v>
      </c>
      <c r="AW912" s="139">
        <f t="shared" si="402"/>
        <v>0</v>
      </c>
      <c r="AX912" s="129">
        <v>0</v>
      </c>
      <c r="AY912" s="129">
        <v>0</v>
      </c>
      <c r="AZ912" s="129">
        <v>0</v>
      </c>
      <c r="BA912" s="86"/>
      <c r="BB912" s="86">
        <v>0</v>
      </c>
      <c r="BC912">
        <v>0</v>
      </c>
      <c r="BD912">
        <v>0</v>
      </c>
      <c r="BE912">
        <v>0</v>
      </c>
      <c r="BG912">
        <v>0</v>
      </c>
      <c r="BH912">
        <v>0</v>
      </c>
      <c r="BI912">
        <v>0</v>
      </c>
      <c r="BJ912">
        <v>0</v>
      </c>
      <c r="BM912">
        <f t="shared" si="403"/>
        <v>0</v>
      </c>
      <c r="BN912">
        <f t="shared" si="404"/>
        <v>0</v>
      </c>
      <c r="BO912">
        <f t="shared" si="405"/>
        <v>0</v>
      </c>
      <c r="BP912">
        <f t="shared" si="406"/>
        <v>0</v>
      </c>
    </row>
    <row r="913" spans="1:68" x14ac:dyDescent="0.25">
      <c r="A913" t="str">
        <f t="shared" si="346"/>
        <v>20230183</v>
      </c>
      <c r="B913">
        <v>20</v>
      </c>
      <c r="C913">
        <v>230</v>
      </c>
      <c r="D913">
        <v>3</v>
      </c>
      <c r="E913">
        <v>18</v>
      </c>
      <c r="F913" s="138">
        <f t="shared" si="347"/>
        <v>0</v>
      </c>
      <c r="G913">
        <v>0</v>
      </c>
      <c r="H913">
        <v>0</v>
      </c>
      <c r="I913">
        <v>0</v>
      </c>
      <c r="J913" s="94">
        <v>0</v>
      </c>
      <c r="K913" s="87" t="s">
        <v>155</v>
      </c>
      <c r="L913" s="86">
        <v>0</v>
      </c>
      <c r="M913" s="86">
        <v>0</v>
      </c>
      <c r="N913" s="86">
        <v>0</v>
      </c>
      <c r="O913">
        <v>1.3620000000000001</v>
      </c>
      <c r="P913">
        <v>1.1000000000000001</v>
      </c>
      <c r="Q913">
        <v>1.1000000000000001</v>
      </c>
      <c r="R913">
        <v>1.1000000000000001</v>
      </c>
      <c r="S913" t="s">
        <v>154</v>
      </c>
      <c r="T913">
        <f t="shared" si="348"/>
        <v>0</v>
      </c>
      <c r="U913">
        <f t="shared" si="349"/>
        <v>0</v>
      </c>
      <c r="V913">
        <f t="shared" si="350"/>
        <v>0</v>
      </c>
      <c r="W913" t="s">
        <v>154</v>
      </c>
      <c r="X913">
        <f t="shared" si="351"/>
        <v>0</v>
      </c>
      <c r="Y913">
        <f t="shared" si="352"/>
        <v>0</v>
      </c>
      <c r="Z913">
        <f t="shared" si="353"/>
        <v>0</v>
      </c>
      <c r="AA913" t="s">
        <v>154</v>
      </c>
      <c r="AB913" t="s">
        <v>154</v>
      </c>
      <c r="AC913" t="s">
        <v>154</v>
      </c>
      <c r="AD913" s="96" t="s">
        <v>154</v>
      </c>
      <c r="AE913" s="95">
        <v>0</v>
      </c>
      <c r="AF913" s="86">
        <v>0</v>
      </c>
      <c r="AG913" s="86">
        <v>0</v>
      </c>
      <c r="AH913">
        <v>0.98</v>
      </c>
      <c r="AI913">
        <v>0.98</v>
      </c>
      <c r="AJ913">
        <v>0.98</v>
      </c>
      <c r="AK913">
        <f t="shared" si="354"/>
        <v>0</v>
      </c>
      <c r="AL913">
        <f t="shared" si="355"/>
        <v>0</v>
      </c>
      <c r="AM913">
        <f t="shared" si="356"/>
        <v>0</v>
      </c>
      <c r="AN913">
        <f t="shared" si="357"/>
        <v>0</v>
      </c>
      <c r="AO913">
        <f t="shared" si="358"/>
        <v>0</v>
      </c>
      <c r="AP913">
        <f t="shared" si="359"/>
        <v>0</v>
      </c>
      <c r="AQ913" s="97">
        <f>(AK913/(IF((237.3*LN(('Mini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3" s="97">
        <f>(AL913/(IF((237.3*LN(('Mini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3" s="97">
        <f>(AM913/(IF((237.3*LN(('Mini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3" t="s">
        <v>154</v>
      </c>
      <c r="AU913" t="s">
        <v>154</v>
      </c>
      <c r="AV913" s="96" t="s">
        <v>154</v>
      </c>
      <c r="AW913" s="139">
        <f t="shared" si="402"/>
        <v>0</v>
      </c>
      <c r="AX913" s="129">
        <v>0</v>
      </c>
      <c r="AY913" s="129">
        <v>0</v>
      </c>
      <c r="AZ913" s="129">
        <v>0</v>
      </c>
      <c r="BA913" s="86"/>
      <c r="BB913" s="86">
        <v>0</v>
      </c>
      <c r="BC913">
        <v>0</v>
      </c>
      <c r="BD913">
        <v>0</v>
      </c>
      <c r="BE913">
        <v>0</v>
      </c>
      <c r="BG913">
        <v>0</v>
      </c>
      <c r="BH913">
        <v>0</v>
      </c>
      <c r="BI913">
        <v>0</v>
      </c>
      <c r="BJ913">
        <v>0</v>
      </c>
      <c r="BM913">
        <f t="shared" si="403"/>
        <v>0</v>
      </c>
      <c r="BN913">
        <f t="shared" si="404"/>
        <v>0</v>
      </c>
      <c r="BO913">
        <f t="shared" si="405"/>
        <v>0</v>
      </c>
      <c r="BP913">
        <f t="shared" si="406"/>
        <v>0</v>
      </c>
    </row>
    <row r="914" spans="1:68" x14ac:dyDescent="0.25">
      <c r="A914" t="str">
        <f t="shared" si="346"/>
        <v>20230233</v>
      </c>
      <c r="B914">
        <v>20</v>
      </c>
      <c r="C914">
        <v>230</v>
      </c>
      <c r="D914">
        <v>3</v>
      </c>
      <c r="E914">
        <v>23</v>
      </c>
      <c r="F914" s="138">
        <f t="shared" si="347"/>
        <v>10</v>
      </c>
      <c r="G914">
        <v>0</v>
      </c>
      <c r="H914">
        <v>0</v>
      </c>
      <c r="I914">
        <v>0</v>
      </c>
      <c r="J914" s="94">
        <v>0</v>
      </c>
      <c r="K914" s="87">
        <v>1322</v>
      </c>
      <c r="L914" s="86">
        <v>0</v>
      </c>
      <c r="M914" s="86">
        <v>0</v>
      </c>
      <c r="N914" s="86">
        <v>0</v>
      </c>
      <c r="O914">
        <v>1.3620000000000001</v>
      </c>
      <c r="P914">
        <v>1.1000000000000001</v>
      </c>
      <c r="Q914">
        <v>1.1000000000000001</v>
      </c>
      <c r="R914">
        <v>1.1000000000000001</v>
      </c>
      <c r="S914">
        <f t="shared" si="373"/>
        <v>197</v>
      </c>
      <c r="T914">
        <f t="shared" si="348"/>
        <v>0</v>
      </c>
      <c r="U914">
        <f t="shared" si="349"/>
        <v>0</v>
      </c>
      <c r="V914">
        <f t="shared" si="350"/>
        <v>0</v>
      </c>
      <c r="W914">
        <f t="shared" si="360"/>
        <v>34</v>
      </c>
      <c r="X914">
        <f t="shared" si="351"/>
        <v>0</v>
      </c>
      <c r="Y914">
        <f t="shared" si="352"/>
        <v>0</v>
      </c>
      <c r="Z914">
        <f t="shared" si="353"/>
        <v>0</v>
      </c>
      <c r="AA914">
        <f t="shared" ref="AA914:AB916" si="411">0.0098*(($BM914*(W914^$BO914)*($C914-14.4)*$BP914)+($BN914*W914*W914))</f>
        <v>1.1643217251099356</v>
      </c>
      <c r="AB914">
        <f t="shared" si="411"/>
        <v>0</v>
      </c>
      <c r="AC914">
        <f t="shared" ref="AC914:AC916" si="412">0.0098*(($BM914*(Y914^$BO914)*($C914-14.4)*$BP914)+($BN914*Y914*Y914))</f>
        <v>0</v>
      </c>
      <c r="AD914" s="96">
        <f t="shared" ref="AD914:AD916" si="413">0.0098*(($BM914*(Z914^$BO914)*($C914-14.4)*$BP914)+($BN914*Z914*Z914))</f>
        <v>0</v>
      </c>
      <c r="AE914" s="95">
        <v>0</v>
      </c>
      <c r="AF914" s="86">
        <v>0</v>
      </c>
      <c r="AG914" s="86">
        <v>0</v>
      </c>
      <c r="AH914">
        <v>0.98</v>
      </c>
      <c r="AI914">
        <v>0.98</v>
      </c>
      <c r="AJ914">
        <v>0.98</v>
      </c>
      <c r="AK914">
        <f t="shared" si="354"/>
        <v>0</v>
      </c>
      <c r="AL914">
        <f t="shared" si="355"/>
        <v>0</v>
      </c>
      <c r="AM914">
        <f t="shared" si="356"/>
        <v>0</v>
      </c>
      <c r="AN914">
        <f t="shared" si="357"/>
        <v>0</v>
      </c>
      <c r="AO914">
        <f t="shared" si="358"/>
        <v>0</v>
      </c>
      <c r="AP914">
        <f t="shared" si="359"/>
        <v>0</v>
      </c>
      <c r="AQ914" s="97">
        <f>(AK914/(IF((237.3*LN(('Mini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4" s="97">
        <f>(AL914/(IF((237.3*LN(('Mini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4" s="97">
        <f>(AM914/(IF((237.3*LN(('Mini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4">
        <f t="shared" ref="AT914:AT916" si="414">0.0098*(($BM914*(AN914^$BO914)*($C914-14.4)*$BP914)+($BN914*AN914*AN914))</f>
        <v>0</v>
      </c>
      <c r="AU914">
        <v>0</v>
      </c>
      <c r="AV914" s="96">
        <v>0</v>
      </c>
      <c r="AW914" s="139">
        <f t="shared" si="402"/>
        <v>1.5333333333333334</v>
      </c>
      <c r="AX914" s="129">
        <v>0</v>
      </c>
      <c r="AY914" s="129">
        <v>0</v>
      </c>
      <c r="AZ914" s="129">
        <v>0</v>
      </c>
      <c r="BA914" s="86"/>
      <c r="BB914" s="86">
        <v>0</v>
      </c>
      <c r="BC914">
        <v>0</v>
      </c>
      <c r="BD914">
        <v>0</v>
      </c>
      <c r="BE914">
        <v>0</v>
      </c>
      <c r="BG914">
        <v>0</v>
      </c>
      <c r="BH914">
        <v>0</v>
      </c>
      <c r="BI914">
        <v>0</v>
      </c>
      <c r="BJ914">
        <v>0</v>
      </c>
      <c r="BM914">
        <f t="shared" si="403"/>
        <v>1.4501879713725999E-3</v>
      </c>
      <c r="BN914">
        <f t="shared" si="404"/>
        <v>3.7831632653061002E-4</v>
      </c>
      <c r="BO914">
        <f t="shared" si="405"/>
        <v>1.4868910444209</v>
      </c>
      <c r="BP914">
        <f t="shared" si="406"/>
        <v>2</v>
      </c>
    </row>
    <row r="915" spans="1:68" x14ac:dyDescent="0.25">
      <c r="A915" t="str">
        <f t="shared" si="346"/>
        <v>20230303</v>
      </c>
      <c r="B915">
        <v>20</v>
      </c>
      <c r="C915">
        <v>230</v>
      </c>
      <c r="D915">
        <v>3</v>
      </c>
      <c r="E915">
        <v>30</v>
      </c>
      <c r="F915" s="138">
        <f t="shared" si="347"/>
        <v>15</v>
      </c>
      <c r="G915">
        <v>0</v>
      </c>
      <c r="H915">
        <v>0</v>
      </c>
      <c r="I915">
        <v>0</v>
      </c>
      <c r="J915" s="94">
        <v>0</v>
      </c>
      <c r="K915" s="87">
        <v>1756</v>
      </c>
      <c r="L915" s="86">
        <v>0</v>
      </c>
      <c r="M915" s="86">
        <v>0</v>
      </c>
      <c r="N915" s="86">
        <v>0</v>
      </c>
      <c r="O915">
        <v>1.3620000000000001</v>
      </c>
      <c r="P915">
        <v>1.1000000000000001</v>
      </c>
      <c r="Q915">
        <v>1.1000000000000001</v>
      </c>
      <c r="R915">
        <v>1.1000000000000001</v>
      </c>
      <c r="S915">
        <f t="shared" si="373"/>
        <v>262</v>
      </c>
      <c r="T915">
        <f t="shared" si="348"/>
        <v>0</v>
      </c>
      <c r="U915">
        <f t="shared" si="349"/>
        <v>0</v>
      </c>
      <c r="V915">
        <f t="shared" si="350"/>
        <v>0</v>
      </c>
      <c r="W915">
        <f t="shared" si="360"/>
        <v>45</v>
      </c>
      <c r="X915">
        <f t="shared" si="351"/>
        <v>0</v>
      </c>
      <c r="Y915">
        <f t="shared" si="352"/>
        <v>0</v>
      </c>
      <c r="Z915">
        <f t="shared" si="353"/>
        <v>0</v>
      </c>
      <c r="AA915">
        <f t="shared" si="411"/>
        <v>0.69701782908233956</v>
      </c>
      <c r="AB915">
        <f t="shared" si="411"/>
        <v>0</v>
      </c>
      <c r="AC915">
        <f t="shared" si="412"/>
        <v>0</v>
      </c>
      <c r="AD915" s="96">
        <f t="shared" si="413"/>
        <v>0</v>
      </c>
      <c r="AE915" s="95">
        <v>0</v>
      </c>
      <c r="AF915" s="86">
        <v>0</v>
      </c>
      <c r="AG915" s="86">
        <v>0</v>
      </c>
      <c r="AH915">
        <v>0.98</v>
      </c>
      <c r="AI915">
        <v>0.98</v>
      </c>
      <c r="AJ915">
        <v>0.98</v>
      </c>
      <c r="AK915">
        <f t="shared" si="354"/>
        <v>0</v>
      </c>
      <c r="AL915">
        <f t="shared" si="355"/>
        <v>0</v>
      </c>
      <c r="AM915">
        <f t="shared" si="356"/>
        <v>0</v>
      </c>
      <c r="AN915">
        <f t="shared" si="357"/>
        <v>0</v>
      </c>
      <c r="AO915">
        <f t="shared" si="358"/>
        <v>0</v>
      </c>
      <c r="AP915">
        <f t="shared" si="359"/>
        <v>0</v>
      </c>
      <c r="AQ915" s="97">
        <f>(AK915/(IF((237.3*LN(('Mini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5" s="97">
        <f>(AL915/(IF((237.3*LN(('Mini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5" s="97">
        <f>(AM915/(IF((237.3*LN(('Mini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5">
        <f t="shared" si="414"/>
        <v>0</v>
      </c>
      <c r="AU915">
        <v>0</v>
      </c>
      <c r="AV915" s="96">
        <v>0</v>
      </c>
      <c r="AW915" s="139">
        <f t="shared" si="402"/>
        <v>2.3000000000000003</v>
      </c>
      <c r="AX915" s="129">
        <v>0</v>
      </c>
      <c r="AY915" s="129">
        <v>0</v>
      </c>
      <c r="AZ915" s="129">
        <v>0</v>
      </c>
      <c r="BA915" s="86"/>
      <c r="BB915" s="86">
        <v>0</v>
      </c>
      <c r="BC915">
        <v>0</v>
      </c>
      <c r="BD915">
        <v>0</v>
      </c>
      <c r="BE915">
        <v>0</v>
      </c>
      <c r="BG915">
        <v>0</v>
      </c>
      <c r="BH915">
        <v>0</v>
      </c>
      <c r="BI915">
        <v>0</v>
      </c>
      <c r="BJ915">
        <v>0</v>
      </c>
      <c r="BM915">
        <f t="shared" si="403"/>
        <v>1.9563320356262001E-4</v>
      </c>
      <c r="BN915">
        <f t="shared" si="404"/>
        <v>4.4708458846471E-4</v>
      </c>
      <c r="BO915">
        <f t="shared" si="405"/>
        <v>1.766459432507</v>
      </c>
      <c r="BP915">
        <f t="shared" si="406"/>
        <v>2</v>
      </c>
    </row>
    <row r="916" spans="1:68" x14ac:dyDescent="0.25">
      <c r="A916" t="str">
        <f t="shared" si="346"/>
        <v>20230383</v>
      </c>
      <c r="B916">
        <v>20</v>
      </c>
      <c r="C916">
        <v>230</v>
      </c>
      <c r="D916">
        <v>3</v>
      </c>
      <c r="E916">
        <v>38</v>
      </c>
      <c r="F916" s="138">
        <f t="shared" si="347"/>
        <v>20</v>
      </c>
      <c r="G916">
        <v>0</v>
      </c>
      <c r="H916">
        <v>0</v>
      </c>
      <c r="I916">
        <v>0</v>
      </c>
      <c r="J916" s="94">
        <v>0</v>
      </c>
      <c r="K916" s="87">
        <v>2458</v>
      </c>
      <c r="L916" s="86">
        <v>0</v>
      </c>
      <c r="M916" s="86">
        <v>0</v>
      </c>
      <c r="N916" s="86">
        <v>0</v>
      </c>
      <c r="O916">
        <v>1.3620000000000001</v>
      </c>
      <c r="P916">
        <v>1.1000000000000001</v>
      </c>
      <c r="Q916">
        <v>1.1000000000000001</v>
      </c>
      <c r="R916">
        <v>1.1000000000000001</v>
      </c>
      <c r="S916">
        <f t="shared" si="373"/>
        <v>367</v>
      </c>
      <c r="T916">
        <f t="shared" si="348"/>
        <v>0</v>
      </c>
      <c r="U916">
        <f t="shared" si="349"/>
        <v>0</v>
      </c>
      <c r="V916">
        <f t="shared" si="350"/>
        <v>0</v>
      </c>
      <c r="W916">
        <f t="shared" si="360"/>
        <v>63</v>
      </c>
      <c r="X916">
        <f t="shared" si="351"/>
        <v>0</v>
      </c>
      <c r="Y916">
        <f t="shared" si="352"/>
        <v>0</v>
      </c>
      <c r="Z916">
        <f t="shared" si="353"/>
        <v>0</v>
      </c>
      <c r="AA916">
        <f t="shared" si="411"/>
        <v>2.068909268333964</v>
      </c>
      <c r="AB916">
        <f t="shared" si="411"/>
        <v>0</v>
      </c>
      <c r="AC916">
        <f t="shared" si="412"/>
        <v>0</v>
      </c>
      <c r="AD916" s="96">
        <f t="shared" si="413"/>
        <v>0</v>
      </c>
      <c r="AE916" s="95">
        <v>0</v>
      </c>
      <c r="AF916" s="86">
        <v>0</v>
      </c>
      <c r="AG916" s="86">
        <v>0</v>
      </c>
      <c r="AH916">
        <v>0.98</v>
      </c>
      <c r="AI916">
        <v>0.98</v>
      </c>
      <c r="AJ916">
        <v>0.98</v>
      </c>
      <c r="AK916">
        <f t="shared" si="354"/>
        <v>0</v>
      </c>
      <c r="AL916">
        <f t="shared" si="355"/>
        <v>0</v>
      </c>
      <c r="AM916">
        <f t="shared" si="356"/>
        <v>0</v>
      </c>
      <c r="AN916">
        <f t="shared" si="357"/>
        <v>0</v>
      </c>
      <c r="AO916">
        <f t="shared" si="358"/>
        <v>0</v>
      </c>
      <c r="AP916">
        <f t="shared" si="359"/>
        <v>0</v>
      </c>
      <c r="AQ916" s="97">
        <f>(AK916/(IF((237.3*LN(('Mini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6" s="97">
        <f>(AL916/(IF((237.3*LN(('Mini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6" s="97">
        <f>(AM916/(IF((237.3*LN(('Mini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6">
        <f t="shared" si="414"/>
        <v>0</v>
      </c>
      <c r="AU916">
        <v>0</v>
      </c>
      <c r="AV916" s="96">
        <v>0</v>
      </c>
      <c r="AW916" s="139">
        <f t="shared" si="402"/>
        <v>3.0666666666666669</v>
      </c>
      <c r="AX916" s="129">
        <v>0</v>
      </c>
      <c r="AY916" s="129">
        <v>0</v>
      </c>
      <c r="AZ916" s="129">
        <v>0</v>
      </c>
      <c r="BA916" s="86"/>
      <c r="BB916" s="86">
        <v>0</v>
      </c>
      <c r="BC916">
        <v>0</v>
      </c>
      <c r="BD916">
        <v>0</v>
      </c>
      <c r="BE916">
        <v>0</v>
      </c>
      <c r="BG916">
        <v>0</v>
      </c>
      <c r="BH916">
        <v>0</v>
      </c>
      <c r="BI916">
        <v>0</v>
      </c>
      <c r="BJ916">
        <v>0</v>
      </c>
      <c r="BM916">
        <f t="shared" si="403"/>
        <v>1.6730950035507E-3</v>
      </c>
      <c r="BN916">
        <f t="shared" si="404"/>
        <v>3.2929523945446001E-4</v>
      </c>
      <c r="BO916">
        <f t="shared" si="405"/>
        <v>1.3691788367472</v>
      </c>
      <c r="BP916">
        <f t="shared" si="406"/>
        <v>2</v>
      </c>
    </row>
    <row r="917" spans="1:68" x14ac:dyDescent="0.25">
      <c r="A917" t="str">
        <f t="shared" si="346"/>
        <v>20250143</v>
      </c>
      <c r="B917">
        <v>20</v>
      </c>
      <c r="C917">
        <v>250</v>
      </c>
      <c r="D917">
        <v>3</v>
      </c>
      <c r="E917">
        <v>14</v>
      </c>
      <c r="F917" s="138">
        <f t="shared" si="347"/>
        <v>0</v>
      </c>
      <c r="G917">
        <v>0</v>
      </c>
      <c r="H917">
        <v>0</v>
      </c>
      <c r="I917">
        <v>0</v>
      </c>
      <c r="J917" s="94">
        <v>0</v>
      </c>
      <c r="K917" s="87" t="s">
        <v>155</v>
      </c>
      <c r="L917" s="86">
        <v>0</v>
      </c>
      <c r="M917" s="86">
        <v>0</v>
      </c>
      <c r="N917" s="86">
        <v>0</v>
      </c>
      <c r="O917">
        <v>1.3620000000000001</v>
      </c>
      <c r="P917">
        <v>1.1000000000000001</v>
      </c>
      <c r="Q917">
        <v>1.1000000000000001</v>
      </c>
      <c r="R917">
        <v>1.1000000000000001</v>
      </c>
      <c r="S917" t="s">
        <v>154</v>
      </c>
      <c r="T917">
        <f t="shared" si="348"/>
        <v>0</v>
      </c>
      <c r="U917">
        <f t="shared" si="349"/>
        <v>0</v>
      </c>
      <c r="V917">
        <f t="shared" si="350"/>
        <v>0</v>
      </c>
      <c r="W917" t="s">
        <v>154</v>
      </c>
      <c r="X917">
        <f t="shared" si="351"/>
        <v>0</v>
      </c>
      <c r="Y917">
        <f t="shared" si="352"/>
        <v>0</v>
      </c>
      <c r="Z917">
        <f t="shared" si="353"/>
        <v>0</v>
      </c>
      <c r="AA917" t="s">
        <v>154</v>
      </c>
      <c r="AB917" t="s">
        <v>154</v>
      </c>
      <c r="AC917" t="s">
        <v>154</v>
      </c>
      <c r="AD917" s="96" t="s">
        <v>154</v>
      </c>
      <c r="AE917" s="95">
        <v>0</v>
      </c>
      <c r="AF917" s="86">
        <v>0</v>
      </c>
      <c r="AG917" s="86">
        <v>0</v>
      </c>
      <c r="AH917">
        <v>0.98</v>
      </c>
      <c r="AI917">
        <v>0.98</v>
      </c>
      <c r="AJ917">
        <v>0.98</v>
      </c>
      <c r="AK917">
        <f t="shared" si="354"/>
        <v>0</v>
      </c>
      <c r="AL917">
        <f t="shared" si="355"/>
        <v>0</v>
      </c>
      <c r="AM917">
        <f t="shared" si="356"/>
        <v>0</v>
      </c>
      <c r="AN917">
        <f t="shared" si="357"/>
        <v>0</v>
      </c>
      <c r="AO917">
        <f t="shared" si="358"/>
        <v>0</v>
      </c>
      <c r="AP917">
        <f t="shared" si="359"/>
        <v>0</v>
      </c>
      <c r="AQ917" s="97">
        <f>(AK917/(IF((237.3*LN(('Mini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7" s="97">
        <f>(AL917/(IF((237.3*LN(('Mini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7" s="97">
        <f>(AM917/(IF((237.3*LN(('Mini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7" t="s">
        <v>154</v>
      </c>
      <c r="AU917" t="s">
        <v>154</v>
      </c>
      <c r="AV917" s="96" t="s">
        <v>154</v>
      </c>
      <c r="AW917" s="139">
        <f t="shared" si="402"/>
        <v>0</v>
      </c>
      <c r="AX917" s="129">
        <v>0</v>
      </c>
      <c r="AY917" s="129">
        <v>0</v>
      </c>
      <c r="AZ917" s="129">
        <v>0</v>
      </c>
      <c r="BA917" s="86"/>
      <c r="BB917" s="86">
        <v>0</v>
      </c>
      <c r="BC917">
        <v>0</v>
      </c>
      <c r="BD917">
        <v>0</v>
      </c>
      <c r="BE917">
        <v>0</v>
      </c>
      <c r="BG917">
        <v>0</v>
      </c>
      <c r="BH917">
        <v>0</v>
      </c>
      <c r="BI917">
        <v>0</v>
      </c>
      <c r="BJ917">
        <v>0</v>
      </c>
      <c r="BM917">
        <f t="shared" si="403"/>
        <v>0</v>
      </c>
      <c r="BN917">
        <f t="shared" si="404"/>
        <v>0</v>
      </c>
      <c r="BO917">
        <f t="shared" si="405"/>
        <v>0</v>
      </c>
      <c r="BP917">
        <f t="shared" si="406"/>
        <v>0</v>
      </c>
    </row>
    <row r="918" spans="1:68" x14ac:dyDescent="0.25">
      <c r="A918" t="str">
        <f t="shared" si="346"/>
        <v>20250183</v>
      </c>
      <c r="B918">
        <v>20</v>
      </c>
      <c r="C918">
        <v>250</v>
      </c>
      <c r="D918">
        <v>3</v>
      </c>
      <c r="E918">
        <v>18</v>
      </c>
      <c r="F918" s="138">
        <f t="shared" si="347"/>
        <v>0</v>
      </c>
      <c r="G918">
        <v>0</v>
      </c>
      <c r="H918">
        <v>0</v>
      </c>
      <c r="I918">
        <v>0</v>
      </c>
      <c r="J918" s="94">
        <v>0</v>
      </c>
      <c r="K918" s="87" t="s">
        <v>155</v>
      </c>
      <c r="L918" s="86">
        <v>0</v>
      </c>
      <c r="M918" s="86">
        <v>0</v>
      </c>
      <c r="N918" s="86">
        <v>0</v>
      </c>
      <c r="O918">
        <v>1.3620000000000001</v>
      </c>
      <c r="P918">
        <v>1.1000000000000001</v>
      </c>
      <c r="Q918">
        <v>1.1000000000000001</v>
      </c>
      <c r="R918">
        <v>1.1000000000000001</v>
      </c>
      <c r="S918" t="s">
        <v>154</v>
      </c>
      <c r="T918">
        <f t="shared" si="348"/>
        <v>0</v>
      </c>
      <c r="U918">
        <f t="shared" si="349"/>
        <v>0</v>
      </c>
      <c r="V918">
        <f t="shared" si="350"/>
        <v>0</v>
      </c>
      <c r="W918" t="s">
        <v>154</v>
      </c>
      <c r="X918">
        <f t="shared" si="351"/>
        <v>0</v>
      </c>
      <c r="Y918">
        <f t="shared" si="352"/>
        <v>0</v>
      </c>
      <c r="Z918">
        <f t="shared" si="353"/>
        <v>0</v>
      </c>
      <c r="AA918" t="s">
        <v>154</v>
      </c>
      <c r="AB918" t="s">
        <v>154</v>
      </c>
      <c r="AC918" t="s">
        <v>154</v>
      </c>
      <c r="AD918" s="96" t="s">
        <v>154</v>
      </c>
      <c r="AE918" s="95">
        <v>0</v>
      </c>
      <c r="AF918" s="86">
        <v>0</v>
      </c>
      <c r="AG918" s="86">
        <v>0</v>
      </c>
      <c r="AH918">
        <v>0.98</v>
      </c>
      <c r="AI918">
        <v>0.98</v>
      </c>
      <c r="AJ918">
        <v>0.98</v>
      </c>
      <c r="AK918">
        <f t="shared" si="354"/>
        <v>0</v>
      </c>
      <c r="AL918">
        <f t="shared" si="355"/>
        <v>0</v>
      </c>
      <c r="AM918">
        <f t="shared" si="356"/>
        <v>0</v>
      </c>
      <c r="AN918">
        <f t="shared" si="357"/>
        <v>0</v>
      </c>
      <c r="AO918">
        <f t="shared" si="358"/>
        <v>0</v>
      </c>
      <c r="AP918">
        <f t="shared" si="359"/>
        <v>0</v>
      </c>
      <c r="AQ918" s="97">
        <f>(AK918/(IF((237.3*LN(('Mini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8" s="97">
        <f>(AL918/(IF((237.3*LN(('Mini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8" s="97">
        <f>(AM918/(IF((237.3*LN(('Mini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8" t="s">
        <v>154</v>
      </c>
      <c r="AU918" t="s">
        <v>154</v>
      </c>
      <c r="AV918" s="96" t="s">
        <v>154</v>
      </c>
      <c r="AW918" s="139">
        <f t="shared" si="402"/>
        <v>0</v>
      </c>
      <c r="AX918" s="129">
        <v>0</v>
      </c>
      <c r="AY918" s="129">
        <v>0</v>
      </c>
      <c r="AZ918" s="129">
        <v>0</v>
      </c>
      <c r="BA918" s="86"/>
      <c r="BB918" s="86">
        <v>0</v>
      </c>
      <c r="BC918">
        <v>0</v>
      </c>
      <c r="BD918">
        <v>0</v>
      </c>
      <c r="BE918">
        <v>0</v>
      </c>
      <c r="BG918">
        <v>0</v>
      </c>
      <c r="BH918">
        <v>0</v>
      </c>
      <c r="BI918">
        <v>0</v>
      </c>
      <c r="BJ918">
        <v>0</v>
      </c>
      <c r="BM918">
        <f t="shared" si="403"/>
        <v>0</v>
      </c>
      <c r="BN918">
        <f t="shared" si="404"/>
        <v>0</v>
      </c>
      <c r="BO918">
        <f t="shared" si="405"/>
        <v>0</v>
      </c>
      <c r="BP918">
        <f t="shared" si="406"/>
        <v>0</v>
      </c>
    </row>
    <row r="919" spans="1:68" x14ac:dyDescent="0.25">
      <c r="A919" t="str">
        <f t="shared" si="346"/>
        <v>20250233</v>
      </c>
      <c r="B919">
        <v>20</v>
      </c>
      <c r="C919">
        <v>250</v>
      </c>
      <c r="D919">
        <v>3</v>
      </c>
      <c r="E919">
        <v>23</v>
      </c>
      <c r="F919" s="138">
        <f t="shared" si="347"/>
        <v>10</v>
      </c>
      <c r="G919">
        <v>0</v>
      </c>
      <c r="H919">
        <v>0</v>
      </c>
      <c r="I919">
        <v>0</v>
      </c>
      <c r="J919" s="94">
        <v>0</v>
      </c>
      <c r="K919" s="87">
        <v>1454.2</v>
      </c>
      <c r="L919" s="86">
        <v>0</v>
      </c>
      <c r="M919" s="86">
        <v>0</v>
      </c>
      <c r="N919" s="86">
        <v>0</v>
      </c>
      <c r="O919">
        <v>1.3620000000000001</v>
      </c>
      <c r="P919">
        <v>1.1000000000000001</v>
      </c>
      <c r="Q919">
        <v>1.1000000000000001</v>
      </c>
      <c r="R919">
        <v>1.1000000000000001</v>
      </c>
      <c r="S919">
        <f t="shared" si="373"/>
        <v>217</v>
      </c>
      <c r="T919">
        <f t="shared" si="348"/>
        <v>0</v>
      </c>
      <c r="U919">
        <f t="shared" si="349"/>
        <v>0</v>
      </c>
      <c r="V919">
        <f t="shared" si="350"/>
        <v>0</v>
      </c>
      <c r="W919">
        <f t="shared" si="360"/>
        <v>37</v>
      </c>
      <c r="X919">
        <f t="shared" si="351"/>
        <v>0</v>
      </c>
      <c r="Y919">
        <f t="shared" si="352"/>
        <v>0</v>
      </c>
      <c r="Z919">
        <f t="shared" si="353"/>
        <v>0</v>
      </c>
      <c r="AA919">
        <f t="shared" ref="AA919:AB921" si="415">0.0098*(($BM919*(W919^$BO919)*($C919-14.4)*$BP919)+($BN919*W919*W919))</f>
        <v>1.4425520735799477</v>
      </c>
      <c r="AB919">
        <f t="shared" si="415"/>
        <v>0</v>
      </c>
      <c r="AC919">
        <f t="shared" ref="AC919:AC921" si="416">0.0098*(($BM919*(Y919^$BO919)*($C919-14.4)*$BP919)+($BN919*Y919*Y919))</f>
        <v>0</v>
      </c>
      <c r="AD919" s="96">
        <f t="shared" ref="AD919:AD921" si="417">0.0098*(($BM919*(Z919^$BO919)*($C919-14.4)*$BP919)+($BN919*Z919*Z919))</f>
        <v>0</v>
      </c>
      <c r="AE919" s="95">
        <v>0</v>
      </c>
      <c r="AF919" s="86">
        <v>0</v>
      </c>
      <c r="AG919" s="86">
        <v>0</v>
      </c>
      <c r="AH919">
        <v>0.98</v>
      </c>
      <c r="AI919">
        <v>0.98</v>
      </c>
      <c r="AJ919">
        <v>0.98</v>
      </c>
      <c r="AK919">
        <f t="shared" si="354"/>
        <v>0</v>
      </c>
      <c r="AL919">
        <f t="shared" si="355"/>
        <v>0</v>
      </c>
      <c r="AM919">
        <f t="shared" si="356"/>
        <v>0</v>
      </c>
      <c r="AN919">
        <f t="shared" si="357"/>
        <v>0</v>
      </c>
      <c r="AO919">
        <f t="shared" si="358"/>
        <v>0</v>
      </c>
      <c r="AP919">
        <f t="shared" si="359"/>
        <v>0</v>
      </c>
      <c r="AQ919" s="97">
        <f>(AK919/(IF((237.3*LN(('Mini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19" s="97">
        <f>(AL919/(IF((237.3*LN(('Mini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19" s="97">
        <f>(AM919/(IF((237.3*LN(('Mini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19">
        <f t="shared" ref="AT919:AT921" si="418">0.0098*(($BM919*(AN919^$BO919)*($C919-14.4)*$BP919)+($BN919*AN919*AN919))</f>
        <v>0</v>
      </c>
      <c r="AU919">
        <v>0</v>
      </c>
      <c r="AV919" s="96">
        <v>0</v>
      </c>
      <c r="AW919" s="139">
        <f t="shared" si="402"/>
        <v>1.6666666666666667</v>
      </c>
      <c r="AX919" s="129">
        <v>0</v>
      </c>
      <c r="AY919" s="129">
        <v>0</v>
      </c>
      <c r="AZ919" s="129">
        <v>0</v>
      </c>
      <c r="BA919" s="86"/>
      <c r="BB919" s="86">
        <v>0</v>
      </c>
      <c r="BC919">
        <v>0</v>
      </c>
      <c r="BD919">
        <v>0</v>
      </c>
      <c r="BE919">
        <v>0</v>
      </c>
      <c r="BG919">
        <v>0</v>
      </c>
      <c r="BH919">
        <v>0</v>
      </c>
      <c r="BI919">
        <v>0</v>
      </c>
      <c r="BJ919">
        <v>0</v>
      </c>
      <c r="BM919">
        <f t="shared" si="403"/>
        <v>1.4501879713725999E-3</v>
      </c>
      <c r="BN919">
        <f t="shared" si="404"/>
        <v>3.7831632653061002E-4</v>
      </c>
      <c r="BO919">
        <f t="shared" si="405"/>
        <v>1.4868910444209</v>
      </c>
      <c r="BP919">
        <f t="shared" si="406"/>
        <v>2</v>
      </c>
    </row>
    <row r="920" spans="1:68" x14ac:dyDescent="0.25">
      <c r="A920" t="str">
        <f t="shared" si="346"/>
        <v>20250303</v>
      </c>
      <c r="B920">
        <v>20</v>
      </c>
      <c r="C920">
        <v>250</v>
      </c>
      <c r="D920">
        <v>3</v>
      </c>
      <c r="E920">
        <v>30</v>
      </c>
      <c r="F920" s="138">
        <f t="shared" si="347"/>
        <v>15</v>
      </c>
      <c r="G920">
        <v>0</v>
      </c>
      <c r="H920">
        <v>0</v>
      </c>
      <c r="I920">
        <v>0</v>
      </c>
      <c r="J920" s="94">
        <v>0</v>
      </c>
      <c r="K920" s="87">
        <v>1931.6000000000001</v>
      </c>
      <c r="L920" s="86">
        <v>0</v>
      </c>
      <c r="M920" s="86">
        <v>0</v>
      </c>
      <c r="N920" s="86">
        <v>0</v>
      </c>
      <c r="O920">
        <v>1.3620000000000001</v>
      </c>
      <c r="P920">
        <v>1.1000000000000001</v>
      </c>
      <c r="Q920">
        <v>1.1000000000000001</v>
      </c>
      <c r="R920">
        <v>1.1000000000000001</v>
      </c>
      <c r="S920">
        <f t="shared" si="373"/>
        <v>288</v>
      </c>
      <c r="T920">
        <f t="shared" si="348"/>
        <v>0</v>
      </c>
      <c r="U920">
        <f t="shared" si="349"/>
        <v>0</v>
      </c>
      <c r="V920">
        <f t="shared" si="350"/>
        <v>0</v>
      </c>
      <c r="W920">
        <f t="shared" si="360"/>
        <v>50</v>
      </c>
      <c r="X920">
        <f t="shared" si="351"/>
        <v>0</v>
      </c>
      <c r="Y920">
        <f t="shared" si="352"/>
        <v>0</v>
      </c>
      <c r="Z920">
        <f t="shared" si="353"/>
        <v>0</v>
      </c>
      <c r="AA920">
        <f t="shared" si="415"/>
        <v>0.91676024149406887</v>
      </c>
      <c r="AB920">
        <f t="shared" si="415"/>
        <v>0</v>
      </c>
      <c r="AC920">
        <f t="shared" si="416"/>
        <v>0</v>
      </c>
      <c r="AD920" s="96">
        <f t="shared" si="417"/>
        <v>0</v>
      </c>
      <c r="AE920" s="95">
        <v>0</v>
      </c>
      <c r="AF920" s="86">
        <v>0</v>
      </c>
      <c r="AG920" s="86">
        <v>0</v>
      </c>
      <c r="AH920">
        <v>0.98</v>
      </c>
      <c r="AI920">
        <v>0.98</v>
      </c>
      <c r="AJ920">
        <v>0.98</v>
      </c>
      <c r="AK920">
        <f t="shared" si="354"/>
        <v>0</v>
      </c>
      <c r="AL920">
        <f t="shared" si="355"/>
        <v>0</v>
      </c>
      <c r="AM920">
        <f t="shared" si="356"/>
        <v>0</v>
      </c>
      <c r="AN920">
        <f t="shared" si="357"/>
        <v>0</v>
      </c>
      <c r="AO920">
        <f t="shared" si="358"/>
        <v>0</v>
      </c>
      <c r="AP920">
        <f t="shared" si="359"/>
        <v>0</v>
      </c>
      <c r="AQ920" s="97">
        <f>(AK920/(IF((237.3*LN(('Mini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0" s="97">
        <f>(AL920/(IF((237.3*LN(('Mini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0" s="97">
        <f>(AM920/(IF((237.3*LN(('Mini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0">
        <f t="shared" si="418"/>
        <v>0</v>
      </c>
      <c r="AU920">
        <v>0</v>
      </c>
      <c r="AV920" s="96">
        <v>0</v>
      </c>
      <c r="AW920" s="139">
        <f t="shared" si="402"/>
        <v>2.5</v>
      </c>
      <c r="AX920" s="129">
        <v>0</v>
      </c>
      <c r="AY920" s="129">
        <v>0</v>
      </c>
      <c r="AZ920" s="129">
        <v>0</v>
      </c>
      <c r="BA920" s="86"/>
      <c r="BB920" s="86">
        <v>0</v>
      </c>
      <c r="BC920">
        <v>0</v>
      </c>
      <c r="BD920">
        <v>0</v>
      </c>
      <c r="BE920">
        <v>0</v>
      </c>
      <c r="BG920">
        <v>0</v>
      </c>
      <c r="BH920">
        <v>0</v>
      </c>
      <c r="BI920">
        <v>0</v>
      </c>
      <c r="BJ920">
        <v>0</v>
      </c>
      <c r="BM920">
        <f t="shared" si="403"/>
        <v>1.9563320356262001E-4</v>
      </c>
      <c r="BN920">
        <f t="shared" si="404"/>
        <v>4.4708458846471E-4</v>
      </c>
      <c r="BO920">
        <f t="shared" si="405"/>
        <v>1.766459432507</v>
      </c>
      <c r="BP920">
        <f t="shared" si="406"/>
        <v>2</v>
      </c>
    </row>
    <row r="921" spans="1:68" x14ac:dyDescent="0.25">
      <c r="A921" t="str">
        <f t="shared" si="346"/>
        <v>20250383</v>
      </c>
      <c r="B921">
        <v>20</v>
      </c>
      <c r="C921">
        <v>250</v>
      </c>
      <c r="D921">
        <v>3</v>
      </c>
      <c r="E921">
        <v>38</v>
      </c>
      <c r="F921" s="138">
        <f t="shared" si="347"/>
        <v>20</v>
      </c>
      <c r="G921">
        <v>0</v>
      </c>
      <c r="H921">
        <v>0</v>
      </c>
      <c r="I921">
        <v>0</v>
      </c>
      <c r="J921" s="94">
        <v>0</v>
      </c>
      <c r="K921" s="87">
        <v>2703.8</v>
      </c>
      <c r="L921" s="86">
        <v>0</v>
      </c>
      <c r="M921" s="86">
        <v>0</v>
      </c>
      <c r="N921" s="86">
        <v>0</v>
      </c>
      <c r="O921">
        <v>1.3620000000000001</v>
      </c>
      <c r="P921">
        <v>1.1000000000000001</v>
      </c>
      <c r="Q921">
        <v>1.1000000000000001</v>
      </c>
      <c r="R921">
        <v>1.1000000000000001</v>
      </c>
      <c r="S921">
        <f t="shared" si="373"/>
        <v>404</v>
      </c>
      <c r="T921">
        <f t="shared" si="348"/>
        <v>0</v>
      </c>
      <c r="U921">
        <f t="shared" si="349"/>
        <v>0</v>
      </c>
      <c r="V921">
        <f t="shared" si="350"/>
        <v>0</v>
      </c>
      <c r="W921">
        <f t="shared" si="360"/>
        <v>69</v>
      </c>
      <c r="X921">
        <f t="shared" si="351"/>
        <v>0</v>
      </c>
      <c r="Y921">
        <f t="shared" si="352"/>
        <v>0</v>
      </c>
      <c r="Z921">
        <f t="shared" si="353"/>
        <v>0</v>
      </c>
      <c r="AA921">
        <f t="shared" si="415"/>
        <v>2.5602319449782045</v>
      </c>
      <c r="AB921">
        <f t="shared" si="415"/>
        <v>0</v>
      </c>
      <c r="AC921">
        <f t="shared" si="416"/>
        <v>0</v>
      </c>
      <c r="AD921" s="96">
        <f t="shared" si="417"/>
        <v>0</v>
      </c>
      <c r="AE921" s="95">
        <v>0</v>
      </c>
      <c r="AF921" s="86">
        <v>0</v>
      </c>
      <c r="AG921" s="86">
        <v>0</v>
      </c>
      <c r="AH921">
        <v>0.98</v>
      </c>
      <c r="AI921">
        <v>0.98</v>
      </c>
      <c r="AJ921">
        <v>0.98</v>
      </c>
      <c r="AK921">
        <f t="shared" si="354"/>
        <v>0</v>
      </c>
      <c r="AL921">
        <f t="shared" si="355"/>
        <v>0</v>
      </c>
      <c r="AM921">
        <f t="shared" si="356"/>
        <v>0</v>
      </c>
      <c r="AN921">
        <f t="shared" si="357"/>
        <v>0</v>
      </c>
      <c r="AO921">
        <f t="shared" si="358"/>
        <v>0</v>
      </c>
      <c r="AP921">
        <f t="shared" si="359"/>
        <v>0</v>
      </c>
      <c r="AQ921" s="97">
        <f>(AK921/(IF((237.3*LN(('Mini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1" s="97">
        <f>(AL921/(IF((237.3*LN(('Mini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1" s="97">
        <f>(AM921/(IF((237.3*LN(('Mini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1">
        <f t="shared" si="418"/>
        <v>0</v>
      </c>
      <c r="AU921">
        <v>0</v>
      </c>
      <c r="AV921" s="96">
        <v>0</v>
      </c>
      <c r="AW921" s="139">
        <f t="shared" si="402"/>
        <v>3.3333333333333335</v>
      </c>
      <c r="AX921" s="129">
        <v>0</v>
      </c>
      <c r="AY921" s="129">
        <v>0</v>
      </c>
      <c r="AZ921" s="129">
        <v>0</v>
      </c>
      <c r="BA921" s="86"/>
      <c r="BB921" s="86">
        <v>0</v>
      </c>
      <c r="BC921">
        <v>0</v>
      </c>
      <c r="BD921">
        <v>0</v>
      </c>
      <c r="BE921">
        <v>0</v>
      </c>
      <c r="BG921">
        <v>0</v>
      </c>
      <c r="BH921">
        <v>0</v>
      </c>
      <c r="BI921">
        <v>0</v>
      </c>
      <c r="BJ921">
        <v>0</v>
      </c>
      <c r="BM921">
        <f t="shared" si="403"/>
        <v>1.6730950035507E-3</v>
      </c>
      <c r="BN921">
        <f t="shared" si="404"/>
        <v>3.2929523945446001E-4</v>
      </c>
      <c r="BO921">
        <f t="shared" si="405"/>
        <v>1.3691788367472</v>
      </c>
      <c r="BP921">
        <f t="shared" si="406"/>
        <v>2</v>
      </c>
    </row>
    <row r="922" spans="1:68" x14ac:dyDescent="0.25">
      <c r="A922" t="str">
        <f t="shared" si="346"/>
        <v>20270143</v>
      </c>
      <c r="B922">
        <v>20</v>
      </c>
      <c r="C922">
        <v>270</v>
      </c>
      <c r="D922">
        <v>3</v>
      </c>
      <c r="E922">
        <v>14</v>
      </c>
      <c r="F922" s="138">
        <f t="shared" ref="F922:F981" si="419">IF($E922=23,10,IF($E922=30,15,IF($E922=38,20,)))</f>
        <v>0</v>
      </c>
      <c r="G922">
        <v>0</v>
      </c>
      <c r="H922">
        <v>0</v>
      </c>
      <c r="I922">
        <v>0</v>
      </c>
      <c r="J922" s="94">
        <v>0</v>
      </c>
      <c r="K922" s="87" t="s">
        <v>155</v>
      </c>
      <c r="L922" s="86">
        <v>0</v>
      </c>
      <c r="M922" s="86">
        <v>0</v>
      </c>
      <c r="N922" s="86">
        <v>0</v>
      </c>
      <c r="O922">
        <v>1.3620000000000001</v>
      </c>
      <c r="P922">
        <v>1.1000000000000001</v>
      </c>
      <c r="Q922">
        <v>1.1000000000000001</v>
      </c>
      <c r="R922">
        <v>1.1000000000000001</v>
      </c>
      <c r="S922" t="s">
        <v>154</v>
      </c>
      <c r="T922">
        <f t="shared" si="348"/>
        <v>0</v>
      </c>
      <c r="U922">
        <f t="shared" si="349"/>
        <v>0</v>
      </c>
      <c r="V922">
        <f t="shared" si="350"/>
        <v>0</v>
      </c>
      <c r="W922" t="s">
        <v>154</v>
      </c>
      <c r="X922">
        <f t="shared" si="351"/>
        <v>0</v>
      </c>
      <c r="Y922">
        <f t="shared" si="352"/>
        <v>0</v>
      </c>
      <c r="Z922">
        <f t="shared" si="353"/>
        <v>0</v>
      </c>
      <c r="AA922" t="s">
        <v>154</v>
      </c>
      <c r="AB922" t="s">
        <v>154</v>
      </c>
      <c r="AC922" t="s">
        <v>154</v>
      </c>
      <c r="AD922" s="96" t="s">
        <v>154</v>
      </c>
      <c r="AE922" s="95">
        <v>0</v>
      </c>
      <c r="AF922" s="86">
        <v>0</v>
      </c>
      <c r="AG922" s="86">
        <v>0</v>
      </c>
      <c r="AH922">
        <v>0.98</v>
      </c>
      <c r="AI922">
        <v>0.98</v>
      </c>
      <c r="AJ922">
        <v>0.98</v>
      </c>
      <c r="AK922">
        <f t="shared" si="354"/>
        <v>0</v>
      </c>
      <c r="AL922">
        <f t="shared" si="355"/>
        <v>0</v>
      </c>
      <c r="AM922">
        <f t="shared" si="356"/>
        <v>0</v>
      </c>
      <c r="AN922">
        <f t="shared" si="357"/>
        <v>0</v>
      </c>
      <c r="AO922">
        <f t="shared" si="358"/>
        <v>0</v>
      </c>
      <c r="AP922">
        <f t="shared" si="359"/>
        <v>0</v>
      </c>
      <c r="AQ922" s="97">
        <f>(AK922/(IF((237.3*LN(('Mini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2" s="97">
        <f>(AL922/(IF((237.3*LN(('Mini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2" s="97">
        <f>(AM922/(IF((237.3*LN(('Mini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2" t="s">
        <v>154</v>
      </c>
      <c r="AU922" t="s">
        <v>154</v>
      </c>
      <c r="AV922" s="96" t="s">
        <v>154</v>
      </c>
      <c r="AW922" s="139">
        <f t="shared" si="402"/>
        <v>0</v>
      </c>
      <c r="AX922" s="129">
        <v>0</v>
      </c>
      <c r="AY922" s="129">
        <v>0</v>
      </c>
      <c r="AZ922" s="129">
        <v>0</v>
      </c>
      <c r="BA922" s="86"/>
      <c r="BB922" s="86">
        <v>0</v>
      </c>
      <c r="BC922">
        <v>0</v>
      </c>
      <c r="BD922">
        <v>0</v>
      </c>
      <c r="BE922">
        <v>0</v>
      </c>
      <c r="BG922">
        <v>0</v>
      </c>
      <c r="BH922">
        <v>0</v>
      </c>
      <c r="BI922">
        <v>0</v>
      </c>
      <c r="BJ922">
        <v>0</v>
      </c>
      <c r="BM922">
        <f t="shared" si="403"/>
        <v>0</v>
      </c>
      <c r="BN922">
        <f t="shared" si="404"/>
        <v>0</v>
      </c>
      <c r="BO922">
        <f t="shared" si="405"/>
        <v>0</v>
      </c>
      <c r="BP922">
        <f t="shared" si="406"/>
        <v>0</v>
      </c>
    </row>
    <row r="923" spans="1:68" x14ac:dyDescent="0.25">
      <c r="A923" t="str">
        <f t="shared" si="346"/>
        <v>20270183</v>
      </c>
      <c r="B923">
        <v>20</v>
      </c>
      <c r="C923">
        <v>270</v>
      </c>
      <c r="D923">
        <v>3</v>
      </c>
      <c r="E923">
        <v>18</v>
      </c>
      <c r="F923" s="138">
        <f t="shared" si="419"/>
        <v>0</v>
      </c>
      <c r="G923">
        <v>0</v>
      </c>
      <c r="H923">
        <v>0</v>
      </c>
      <c r="I923">
        <v>0</v>
      </c>
      <c r="J923" s="94">
        <v>0</v>
      </c>
      <c r="K923" s="87" t="s">
        <v>155</v>
      </c>
      <c r="L923" s="86">
        <v>0</v>
      </c>
      <c r="M923" s="86">
        <v>0</v>
      </c>
      <c r="N923" s="86">
        <v>0</v>
      </c>
      <c r="O923">
        <v>1.3620000000000001</v>
      </c>
      <c r="P923">
        <v>1.1000000000000001</v>
      </c>
      <c r="Q923">
        <v>1.1000000000000001</v>
      </c>
      <c r="R923">
        <v>1.1000000000000001</v>
      </c>
      <c r="S923" t="s">
        <v>154</v>
      </c>
      <c r="T923">
        <f t="shared" si="348"/>
        <v>0</v>
      </c>
      <c r="U923">
        <f t="shared" si="349"/>
        <v>0</v>
      </c>
      <c r="V923">
        <f t="shared" si="350"/>
        <v>0</v>
      </c>
      <c r="W923" t="s">
        <v>154</v>
      </c>
      <c r="X923">
        <f t="shared" si="351"/>
        <v>0</v>
      </c>
      <c r="Y923">
        <f t="shared" si="352"/>
        <v>0</v>
      </c>
      <c r="Z923">
        <f t="shared" si="353"/>
        <v>0</v>
      </c>
      <c r="AA923" t="s">
        <v>154</v>
      </c>
      <c r="AB923" t="s">
        <v>154</v>
      </c>
      <c r="AC923" t="s">
        <v>154</v>
      </c>
      <c r="AD923" s="96" t="s">
        <v>154</v>
      </c>
      <c r="AE923" s="95">
        <v>0</v>
      </c>
      <c r="AF923" s="86">
        <v>0</v>
      </c>
      <c r="AG923" s="86">
        <v>0</v>
      </c>
      <c r="AH923">
        <v>0.98</v>
      </c>
      <c r="AI923">
        <v>0.98</v>
      </c>
      <c r="AJ923">
        <v>0.98</v>
      </c>
      <c r="AK923">
        <f t="shared" si="354"/>
        <v>0</v>
      </c>
      <c r="AL923">
        <f t="shared" si="355"/>
        <v>0</v>
      </c>
      <c r="AM923">
        <f t="shared" si="356"/>
        <v>0</v>
      </c>
      <c r="AN923">
        <f t="shared" si="357"/>
        <v>0</v>
      </c>
      <c r="AO923">
        <f t="shared" si="358"/>
        <v>0</v>
      </c>
      <c r="AP923">
        <f t="shared" si="359"/>
        <v>0</v>
      </c>
      <c r="AQ923" s="97">
        <f>(AK923/(IF((237.3*LN(('Mini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3" s="97">
        <f>(AL923/(IF((237.3*LN(('Mini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3" s="97">
        <f>(AM923/(IF((237.3*LN(('Mini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3" t="s">
        <v>154</v>
      </c>
      <c r="AU923" t="s">
        <v>154</v>
      </c>
      <c r="AV923" s="96" t="s">
        <v>154</v>
      </c>
      <c r="AW923" s="139">
        <f t="shared" si="402"/>
        <v>0</v>
      </c>
      <c r="AX923" s="129">
        <v>0</v>
      </c>
      <c r="AY923" s="129">
        <v>0</v>
      </c>
      <c r="AZ923" s="129">
        <v>0</v>
      </c>
      <c r="BA923" s="86"/>
      <c r="BB923" s="86">
        <v>0</v>
      </c>
      <c r="BC923">
        <v>0</v>
      </c>
      <c r="BD923">
        <v>0</v>
      </c>
      <c r="BE923">
        <v>0</v>
      </c>
      <c r="BG923">
        <v>0</v>
      </c>
      <c r="BH923">
        <v>0</v>
      </c>
      <c r="BI923">
        <v>0</v>
      </c>
      <c r="BJ923">
        <v>0</v>
      </c>
      <c r="BM923">
        <f t="shared" si="403"/>
        <v>0</v>
      </c>
      <c r="BN923">
        <f t="shared" si="404"/>
        <v>0</v>
      </c>
      <c r="BO923">
        <f t="shared" si="405"/>
        <v>0</v>
      </c>
      <c r="BP923">
        <f t="shared" si="406"/>
        <v>0</v>
      </c>
    </row>
    <row r="924" spans="1:68" x14ac:dyDescent="0.25">
      <c r="A924" t="str">
        <f t="shared" si="346"/>
        <v>20270233</v>
      </c>
      <c r="B924">
        <v>20</v>
      </c>
      <c r="C924">
        <v>270</v>
      </c>
      <c r="D924">
        <v>3</v>
      </c>
      <c r="E924">
        <v>23</v>
      </c>
      <c r="F924" s="138">
        <f t="shared" si="419"/>
        <v>10</v>
      </c>
      <c r="G924">
        <v>0</v>
      </c>
      <c r="H924">
        <v>0</v>
      </c>
      <c r="I924">
        <v>0</v>
      </c>
      <c r="J924" s="94">
        <v>0</v>
      </c>
      <c r="K924" s="87">
        <v>1586.3999999999999</v>
      </c>
      <c r="L924" s="86">
        <v>0</v>
      </c>
      <c r="M924" s="86">
        <v>0</v>
      </c>
      <c r="N924" s="86">
        <v>0</v>
      </c>
      <c r="O924">
        <v>1.3620000000000001</v>
      </c>
      <c r="P924">
        <v>1.1000000000000001</v>
      </c>
      <c r="Q924">
        <v>1.1000000000000001</v>
      </c>
      <c r="R924">
        <v>1.1000000000000001</v>
      </c>
      <c r="S924">
        <f t="shared" si="373"/>
        <v>237</v>
      </c>
      <c r="T924">
        <f t="shared" si="348"/>
        <v>0</v>
      </c>
      <c r="U924">
        <f t="shared" si="349"/>
        <v>0</v>
      </c>
      <c r="V924">
        <f t="shared" si="350"/>
        <v>0</v>
      </c>
      <c r="W924">
        <f t="shared" si="360"/>
        <v>41</v>
      </c>
      <c r="X924">
        <f t="shared" si="351"/>
        <v>0</v>
      </c>
      <c r="Y924">
        <f t="shared" si="352"/>
        <v>0</v>
      </c>
      <c r="Z924">
        <f t="shared" si="353"/>
        <v>0</v>
      </c>
      <c r="AA924">
        <f t="shared" ref="AA924:AB926" si="420">0.0098*(($BM924*(W924^$BO924)*($C924-14.4)*$BP924)+($BN924*W924*W924))</f>
        <v>1.8228983256580191</v>
      </c>
      <c r="AB924">
        <f t="shared" si="420"/>
        <v>0</v>
      </c>
      <c r="AC924">
        <f t="shared" ref="AC924:AC926" si="421">0.0098*(($BM924*(Y924^$BO924)*($C924-14.4)*$BP924)+($BN924*Y924*Y924))</f>
        <v>0</v>
      </c>
      <c r="AD924" s="96">
        <f t="shared" ref="AD924:AD926" si="422">0.0098*(($BM924*(Z924^$BO924)*($C924-14.4)*$BP924)+($BN924*Z924*Z924))</f>
        <v>0</v>
      </c>
      <c r="AE924" s="95">
        <v>0</v>
      </c>
      <c r="AF924" s="86">
        <v>0</v>
      </c>
      <c r="AG924" s="86">
        <v>0</v>
      </c>
      <c r="AH924">
        <v>0.98</v>
      </c>
      <c r="AI924">
        <v>0.98</v>
      </c>
      <c r="AJ924">
        <v>0.98</v>
      </c>
      <c r="AK924">
        <f t="shared" si="354"/>
        <v>0</v>
      </c>
      <c r="AL924">
        <f t="shared" si="355"/>
        <v>0</v>
      </c>
      <c r="AM924">
        <f t="shared" si="356"/>
        <v>0</v>
      </c>
      <c r="AN924">
        <f t="shared" si="357"/>
        <v>0</v>
      </c>
      <c r="AO924">
        <f t="shared" si="358"/>
        <v>0</v>
      </c>
      <c r="AP924">
        <f t="shared" si="359"/>
        <v>0</v>
      </c>
      <c r="AQ924" s="97">
        <f>(AK924/(IF((237.3*LN(('Mini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4" s="97">
        <f>(AL924/(IF((237.3*LN(('Mini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4" s="97">
        <f>(AM924/(IF((237.3*LN(('Mini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4">
        <f t="shared" ref="AT924:AT926" si="423">0.0098*(($BM924*(AN924^$BO924)*($C924-14.4)*$BP924)+($BN924*AN924*AN924))</f>
        <v>0</v>
      </c>
      <c r="AU924">
        <v>0</v>
      </c>
      <c r="AV924" s="96">
        <v>0</v>
      </c>
      <c r="AW924" s="139">
        <f t="shared" si="402"/>
        <v>1.8</v>
      </c>
      <c r="AX924" s="129">
        <v>0</v>
      </c>
      <c r="AY924" s="129">
        <v>0</v>
      </c>
      <c r="AZ924" s="129">
        <v>0</v>
      </c>
      <c r="BA924" s="86"/>
      <c r="BB924" s="86">
        <v>0</v>
      </c>
      <c r="BC924">
        <v>0</v>
      </c>
      <c r="BD924">
        <v>0</v>
      </c>
      <c r="BE924">
        <v>0</v>
      </c>
      <c r="BG924">
        <v>0</v>
      </c>
      <c r="BH924">
        <v>0</v>
      </c>
      <c r="BI924">
        <v>0</v>
      </c>
      <c r="BJ924">
        <v>0</v>
      </c>
      <c r="BM924">
        <f t="shared" si="403"/>
        <v>1.4501879713725999E-3</v>
      </c>
      <c r="BN924">
        <f t="shared" si="404"/>
        <v>3.7831632653061002E-4</v>
      </c>
      <c r="BO924">
        <f t="shared" si="405"/>
        <v>1.4868910444209</v>
      </c>
      <c r="BP924">
        <f t="shared" si="406"/>
        <v>2</v>
      </c>
    </row>
    <row r="925" spans="1:68" x14ac:dyDescent="0.25">
      <c r="A925" t="str">
        <f t="shared" si="346"/>
        <v>20270303</v>
      </c>
      <c r="B925">
        <v>20</v>
      </c>
      <c r="C925">
        <v>270</v>
      </c>
      <c r="D925">
        <v>3</v>
      </c>
      <c r="E925">
        <v>30</v>
      </c>
      <c r="F925" s="138">
        <f t="shared" si="419"/>
        <v>15</v>
      </c>
      <c r="G925">
        <v>0</v>
      </c>
      <c r="H925">
        <v>0</v>
      </c>
      <c r="I925">
        <v>0</v>
      </c>
      <c r="J925" s="94">
        <v>0</v>
      </c>
      <c r="K925" s="87">
        <v>2107.1999999999998</v>
      </c>
      <c r="L925" s="86">
        <v>0</v>
      </c>
      <c r="M925" s="86">
        <v>0</v>
      </c>
      <c r="N925" s="86">
        <v>0</v>
      </c>
      <c r="O925">
        <v>1.3620000000000001</v>
      </c>
      <c r="P925">
        <v>1.1000000000000001</v>
      </c>
      <c r="Q925">
        <v>1.1000000000000001</v>
      </c>
      <c r="R925">
        <v>1.1000000000000001</v>
      </c>
      <c r="S925">
        <f t="shared" si="373"/>
        <v>315</v>
      </c>
      <c r="T925">
        <f t="shared" si="348"/>
        <v>0</v>
      </c>
      <c r="U925">
        <f t="shared" si="349"/>
        <v>0</v>
      </c>
      <c r="V925">
        <f t="shared" si="350"/>
        <v>0</v>
      </c>
      <c r="W925">
        <f t="shared" si="360"/>
        <v>54</v>
      </c>
      <c r="X925">
        <f t="shared" si="351"/>
        <v>0</v>
      </c>
      <c r="Y925">
        <f t="shared" si="352"/>
        <v>0</v>
      </c>
      <c r="Z925">
        <f t="shared" si="353"/>
        <v>0</v>
      </c>
      <c r="AA925">
        <f t="shared" si="420"/>
        <v>1.1385802417519379</v>
      </c>
      <c r="AB925">
        <f t="shared" si="420"/>
        <v>0</v>
      </c>
      <c r="AC925">
        <f t="shared" si="421"/>
        <v>0</v>
      </c>
      <c r="AD925" s="96">
        <f t="shared" si="422"/>
        <v>0</v>
      </c>
      <c r="AE925" s="95">
        <v>0</v>
      </c>
      <c r="AF925" s="86">
        <v>0</v>
      </c>
      <c r="AG925" s="86">
        <v>0</v>
      </c>
      <c r="AH925">
        <v>0.98</v>
      </c>
      <c r="AI925">
        <v>0.98</v>
      </c>
      <c r="AJ925">
        <v>0.98</v>
      </c>
      <c r="AK925">
        <f t="shared" si="354"/>
        <v>0</v>
      </c>
      <c r="AL925">
        <f t="shared" si="355"/>
        <v>0</v>
      </c>
      <c r="AM925">
        <f t="shared" si="356"/>
        <v>0</v>
      </c>
      <c r="AN925">
        <f t="shared" si="357"/>
        <v>0</v>
      </c>
      <c r="AO925">
        <f t="shared" si="358"/>
        <v>0</v>
      </c>
      <c r="AP925">
        <f t="shared" si="359"/>
        <v>0</v>
      </c>
      <c r="AQ925" s="97">
        <f>(AK925/(IF((237.3*LN(('Mini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5" s="97">
        <f>(AL925/(IF((237.3*LN(('Mini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5" s="97">
        <f>(AM925/(IF((237.3*LN(('Mini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5">
        <f t="shared" si="423"/>
        <v>0</v>
      </c>
      <c r="AU925">
        <v>0</v>
      </c>
      <c r="AV925" s="96">
        <v>0</v>
      </c>
      <c r="AW925" s="139">
        <f t="shared" si="402"/>
        <v>2.7</v>
      </c>
      <c r="AX925" s="129">
        <v>0</v>
      </c>
      <c r="AY925" s="129">
        <v>0</v>
      </c>
      <c r="AZ925" s="129">
        <v>0</v>
      </c>
      <c r="BA925" s="86"/>
      <c r="BB925" s="86">
        <v>0</v>
      </c>
      <c r="BC925">
        <v>0</v>
      </c>
      <c r="BD925">
        <v>0</v>
      </c>
      <c r="BE925">
        <v>0</v>
      </c>
      <c r="BG925">
        <v>0</v>
      </c>
      <c r="BH925">
        <v>0</v>
      </c>
      <c r="BI925">
        <v>0</v>
      </c>
      <c r="BJ925">
        <v>0</v>
      </c>
      <c r="BM925">
        <f t="shared" si="403"/>
        <v>1.9563320356262001E-4</v>
      </c>
      <c r="BN925">
        <f t="shared" si="404"/>
        <v>4.4708458846471E-4</v>
      </c>
      <c r="BO925">
        <f t="shared" si="405"/>
        <v>1.766459432507</v>
      </c>
      <c r="BP925">
        <f t="shared" si="406"/>
        <v>2</v>
      </c>
    </row>
    <row r="926" spans="1:68" x14ac:dyDescent="0.25">
      <c r="A926" t="str">
        <f t="shared" si="346"/>
        <v>20270383</v>
      </c>
      <c r="B926">
        <v>20</v>
      </c>
      <c r="C926">
        <v>270</v>
      </c>
      <c r="D926">
        <v>3</v>
      </c>
      <c r="E926">
        <v>38</v>
      </c>
      <c r="F926" s="138">
        <f t="shared" si="419"/>
        <v>20</v>
      </c>
      <c r="G926">
        <v>0</v>
      </c>
      <c r="H926">
        <v>0</v>
      </c>
      <c r="I926">
        <v>0</v>
      </c>
      <c r="J926" s="94">
        <v>0</v>
      </c>
      <c r="K926" s="87">
        <v>2949.6</v>
      </c>
      <c r="L926" s="86">
        <v>0</v>
      </c>
      <c r="M926" s="86">
        <v>0</v>
      </c>
      <c r="N926" s="86">
        <v>0</v>
      </c>
      <c r="O926">
        <v>1.3620000000000001</v>
      </c>
      <c r="P926">
        <v>1.1000000000000001</v>
      </c>
      <c r="Q926">
        <v>1.1000000000000001</v>
      </c>
      <c r="R926">
        <v>1.1000000000000001</v>
      </c>
      <c r="S926">
        <f t="shared" si="373"/>
        <v>440</v>
      </c>
      <c r="T926">
        <f t="shared" si="348"/>
        <v>0</v>
      </c>
      <c r="U926">
        <f t="shared" si="349"/>
        <v>0</v>
      </c>
      <c r="V926">
        <f t="shared" si="350"/>
        <v>0</v>
      </c>
      <c r="W926">
        <f t="shared" si="360"/>
        <v>76</v>
      </c>
      <c r="X926">
        <f t="shared" si="351"/>
        <v>0</v>
      </c>
      <c r="Y926">
        <f t="shared" si="352"/>
        <v>0</v>
      </c>
      <c r="Z926">
        <f t="shared" si="353"/>
        <v>0</v>
      </c>
      <c r="AA926">
        <f t="shared" si="420"/>
        <v>3.1700698693734251</v>
      </c>
      <c r="AB926">
        <f t="shared" si="420"/>
        <v>0</v>
      </c>
      <c r="AC926">
        <f t="shared" si="421"/>
        <v>0</v>
      </c>
      <c r="AD926" s="96">
        <f t="shared" si="422"/>
        <v>0</v>
      </c>
      <c r="AE926" s="95">
        <v>0</v>
      </c>
      <c r="AF926" s="86">
        <v>0</v>
      </c>
      <c r="AG926" s="86">
        <v>0</v>
      </c>
      <c r="AH926">
        <v>0.98</v>
      </c>
      <c r="AI926">
        <v>0.98</v>
      </c>
      <c r="AJ926">
        <v>0.98</v>
      </c>
      <c r="AK926">
        <f t="shared" si="354"/>
        <v>0</v>
      </c>
      <c r="AL926">
        <f t="shared" si="355"/>
        <v>0</v>
      </c>
      <c r="AM926">
        <f t="shared" si="356"/>
        <v>0</v>
      </c>
      <c r="AN926">
        <f t="shared" si="357"/>
        <v>0</v>
      </c>
      <c r="AO926">
        <f t="shared" si="358"/>
        <v>0</v>
      </c>
      <c r="AP926">
        <f t="shared" si="359"/>
        <v>0</v>
      </c>
      <c r="AQ926" s="97">
        <f>(AK926/(IF((237.3*LN(('Mini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6" s="97">
        <f>(AL926/(IF((237.3*LN(('Mini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6" s="97">
        <f>(AM926/(IF((237.3*LN(('Mini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6">
        <f t="shared" si="423"/>
        <v>0</v>
      </c>
      <c r="AU926">
        <v>0</v>
      </c>
      <c r="AV926" s="96">
        <v>0</v>
      </c>
      <c r="AW926" s="139">
        <f t="shared" si="402"/>
        <v>3.6</v>
      </c>
      <c r="AX926" s="129">
        <v>0</v>
      </c>
      <c r="AY926" s="129">
        <v>0</v>
      </c>
      <c r="AZ926" s="129">
        <v>0</v>
      </c>
      <c r="BA926" s="86"/>
      <c r="BB926" s="86">
        <v>0</v>
      </c>
      <c r="BC926">
        <v>0</v>
      </c>
      <c r="BD926">
        <v>0</v>
      </c>
      <c r="BE926">
        <v>0</v>
      </c>
      <c r="BG926">
        <v>0</v>
      </c>
      <c r="BH926">
        <v>0</v>
      </c>
      <c r="BI926">
        <v>0</v>
      </c>
      <c r="BJ926">
        <v>0</v>
      </c>
      <c r="BM926">
        <f t="shared" si="403"/>
        <v>1.6730950035507E-3</v>
      </c>
      <c r="BN926">
        <f t="shared" si="404"/>
        <v>3.2929523945446001E-4</v>
      </c>
      <c r="BO926">
        <f t="shared" si="405"/>
        <v>1.3691788367472</v>
      </c>
      <c r="BP926">
        <f t="shared" si="406"/>
        <v>2</v>
      </c>
    </row>
    <row r="927" spans="1:68" x14ac:dyDescent="0.25">
      <c r="A927" t="str">
        <f t="shared" si="346"/>
        <v>20290143</v>
      </c>
      <c r="B927">
        <v>20</v>
      </c>
      <c r="C927">
        <v>290</v>
      </c>
      <c r="D927">
        <v>3</v>
      </c>
      <c r="E927">
        <v>14</v>
      </c>
      <c r="F927" s="138">
        <f t="shared" si="419"/>
        <v>0</v>
      </c>
      <c r="G927">
        <v>0</v>
      </c>
      <c r="H927">
        <v>0</v>
      </c>
      <c r="I927">
        <v>0</v>
      </c>
      <c r="J927" s="94">
        <v>0</v>
      </c>
      <c r="K927" s="87" t="s">
        <v>155</v>
      </c>
      <c r="L927" s="86">
        <v>0</v>
      </c>
      <c r="M927" s="86">
        <v>0</v>
      </c>
      <c r="N927" s="86">
        <v>0</v>
      </c>
      <c r="O927">
        <v>1.3620000000000001</v>
      </c>
      <c r="P927">
        <v>1.1000000000000001</v>
      </c>
      <c r="Q927">
        <v>1.1000000000000001</v>
      </c>
      <c r="R927">
        <v>1.1000000000000001</v>
      </c>
      <c r="S927" t="s">
        <v>154</v>
      </c>
      <c r="T927">
        <f t="shared" si="348"/>
        <v>0</v>
      </c>
      <c r="U927">
        <f t="shared" si="349"/>
        <v>0</v>
      </c>
      <c r="V927">
        <f t="shared" si="350"/>
        <v>0</v>
      </c>
      <c r="W927" t="s">
        <v>154</v>
      </c>
      <c r="X927">
        <f t="shared" si="351"/>
        <v>0</v>
      </c>
      <c r="Y927">
        <f t="shared" si="352"/>
        <v>0</v>
      </c>
      <c r="Z927">
        <f t="shared" si="353"/>
        <v>0</v>
      </c>
      <c r="AA927" t="s">
        <v>154</v>
      </c>
      <c r="AB927" t="s">
        <v>154</v>
      </c>
      <c r="AC927" t="s">
        <v>154</v>
      </c>
      <c r="AD927" s="96" t="s">
        <v>154</v>
      </c>
      <c r="AE927" s="95">
        <v>0</v>
      </c>
      <c r="AF927" s="86">
        <v>0</v>
      </c>
      <c r="AG927" s="86">
        <v>0</v>
      </c>
      <c r="AH927">
        <v>0.98</v>
      </c>
      <c r="AI927">
        <v>0.98</v>
      </c>
      <c r="AJ927">
        <v>0.98</v>
      </c>
      <c r="AK927">
        <f t="shared" si="354"/>
        <v>0</v>
      </c>
      <c r="AL927">
        <f t="shared" si="355"/>
        <v>0</v>
      </c>
      <c r="AM927">
        <f t="shared" si="356"/>
        <v>0</v>
      </c>
      <c r="AN927">
        <f t="shared" si="357"/>
        <v>0</v>
      </c>
      <c r="AO927">
        <f t="shared" si="358"/>
        <v>0</v>
      </c>
      <c r="AP927">
        <f t="shared" si="359"/>
        <v>0</v>
      </c>
      <c r="AQ927" s="97">
        <f>(AK927/(IF((237.3*LN(('Mini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7" s="97">
        <f>(AL927/(IF((237.3*LN(('Mini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7" s="97">
        <f>(AM927/(IF((237.3*LN(('Mini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7" t="s">
        <v>154</v>
      </c>
      <c r="AU927" t="s">
        <v>154</v>
      </c>
      <c r="AV927" s="96" t="s">
        <v>154</v>
      </c>
      <c r="AW927" s="139">
        <f t="shared" si="402"/>
        <v>0</v>
      </c>
      <c r="AX927" s="129">
        <v>0</v>
      </c>
      <c r="AY927" s="129">
        <v>0</v>
      </c>
      <c r="AZ927" s="129">
        <v>0</v>
      </c>
      <c r="BA927" s="86"/>
      <c r="BB927" s="86">
        <v>0</v>
      </c>
      <c r="BC927">
        <v>0</v>
      </c>
      <c r="BD927">
        <v>0</v>
      </c>
      <c r="BE927">
        <v>0</v>
      </c>
      <c r="BG927">
        <v>0</v>
      </c>
      <c r="BH927">
        <v>0</v>
      </c>
      <c r="BI927">
        <v>0</v>
      </c>
      <c r="BJ927">
        <v>0</v>
      </c>
      <c r="BM927">
        <f t="shared" si="403"/>
        <v>0</v>
      </c>
      <c r="BN927">
        <f t="shared" si="404"/>
        <v>0</v>
      </c>
      <c r="BO927">
        <f t="shared" si="405"/>
        <v>0</v>
      </c>
      <c r="BP927">
        <f t="shared" si="406"/>
        <v>0</v>
      </c>
    </row>
    <row r="928" spans="1:68" x14ac:dyDescent="0.25">
      <c r="A928" t="str">
        <f t="shared" si="346"/>
        <v>20290183</v>
      </c>
      <c r="B928">
        <v>20</v>
      </c>
      <c r="C928">
        <v>290</v>
      </c>
      <c r="D928">
        <v>3</v>
      </c>
      <c r="E928">
        <v>18</v>
      </c>
      <c r="F928" s="138">
        <f t="shared" si="419"/>
        <v>0</v>
      </c>
      <c r="G928">
        <v>0</v>
      </c>
      <c r="H928">
        <v>0</v>
      </c>
      <c r="I928">
        <v>0</v>
      </c>
      <c r="J928" s="94">
        <v>0</v>
      </c>
      <c r="K928" s="87" t="s">
        <v>155</v>
      </c>
      <c r="L928" s="86">
        <v>0</v>
      </c>
      <c r="M928" s="86">
        <v>0</v>
      </c>
      <c r="N928" s="86">
        <v>0</v>
      </c>
      <c r="O928">
        <v>1.3620000000000001</v>
      </c>
      <c r="P928">
        <v>1.1000000000000001</v>
      </c>
      <c r="Q928">
        <v>1.1000000000000001</v>
      </c>
      <c r="R928">
        <v>1.1000000000000001</v>
      </c>
      <c r="S928" t="s">
        <v>154</v>
      </c>
      <c r="T928">
        <f t="shared" si="348"/>
        <v>0</v>
      </c>
      <c r="U928">
        <f t="shared" si="349"/>
        <v>0</v>
      </c>
      <c r="V928">
        <f t="shared" si="350"/>
        <v>0</v>
      </c>
      <c r="W928" t="s">
        <v>154</v>
      </c>
      <c r="X928">
        <f t="shared" si="351"/>
        <v>0</v>
      </c>
      <c r="Y928">
        <f t="shared" si="352"/>
        <v>0</v>
      </c>
      <c r="Z928">
        <f t="shared" si="353"/>
        <v>0</v>
      </c>
      <c r="AA928" t="s">
        <v>154</v>
      </c>
      <c r="AB928" t="s">
        <v>154</v>
      </c>
      <c r="AC928" t="s">
        <v>154</v>
      </c>
      <c r="AD928" s="96" t="s">
        <v>154</v>
      </c>
      <c r="AE928" s="95">
        <v>0</v>
      </c>
      <c r="AF928" s="86">
        <v>0</v>
      </c>
      <c r="AG928" s="86">
        <v>0</v>
      </c>
      <c r="AH928">
        <v>0.98</v>
      </c>
      <c r="AI928">
        <v>0.98</v>
      </c>
      <c r="AJ928">
        <v>0.98</v>
      </c>
      <c r="AK928">
        <f t="shared" si="354"/>
        <v>0</v>
      </c>
      <c r="AL928">
        <f t="shared" si="355"/>
        <v>0</v>
      </c>
      <c r="AM928">
        <f t="shared" si="356"/>
        <v>0</v>
      </c>
      <c r="AN928">
        <f t="shared" si="357"/>
        <v>0</v>
      </c>
      <c r="AO928">
        <f t="shared" si="358"/>
        <v>0</v>
      </c>
      <c r="AP928">
        <f t="shared" si="359"/>
        <v>0</v>
      </c>
      <c r="AQ928" s="97">
        <f>(AK928/(IF((237.3*LN(('Mini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8" s="97">
        <f>(AL928/(IF((237.3*LN(('Mini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8" s="97">
        <f>(AM928/(IF((237.3*LN(('Mini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8" t="s">
        <v>154</v>
      </c>
      <c r="AU928" t="s">
        <v>154</v>
      </c>
      <c r="AV928" s="96" t="s">
        <v>154</v>
      </c>
      <c r="AW928" s="139">
        <f t="shared" si="402"/>
        <v>0</v>
      </c>
      <c r="AX928" s="129">
        <v>0</v>
      </c>
      <c r="AY928" s="129">
        <v>0</v>
      </c>
      <c r="AZ928" s="129">
        <v>0</v>
      </c>
      <c r="BA928" s="86"/>
      <c r="BB928" s="86">
        <v>0</v>
      </c>
      <c r="BC928">
        <v>0</v>
      </c>
      <c r="BD928">
        <v>0</v>
      </c>
      <c r="BE928">
        <v>0</v>
      </c>
      <c r="BG928">
        <v>0</v>
      </c>
      <c r="BH928">
        <v>0</v>
      </c>
      <c r="BI928">
        <v>0</v>
      </c>
      <c r="BJ928">
        <v>0</v>
      </c>
      <c r="BM928">
        <f t="shared" si="403"/>
        <v>0</v>
      </c>
      <c r="BN928">
        <f t="shared" si="404"/>
        <v>0</v>
      </c>
      <c r="BO928">
        <f t="shared" si="405"/>
        <v>0</v>
      </c>
      <c r="BP928">
        <f t="shared" si="406"/>
        <v>0</v>
      </c>
    </row>
    <row r="929" spans="1:68" x14ac:dyDescent="0.25">
      <c r="A929" t="str">
        <f t="shared" si="346"/>
        <v>20290233</v>
      </c>
      <c r="B929">
        <v>20</v>
      </c>
      <c r="C929">
        <v>290</v>
      </c>
      <c r="D929">
        <v>3</v>
      </c>
      <c r="E929">
        <v>23</v>
      </c>
      <c r="F929" s="138">
        <f t="shared" si="419"/>
        <v>10</v>
      </c>
      <c r="G929">
        <v>0</v>
      </c>
      <c r="H929">
        <v>0</v>
      </c>
      <c r="I929">
        <v>0</v>
      </c>
      <c r="J929" s="94">
        <v>0</v>
      </c>
      <c r="K929" s="87">
        <v>1718.6000000000001</v>
      </c>
      <c r="L929" s="86">
        <v>0</v>
      </c>
      <c r="M929" s="86">
        <v>0</v>
      </c>
      <c r="N929" s="86">
        <v>0</v>
      </c>
      <c r="O929">
        <v>1.3620000000000001</v>
      </c>
      <c r="P929">
        <v>1.1000000000000001</v>
      </c>
      <c r="Q929">
        <v>1.1000000000000001</v>
      </c>
      <c r="R929">
        <v>1.1000000000000001</v>
      </c>
      <c r="S929">
        <f t="shared" si="373"/>
        <v>257</v>
      </c>
      <c r="T929">
        <f t="shared" si="348"/>
        <v>0</v>
      </c>
      <c r="U929">
        <f t="shared" si="349"/>
        <v>0</v>
      </c>
      <c r="V929">
        <f t="shared" si="350"/>
        <v>0</v>
      </c>
      <c r="W929">
        <f t="shared" si="360"/>
        <v>44</v>
      </c>
      <c r="X929">
        <f t="shared" si="351"/>
        <v>0</v>
      </c>
      <c r="Y929">
        <f t="shared" si="352"/>
        <v>0</v>
      </c>
      <c r="Z929">
        <f t="shared" si="353"/>
        <v>0</v>
      </c>
      <c r="AA929">
        <f t="shared" ref="AA929:AB931" si="424">0.0098*(($BM929*(W929^$BO929)*($C929-14.4)*$BP929)+($BN929*W929*W929))</f>
        <v>2.1828558675814214</v>
      </c>
      <c r="AB929">
        <f t="shared" si="424"/>
        <v>0</v>
      </c>
      <c r="AC929">
        <f t="shared" ref="AC929:AC931" si="425">0.0098*(($BM929*(Y929^$BO929)*($C929-14.4)*$BP929)+($BN929*Y929*Y929))</f>
        <v>0</v>
      </c>
      <c r="AD929" s="96">
        <f t="shared" ref="AD929:AD931" si="426">0.0098*(($BM929*(Z929^$BO929)*($C929-14.4)*$BP929)+($BN929*Z929*Z929))</f>
        <v>0</v>
      </c>
      <c r="AE929" s="95">
        <v>0</v>
      </c>
      <c r="AF929" s="86">
        <v>0</v>
      </c>
      <c r="AG929" s="86">
        <v>0</v>
      </c>
      <c r="AH929">
        <v>0.98</v>
      </c>
      <c r="AI929">
        <v>0.98</v>
      </c>
      <c r="AJ929">
        <v>0.98</v>
      </c>
      <c r="AK929">
        <f t="shared" si="354"/>
        <v>0</v>
      </c>
      <c r="AL929">
        <f t="shared" si="355"/>
        <v>0</v>
      </c>
      <c r="AM929">
        <f t="shared" si="356"/>
        <v>0</v>
      </c>
      <c r="AN929">
        <f t="shared" si="357"/>
        <v>0</v>
      </c>
      <c r="AO929">
        <f t="shared" si="358"/>
        <v>0</v>
      </c>
      <c r="AP929">
        <f t="shared" si="359"/>
        <v>0</v>
      </c>
      <c r="AQ929" s="97">
        <f>(AK929/(IF((237.3*LN(('Mini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29" s="97">
        <f>(AL929/(IF((237.3*LN(('Mini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29" s="97">
        <f>(AM929/(IF((237.3*LN(('Mini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29">
        <f t="shared" ref="AT929:AT931" si="427">0.0098*(($BM929*(AN929^$BO929)*($C929-14.4)*$BP929)+($BN929*AN929*AN929))</f>
        <v>0</v>
      </c>
      <c r="AU929">
        <v>0</v>
      </c>
      <c r="AV929" s="96">
        <v>0</v>
      </c>
      <c r="AW929" s="139">
        <f t="shared" si="402"/>
        <v>1.9333333333333333</v>
      </c>
      <c r="AX929" s="129">
        <v>0</v>
      </c>
      <c r="AY929" s="129">
        <v>0</v>
      </c>
      <c r="AZ929" s="129">
        <v>0</v>
      </c>
      <c r="BA929" s="86"/>
      <c r="BB929" s="86">
        <v>0</v>
      </c>
      <c r="BC929">
        <v>0</v>
      </c>
      <c r="BD929">
        <v>0</v>
      </c>
      <c r="BE929">
        <v>0</v>
      </c>
      <c r="BG929">
        <v>0</v>
      </c>
      <c r="BH929">
        <v>0</v>
      </c>
      <c r="BI929">
        <v>0</v>
      </c>
      <c r="BJ929">
        <v>0</v>
      </c>
      <c r="BM929">
        <f t="shared" si="403"/>
        <v>1.4501879713725999E-3</v>
      </c>
      <c r="BN929">
        <f t="shared" si="404"/>
        <v>3.7831632653061002E-4</v>
      </c>
      <c r="BO929">
        <f t="shared" si="405"/>
        <v>1.4868910444209</v>
      </c>
      <c r="BP929">
        <f t="shared" si="406"/>
        <v>2</v>
      </c>
    </row>
    <row r="930" spans="1:68" x14ac:dyDescent="0.25">
      <c r="A930" t="str">
        <f t="shared" si="346"/>
        <v>20290303</v>
      </c>
      <c r="B930">
        <v>20</v>
      </c>
      <c r="C930">
        <v>290</v>
      </c>
      <c r="D930">
        <v>3</v>
      </c>
      <c r="E930">
        <v>30</v>
      </c>
      <c r="F930" s="138">
        <f t="shared" si="419"/>
        <v>15</v>
      </c>
      <c r="G930">
        <v>0</v>
      </c>
      <c r="H930">
        <v>0</v>
      </c>
      <c r="I930">
        <v>0</v>
      </c>
      <c r="J930" s="94">
        <v>0</v>
      </c>
      <c r="K930" s="87">
        <v>2282.8000000000002</v>
      </c>
      <c r="L930" s="86">
        <v>0</v>
      </c>
      <c r="M930" s="86">
        <v>0</v>
      </c>
      <c r="N930" s="86">
        <v>0</v>
      </c>
      <c r="O930">
        <v>1.3620000000000001</v>
      </c>
      <c r="P930">
        <v>1.1000000000000001</v>
      </c>
      <c r="Q930">
        <v>1.1000000000000001</v>
      </c>
      <c r="R930">
        <v>1.1000000000000001</v>
      </c>
      <c r="S930">
        <f t="shared" si="373"/>
        <v>341</v>
      </c>
      <c r="T930">
        <f t="shared" si="348"/>
        <v>0</v>
      </c>
      <c r="U930">
        <f t="shared" si="349"/>
        <v>0</v>
      </c>
      <c r="V930">
        <f t="shared" si="350"/>
        <v>0</v>
      </c>
      <c r="W930">
        <f t="shared" si="360"/>
        <v>59</v>
      </c>
      <c r="X930">
        <f t="shared" si="351"/>
        <v>0</v>
      </c>
      <c r="Y930">
        <f t="shared" si="352"/>
        <v>0</v>
      </c>
      <c r="Z930">
        <f t="shared" si="353"/>
        <v>0</v>
      </c>
      <c r="AA930">
        <f t="shared" si="424"/>
        <v>1.4346886535326542</v>
      </c>
      <c r="AB930">
        <f t="shared" si="424"/>
        <v>0</v>
      </c>
      <c r="AC930">
        <f t="shared" si="425"/>
        <v>0</v>
      </c>
      <c r="AD930" s="96">
        <f t="shared" si="426"/>
        <v>0</v>
      </c>
      <c r="AE930" s="95">
        <v>0</v>
      </c>
      <c r="AF930" s="86">
        <v>0</v>
      </c>
      <c r="AG930" s="86">
        <v>0</v>
      </c>
      <c r="AH930">
        <v>0.98</v>
      </c>
      <c r="AI930">
        <v>0.98</v>
      </c>
      <c r="AJ930">
        <v>0.98</v>
      </c>
      <c r="AK930">
        <f t="shared" si="354"/>
        <v>0</v>
      </c>
      <c r="AL930">
        <f t="shared" si="355"/>
        <v>0</v>
      </c>
      <c r="AM930">
        <f t="shared" si="356"/>
        <v>0</v>
      </c>
      <c r="AN930">
        <f t="shared" si="357"/>
        <v>0</v>
      </c>
      <c r="AO930">
        <f t="shared" si="358"/>
        <v>0</v>
      </c>
      <c r="AP930">
        <f t="shared" si="359"/>
        <v>0</v>
      </c>
      <c r="AQ930" s="97">
        <f>(AK930/(IF((237.3*LN(('Mini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0" s="97">
        <f>(AL930/(IF((237.3*LN(('Mini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0" s="97">
        <f>(AM930/(IF((237.3*LN(('Mini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0">
        <f t="shared" si="427"/>
        <v>0</v>
      </c>
      <c r="AU930">
        <v>0</v>
      </c>
      <c r="AV930" s="96">
        <v>0</v>
      </c>
      <c r="AW930" s="139">
        <f t="shared" si="402"/>
        <v>2.9</v>
      </c>
      <c r="AX930" s="129">
        <v>0</v>
      </c>
      <c r="AY930" s="129">
        <v>0</v>
      </c>
      <c r="AZ930" s="129">
        <v>0</v>
      </c>
      <c r="BA930" s="86"/>
      <c r="BB930" s="86">
        <v>0</v>
      </c>
      <c r="BC930">
        <v>0</v>
      </c>
      <c r="BD930">
        <v>0</v>
      </c>
      <c r="BE930">
        <v>0</v>
      </c>
      <c r="BG930">
        <v>0</v>
      </c>
      <c r="BH930">
        <v>0</v>
      </c>
      <c r="BI930">
        <v>0</v>
      </c>
      <c r="BJ930">
        <v>0</v>
      </c>
      <c r="BM930">
        <f t="shared" si="403"/>
        <v>1.9563320356262001E-4</v>
      </c>
      <c r="BN930">
        <f t="shared" si="404"/>
        <v>4.4708458846471E-4</v>
      </c>
      <c r="BO930">
        <f t="shared" si="405"/>
        <v>1.766459432507</v>
      </c>
      <c r="BP930">
        <f t="shared" si="406"/>
        <v>2</v>
      </c>
    </row>
    <row r="931" spans="1:68" x14ac:dyDescent="0.25">
      <c r="A931" t="str">
        <f t="shared" si="346"/>
        <v>20290383</v>
      </c>
      <c r="B931">
        <v>20</v>
      </c>
      <c r="C931">
        <v>290</v>
      </c>
      <c r="D931">
        <v>3</v>
      </c>
      <c r="E931">
        <v>38</v>
      </c>
      <c r="F931" s="138">
        <f t="shared" si="419"/>
        <v>20</v>
      </c>
      <c r="G931">
        <v>0</v>
      </c>
      <c r="H931">
        <v>0</v>
      </c>
      <c r="I931">
        <v>0</v>
      </c>
      <c r="J931" s="94">
        <v>0</v>
      </c>
      <c r="K931" s="87">
        <v>3195.4</v>
      </c>
      <c r="L931" s="86">
        <v>0</v>
      </c>
      <c r="M931" s="86">
        <v>0</v>
      </c>
      <c r="N931" s="86">
        <v>0</v>
      </c>
      <c r="O931">
        <v>1.3620000000000001</v>
      </c>
      <c r="P931">
        <v>1.1000000000000001</v>
      </c>
      <c r="Q931">
        <v>1.1000000000000001</v>
      </c>
      <c r="R931">
        <v>1.1000000000000001</v>
      </c>
      <c r="S931">
        <f t="shared" si="373"/>
        <v>477</v>
      </c>
      <c r="T931">
        <f t="shared" si="348"/>
        <v>0</v>
      </c>
      <c r="U931">
        <f t="shared" si="349"/>
        <v>0</v>
      </c>
      <c r="V931">
        <f t="shared" si="350"/>
        <v>0</v>
      </c>
      <c r="W931">
        <f t="shared" si="360"/>
        <v>82</v>
      </c>
      <c r="X931">
        <f t="shared" si="351"/>
        <v>0</v>
      </c>
      <c r="Y931">
        <f t="shared" si="352"/>
        <v>0</v>
      </c>
      <c r="Z931">
        <f t="shared" si="353"/>
        <v>0</v>
      </c>
      <c r="AA931">
        <f t="shared" si="424"/>
        <v>3.7922889722624742</v>
      </c>
      <c r="AB931">
        <f t="shared" si="424"/>
        <v>0</v>
      </c>
      <c r="AC931">
        <f t="shared" si="425"/>
        <v>0</v>
      </c>
      <c r="AD931" s="96">
        <f t="shared" si="426"/>
        <v>0</v>
      </c>
      <c r="AE931" s="95">
        <v>0</v>
      </c>
      <c r="AF931" s="86">
        <v>0</v>
      </c>
      <c r="AG931" s="86">
        <v>0</v>
      </c>
      <c r="AH931">
        <v>0.98</v>
      </c>
      <c r="AI931">
        <v>0.98</v>
      </c>
      <c r="AJ931">
        <v>0.98</v>
      </c>
      <c r="AK931">
        <f t="shared" si="354"/>
        <v>0</v>
      </c>
      <c r="AL931">
        <f t="shared" si="355"/>
        <v>0</v>
      </c>
      <c r="AM931">
        <f t="shared" si="356"/>
        <v>0</v>
      </c>
      <c r="AN931">
        <f t="shared" si="357"/>
        <v>0</v>
      </c>
      <c r="AO931">
        <f t="shared" si="358"/>
        <v>0</v>
      </c>
      <c r="AP931">
        <f t="shared" si="359"/>
        <v>0</v>
      </c>
      <c r="AQ931" s="97">
        <f>(AK931/(IF((237.3*LN(('Mini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1" s="97">
        <f>(AL931/(IF((237.3*LN(('Mini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1" s="97">
        <f>(AM931/(IF((237.3*LN(('Mini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1">
        <f t="shared" si="427"/>
        <v>0</v>
      </c>
      <c r="AU931">
        <v>0</v>
      </c>
      <c r="AV931" s="96">
        <v>0</v>
      </c>
      <c r="AW931" s="139">
        <f t="shared" si="402"/>
        <v>3.8666666666666667</v>
      </c>
      <c r="AX931" s="129">
        <v>0</v>
      </c>
      <c r="AY931" s="129">
        <v>0</v>
      </c>
      <c r="AZ931" s="129">
        <v>0</v>
      </c>
      <c r="BA931" s="86"/>
      <c r="BB931" s="86">
        <v>0</v>
      </c>
      <c r="BC931">
        <v>0</v>
      </c>
      <c r="BD931">
        <v>0</v>
      </c>
      <c r="BE931">
        <v>0</v>
      </c>
      <c r="BG931">
        <v>0</v>
      </c>
      <c r="BH931">
        <v>0</v>
      </c>
      <c r="BI931">
        <v>0</v>
      </c>
      <c r="BJ931">
        <v>0</v>
      </c>
      <c r="BM931">
        <f t="shared" si="403"/>
        <v>1.6730950035507E-3</v>
      </c>
      <c r="BN931">
        <f t="shared" si="404"/>
        <v>3.2929523945446001E-4</v>
      </c>
      <c r="BO931">
        <f t="shared" si="405"/>
        <v>1.3691788367472</v>
      </c>
      <c r="BP931">
        <f t="shared" si="406"/>
        <v>2</v>
      </c>
    </row>
    <row r="932" spans="1:68" x14ac:dyDescent="0.25">
      <c r="A932" t="str">
        <f t="shared" si="346"/>
        <v>20310143</v>
      </c>
      <c r="B932">
        <v>20</v>
      </c>
      <c r="C932">
        <v>310</v>
      </c>
      <c r="D932">
        <v>3</v>
      </c>
      <c r="E932">
        <v>14</v>
      </c>
      <c r="F932" s="138">
        <f t="shared" si="419"/>
        <v>0</v>
      </c>
      <c r="G932">
        <v>0</v>
      </c>
      <c r="H932">
        <v>0</v>
      </c>
      <c r="I932">
        <v>0</v>
      </c>
      <c r="J932" s="94">
        <v>0</v>
      </c>
      <c r="K932" s="87" t="s">
        <v>155</v>
      </c>
      <c r="L932" s="86">
        <v>0</v>
      </c>
      <c r="M932" s="86">
        <v>0</v>
      </c>
      <c r="N932" s="86">
        <v>0</v>
      </c>
      <c r="O932">
        <v>1.3620000000000001</v>
      </c>
      <c r="P932">
        <v>1.1000000000000001</v>
      </c>
      <c r="Q932">
        <v>1.1000000000000001</v>
      </c>
      <c r="R932">
        <v>1.1000000000000001</v>
      </c>
      <c r="S932" t="s">
        <v>154</v>
      </c>
      <c r="T932">
        <f t="shared" si="348"/>
        <v>0</v>
      </c>
      <c r="U932">
        <f t="shared" si="349"/>
        <v>0</v>
      </c>
      <c r="V932">
        <f t="shared" si="350"/>
        <v>0</v>
      </c>
      <c r="W932" t="s">
        <v>154</v>
      </c>
      <c r="X932">
        <f t="shared" si="351"/>
        <v>0</v>
      </c>
      <c r="Y932">
        <f t="shared" si="352"/>
        <v>0</v>
      </c>
      <c r="Z932">
        <f t="shared" si="353"/>
        <v>0</v>
      </c>
      <c r="AA932" t="s">
        <v>154</v>
      </c>
      <c r="AB932" t="s">
        <v>154</v>
      </c>
      <c r="AC932" t="s">
        <v>154</v>
      </c>
      <c r="AD932" s="96" t="s">
        <v>154</v>
      </c>
      <c r="AE932" s="95">
        <v>0</v>
      </c>
      <c r="AF932" s="86">
        <v>0</v>
      </c>
      <c r="AG932" s="86">
        <v>0</v>
      </c>
      <c r="AH932">
        <v>0.98</v>
      </c>
      <c r="AI932">
        <v>0.98</v>
      </c>
      <c r="AJ932">
        <v>0.98</v>
      </c>
      <c r="AK932">
        <f t="shared" si="354"/>
        <v>0</v>
      </c>
      <c r="AL932">
        <f t="shared" si="355"/>
        <v>0</v>
      </c>
      <c r="AM932">
        <f t="shared" si="356"/>
        <v>0</v>
      </c>
      <c r="AN932">
        <f t="shared" si="357"/>
        <v>0</v>
      </c>
      <c r="AO932">
        <f t="shared" si="358"/>
        <v>0</v>
      </c>
      <c r="AP932">
        <f t="shared" si="359"/>
        <v>0</v>
      </c>
      <c r="AQ932" s="97">
        <f>(AK932/(IF((237.3*LN(('Mini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2" s="97">
        <f>(AL932/(IF((237.3*LN(('Mini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2" s="97">
        <f>(AM932/(IF((237.3*LN(('Mini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2" t="s">
        <v>154</v>
      </c>
      <c r="AU932" t="s">
        <v>154</v>
      </c>
      <c r="AV932" s="96" t="s">
        <v>154</v>
      </c>
      <c r="AW932" s="139">
        <f t="shared" si="402"/>
        <v>0</v>
      </c>
      <c r="AX932" s="129">
        <v>0</v>
      </c>
      <c r="AY932" s="129">
        <v>0</v>
      </c>
      <c r="AZ932" s="129">
        <v>0</v>
      </c>
      <c r="BA932" s="86"/>
      <c r="BB932" s="86">
        <v>0</v>
      </c>
      <c r="BC932">
        <v>0</v>
      </c>
      <c r="BD932">
        <v>0</v>
      </c>
      <c r="BE932">
        <v>0</v>
      </c>
      <c r="BG932">
        <v>0</v>
      </c>
      <c r="BH932">
        <v>0</v>
      </c>
      <c r="BI932">
        <v>0</v>
      </c>
      <c r="BJ932">
        <v>0</v>
      </c>
      <c r="BM932">
        <f t="shared" si="403"/>
        <v>0</v>
      </c>
      <c r="BN932">
        <f t="shared" si="404"/>
        <v>0</v>
      </c>
      <c r="BO932">
        <f t="shared" si="405"/>
        <v>0</v>
      </c>
      <c r="BP932">
        <f t="shared" si="406"/>
        <v>0</v>
      </c>
    </row>
    <row r="933" spans="1:68" x14ac:dyDescent="0.25">
      <c r="A933" t="str">
        <f t="shared" si="346"/>
        <v>20310183</v>
      </c>
      <c r="B933">
        <v>20</v>
      </c>
      <c r="C933">
        <v>310</v>
      </c>
      <c r="D933">
        <v>3</v>
      </c>
      <c r="E933">
        <v>18</v>
      </c>
      <c r="F933" s="138">
        <f t="shared" si="419"/>
        <v>0</v>
      </c>
      <c r="G933">
        <v>0</v>
      </c>
      <c r="H933">
        <v>0</v>
      </c>
      <c r="I933">
        <v>0</v>
      </c>
      <c r="J933" s="94">
        <v>0</v>
      </c>
      <c r="K933" s="87" t="s">
        <v>155</v>
      </c>
      <c r="L933" s="86">
        <v>0</v>
      </c>
      <c r="M933" s="86">
        <v>0</v>
      </c>
      <c r="N933" s="86">
        <v>0</v>
      </c>
      <c r="O933">
        <v>1.3620000000000001</v>
      </c>
      <c r="P933">
        <v>1.1000000000000001</v>
      </c>
      <c r="Q933">
        <v>1.1000000000000001</v>
      </c>
      <c r="R933">
        <v>1.1000000000000001</v>
      </c>
      <c r="S933" t="s">
        <v>154</v>
      </c>
      <c r="T933">
        <f t="shared" si="348"/>
        <v>0</v>
      </c>
      <c r="U933">
        <f t="shared" si="349"/>
        <v>0</v>
      </c>
      <c r="V933">
        <f t="shared" si="350"/>
        <v>0</v>
      </c>
      <c r="W933" t="s">
        <v>154</v>
      </c>
      <c r="X933">
        <f t="shared" si="351"/>
        <v>0</v>
      </c>
      <c r="Y933">
        <f t="shared" si="352"/>
        <v>0</v>
      </c>
      <c r="Z933">
        <f t="shared" si="353"/>
        <v>0</v>
      </c>
      <c r="AA933" t="s">
        <v>154</v>
      </c>
      <c r="AB933" t="s">
        <v>154</v>
      </c>
      <c r="AC933" t="s">
        <v>154</v>
      </c>
      <c r="AD933" s="96" t="s">
        <v>154</v>
      </c>
      <c r="AE933" s="95">
        <v>0</v>
      </c>
      <c r="AF933" s="86">
        <v>0</v>
      </c>
      <c r="AG933" s="86">
        <v>0</v>
      </c>
      <c r="AH933">
        <v>0.98</v>
      </c>
      <c r="AI933">
        <v>0.98</v>
      </c>
      <c r="AJ933">
        <v>0.98</v>
      </c>
      <c r="AK933">
        <f t="shared" si="354"/>
        <v>0</v>
      </c>
      <c r="AL933">
        <f t="shared" si="355"/>
        <v>0</v>
      </c>
      <c r="AM933">
        <f t="shared" si="356"/>
        <v>0</v>
      </c>
      <c r="AN933">
        <f t="shared" si="357"/>
        <v>0</v>
      </c>
      <c r="AO933">
        <f t="shared" si="358"/>
        <v>0</v>
      </c>
      <c r="AP933">
        <f t="shared" si="359"/>
        <v>0</v>
      </c>
      <c r="AQ933" s="97">
        <f>(AK933/(IF((237.3*LN(('Mini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3" s="97">
        <f>(AL933/(IF((237.3*LN(('Mini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3" s="97">
        <f>(AM933/(IF((237.3*LN(('Mini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3" t="s">
        <v>154</v>
      </c>
      <c r="AU933" t="s">
        <v>154</v>
      </c>
      <c r="AV933" s="96" t="s">
        <v>154</v>
      </c>
      <c r="AW933" s="139">
        <f t="shared" si="402"/>
        <v>0</v>
      </c>
      <c r="AX933" s="129">
        <v>0</v>
      </c>
      <c r="AY933" s="129">
        <v>0</v>
      </c>
      <c r="AZ933" s="129">
        <v>0</v>
      </c>
      <c r="BA933" s="86"/>
      <c r="BB933" s="86">
        <v>0</v>
      </c>
      <c r="BC933">
        <v>0</v>
      </c>
      <c r="BD933">
        <v>0</v>
      </c>
      <c r="BE933">
        <v>0</v>
      </c>
      <c r="BG933">
        <v>0</v>
      </c>
      <c r="BH933">
        <v>0</v>
      </c>
      <c r="BI933">
        <v>0</v>
      </c>
      <c r="BJ933">
        <v>0</v>
      </c>
      <c r="BM933">
        <f t="shared" si="403"/>
        <v>0</v>
      </c>
      <c r="BN933">
        <f t="shared" si="404"/>
        <v>0</v>
      </c>
      <c r="BO933">
        <f t="shared" si="405"/>
        <v>0</v>
      </c>
      <c r="BP933">
        <f t="shared" si="406"/>
        <v>0</v>
      </c>
    </row>
    <row r="934" spans="1:68" x14ac:dyDescent="0.25">
      <c r="A934" t="str">
        <f t="shared" si="346"/>
        <v>20310233</v>
      </c>
      <c r="B934">
        <v>20</v>
      </c>
      <c r="C934">
        <v>310</v>
      </c>
      <c r="D934">
        <v>3</v>
      </c>
      <c r="E934">
        <v>23</v>
      </c>
      <c r="F934" s="138">
        <f t="shared" si="419"/>
        <v>10</v>
      </c>
      <c r="G934">
        <v>0</v>
      </c>
      <c r="H934">
        <v>0</v>
      </c>
      <c r="I934">
        <v>0</v>
      </c>
      <c r="J934" s="94">
        <v>0</v>
      </c>
      <c r="K934" s="87">
        <v>1850.8</v>
      </c>
      <c r="L934" s="86">
        <v>0</v>
      </c>
      <c r="M934" s="86">
        <v>0</v>
      </c>
      <c r="N934" s="86">
        <v>0</v>
      </c>
      <c r="O934">
        <v>1.3620000000000001</v>
      </c>
      <c r="P934">
        <v>1.1000000000000001</v>
      </c>
      <c r="Q934">
        <v>1.1000000000000001</v>
      </c>
      <c r="R934">
        <v>1.1000000000000001</v>
      </c>
      <c r="S934">
        <f t="shared" si="373"/>
        <v>276</v>
      </c>
      <c r="T934">
        <f t="shared" si="348"/>
        <v>0</v>
      </c>
      <c r="U934">
        <f t="shared" si="349"/>
        <v>0</v>
      </c>
      <c r="V934">
        <f t="shared" si="350"/>
        <v>0</v>
      </c>
      <c r="W934">
        <f t="shared" si="360"/>
        <v>47</v>
      </c>
      <c r="X934">
        <f t="shared" si="351"/>
        <v>0</v>
      </c>
      <c r="Y934">
        <f t="shared" si="352"/>
        <v>0</v>
      </c>
      <c r="Z934">
        <f t="shared" si="353"/>
        <v>0</v>
      </c>
      <c r="AA934">
        <f t="shared" ref="AA934:AB936" si="428">0.0098*(($BM934*(W934^$BO934)*($C934-14.4)*$BP934)+($BN934*W934*W934))</f>
        <v>2.5822111296348109</v>
      </c>
      <c r="AB934">
        <f t="shared" si="428"/>
        <v>0</v>
      </c>
      <c r="AC934">
        <f t="shared" ref="AC934:AC936" si="429">0.0098*(($BM934*(Y934^$BO934)*($C934-14.4)*$BP934)+($BN934*Y934*Y934))</f>
        <v>0</v>
      </c>
      <c r="AD934" s="96">
        <f t="shared" ref="AD934:AD936" si="430">0.0098*(($BM934*(Z934^$BO934)*($C934-14.4)*$BP934)+($BN934*Z934*Z934))</f>
        <v>0</v>
      </c>
      <c r="AE934" s="95">
        <v>0</v>
      </c>
      <c r="AF934" s="86">
        <v>0</v>
      </c>
      <c r="AG934" s="86">
        <v>0</v>
      </c>
      <c r="AH934">
        <v>0.98</v>
      </c>
      <c r="AI934">
        <v>0.98</v>
      </c>
      <c r="AJ934">
        <v>0.98</v>
      </c>
      <c r="AK934">
        <f t="shared" si="354"/>
        <v>0</v>
      </c>
      <c r="AL934">
        <f t="shared" si="355"/>
        <v>0</v>
      </c>
      <c r="AM934">
        <f t="shared" si="356"/>
        <v>0</v>
      </c>
      <c r="AN934">
        <f t="shared" si="357"/>
        <v>0</v>
      </c>
      <c r="AO934">
        <f t="shared" si="358"/>
        <v>0</v>
      </c>
      <c r="AP934">
        <f t="shared" si="359"/>
        <v>0</v>
      </c>
      <c r="AQ934" s="97">
        <f>(AK934/(IF((237.3*LN(('Mini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4" s="97">
        <f>(AL934/(IF((237.3*LN(('Mini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4" s="97">
        <f>(AM934/(IF((237.3*LN(('Mini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4">
        <f t="shared" ref="AT934:AT936" si="431">0.0098*(($BM934*(AN934^$BO934)*($C934-14.4)*$BP934)+($BN934*AN934*AN934))</f>
        <v>0</v>
      </c>
      <c r="AU934">
        <v>0</v>
      </c>
      <c r="AV934" s="96">
        <v>0</v>
      </c>
      <c r="AW934" s="139">
        <f t="shared" si="402"/>
        <v>2.0666666666666669</v>
      </c>
      <c r="AX934" s="129">
        <v>0</v>
      </c>
      <c r="AY934" s="129">
        <v>0</v>
      </c>
      <c r="AZ934" s="129">
        <v>0</v>
      </c>
      <c r="BA934" s="86"/>
      <c r="BB934" s="86">
        <v>0</v>
      </c>
      <c r="BC934">
        <v>0</v>
      </c>
      <c r="BD934">
        <v>0</v>
      </c>
      <c r="BE934">
        <v>0</v>
      </c>
      <c r="BG934">
        <v>0</v>
      </c>
      <c r="BH934">
        <v>0</v>
      </c>
      <c r="BI934">
        <v>0</v>
      </c>
      <c r="BJ934">
        <v>0</v>
      </c>
      <c r="BM934">
        <f t="shared" si="403"/>
        <v>1.4501879713725999E-3</v>
      </c>
      <c r="BN934">
        <f t="shared" si="404"/>
        <v>3.7831632653061002E-4</v>
      </c>
      <c r="BO934">
        <f t="shared" si="405"/>
        <v>1.4868910444209</v>
      </c>
      <c r="BP934">
        <f t="shared" si="406"/>
        <v>2</v>
      </c>
    </row>
    <row r="935" spans="1:68" x14ac:dyDescent="0.25">
      <c r="A935" t="str">
        <f t="shared" si="346"/>
        <v>20310303</v>
      </c>
      <c r="B935">
        <v>20</v>
      </c>
      <c r="C935">
        <v>310</v>
      </c>
      <c r="D935">
        <v>3</v>
      </c>
      <c r="E935">
        <v>30</v>
      </c>
      <c r="F935" s="138">
        <f t="shared" si="419"/>
        <v>15</v>
      </c>
      <c r="G935">
        <v>0</v>
      </c>
      <c r="H935">
        <v>0</v>
      </c>
      <c r="I935">
        <v>0</v>
      </c>
      <c r="J935" s="94">
        <v>0</v>
      </c>
      <c r="K935" s="87">
        <v>2458.3999999999996</v>
      </c>
      <c r="L935" s="86">
        <v>0</v>
      </c>
      <c r="M935" s="86">
        <v>0</v>
      </c>
      <c r="N935" s="86">
        <v>0</v>
      </c>
      <c r="O935">
        <v>1.3620000000000001</v>
      </c>
      <c r="P935">
        <v>1.1000000000000001</v>
      </c>
      <c r="Q935">
        <v>1.1000000000000001</v>
      </c>
      <c r="R935">
        <v>1.1000000000000001</v>
      </c>
      <c r="S935">
        <f t="shared" si="373"/>
        <v>367</v>
      </c>
      <c r="T935">
        <f t="shared" si="348"/>
        <v>0</v>
      </c>
      <c r="U935">
        <f t="shared" si="349"/>
        <v>0</v>
      </c>
      <c r="V935">
        <f t="shared" si="350"/>
        <v>0</v>
      </c>
      <c r="W935">
        <f t="shared" si="360"/>
        <v>63</v>
      </c>
      <c r="X935">
        <f t="shared" si="351"/>
        <v>0</v>
      </c>
      <c r="Y935">
        <f t="shared" si="352"/>
        <v>0</v>
      </c>
      <c r="Z935">
        <f t="shared" si="353"/>
        <v>0</v>
      </c>
      <c r="AA935">
        <f t="shared" si="428"/>
        <v>1.7268743375976907</v>
      </c>
      <c r="AB935">
        <f t="shared" si="428"/>
        <v>0</v>
      </c>
      <c r="AC935">
        <f t="shared" si="429"/>
        <v>0</v>
      </c>
      <c r="AD935" s="96">
        <f t="shared" si="430"/>
        <v>0</v>
      </c>
      <c r="AE935" s="95">
        <v>0</v>
      </c>
      <c r="AF935" s="86">
        <v>0</v>
      </c>
      <c r="AG935" s="86">
        <v>0</v>
      </c>
      <c r="AH935">
        <v>0.98</v>
      </c>
      <c r="AI935">
        <v>0.98</v>
      </c>
      <c r="AJ935">
        <v>0.98</v>
      </c>
      <c r="AK935">
        <f t="shared" si="354"/>
        <v>0</v>
      </c>
      <c r="AL935">
        <f t="shared" si="355"/>
        <v>0</v>
      </c>
      <c r="AM935">
        <f t="shared" si="356"/>
        <v>0</v>
      </c>
      <c r="AN935">
        <f t="shared" si="357"/>
        <v>0</v>
      </c>
      <c r="AO935">
        <f t="shared" si="358"/>
        <v>0</v>
      </c>
      <c r="AP935">
        <f t="shared" si="359"/>
        <v>0</v>
      </c>
      <c r="AQ935" s="97">
        <f>(AK935/(IF((237.3*LN(('Mini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5" s="97">
        <f>(AL935/(IF((237.3*LN(('Mini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5" s="97">
        <f>(AM935/(IF((237.3*LN(('Mini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5">
        <f t="shared" si="431"/>
        <v>0</v>
      </c>
      <c r="AU935">
        <v>0</v>
      </c>
      <c r="AV935" s="96">
        <v>0</v>
      </c>
      <c r="AW935" s="139">
        <f t="shared" si="402"/>
        <v>3.1</v>
      </c>
      <c r="AX935" s="129">
        <v>0</v>
      </c>
      <c r="AY935" s="129">
        <v>0</v>
      </c>
      <c r="AZ935" s="129">
        <v>0</v>
      </c>
      <c r="BA935" s="86"/>
      <c r="BB935" s="86">
        <v>0</v>
      </c>
      <c r="BC935">
        <v>0</v>
      </c>
      <c r="BD935">
        <v>0</v>
      </c>
      <c r="BE935">
        <v>0</v>
      </c>
      <c r="BG935">
        <v>0</v>
      </c>
      <c r="BH935">
        <v>0</v>
      </c>
      <c r="BI935">
        <v>0</v>
      </c>
      <c r="BJ935">
        <v>0</v>
      </c>
      <c r="BM935">
        <f t="shared" si="403"/>
        <v>1.9563320356262001E-4</v>
      </c>
      <c r="BN935">
        <f t="shared" si="404"/>
        <v>4.4708458846471E-4</v>
      </c>
      <c r="BO935">
        <f t="shared" si="405"/>
        <v>1.766459432507</v>
      </c>
      <c r="BP935">
        <f t="shared" si="406"/>
        <v>2</v>
      </c>
    </row>
    <row r="936" spans="1:68" x14ac:dyDescent="0.25">
      <c r="A936" t="str">
        <f t="shared" si="346"/>
        <v>20310383</v>
      </c>
      <c r="B936">
        <v>20</v>
      </c>
      <c r="C936">
        <v>310</v>
      </c>
      <c r="D936">
        <v>3</v>
      </c>
      <c r="E936">
        <v>38</v>
      </c>
      <c r="F936" s="138">
        <f t="shared" si="419"/>
        <v>20</v>
      </c>
      <c r="G936">
        <v>0</v>
      </c>
      <c r="H936">
        <v>0</v>
      </c>
      <c r="I936">
        <v>0</v>
      </c>
      <c r="J936" s="94">
        <v>0</v>
      </c>
      <c r="K936" s="87">
        <v>3441.2</v>
      </c>
      <c r="L936" s="86">
        <v>0</v>
      </c>
      <c r="M936" s="86">
        <v>0</v>
      </c>
      <c r="N936" s="86">
        <v>0</v>
      </c>
      <c r="O936">
        <v>1.3620000000000001</v>
      </c>
      <c r="P936">
        <v>1.1000000000000001</v>
      </c>
      <c r="Q936">
        <v>1.1000000000000001</v>
      </c>
      <c r="R936">
        <v>1.1000000000000001</v>
      </c>
      <c r="S936">
        <f t="shared" ref="S936:S981" si="432">ROUND(K936*POWER((($M$1-$M$2)/LN(($M$1-$M$3)/($M$2-$M$3)))/((75-65)/LN((75-20)/(65-20))),O936),0)</f>
        <v>514</v>
      </c>
      <c r="T936">
        <f t="shared" si="348"/>
        <v>0</v>
      </c>
      <c r="U936">
        <f t="shared" si="349"/>
        <v>0</v>
      </c>
      <c r="V936">
        <f t="shared" si="350"/>
        <v>0</v>
      </c>
      <c r="W936">
        <f t="shared" si="360"/>
        <v>88</v>
      </c>
      <c r="X936">
        <f t="shared" si="351"/>
        <v>0</v>
      </c>
      <c r="Y936">
        <f t="shared" si="352"/>
        <v>0</v>
      </c>
      <c r="Z936">
        <f t="shared" si="353"/>
        <v>0</v>
      </c>
      <c r="AA936">
        <f t="shared" si="428"/>
        <v>4.4797641000701285</v>
      </c>
      <c r="AB936">
        <f t="shared" si="428"/>
        <v>0</v>
      </c>
      <c r="AC936">
        <f t="shared" si="429"/>
        <v>0</v>
      </c>
      <c r="AD936" s="96">
        <f t="shared" si="430"/>
        <v>0</v>
      </c>
      <c r="AE936" s="95">
        <v>0</v>
      </c>
      <c r="AF936" s="86">
        <v>0</v>
      </c>
      <c r="AG936" s="86">
        <v>0</v>
      </c>
      <c r="AH936">
        <v>0.98</v>
      </c>
      <c r="AI936">
        <v>0.98</v>
      </c>
      <c r="AJ936">
        <v>0.98</v>
      </c>
      <c r="AK936">
        <f t="shared" si="354"/>
        <v>0</v>
      </c>
      <c r="AL936">
        <f t="shared" si="355"/>
        <v>0</v>
      </c>
      <c r="AM936">
        <f t="shared" si="356"/>
        <v>0</v>
      </c>
      <c r="AN936">
        <f t="shared" si="357"/>
        <v>0</v>
      </c>
      <c r="AO936">
        <f t="shared" si="358"/>
        <v>0</v>
      </c>
      <c r="AP936">
        <f t="shared" si="359"/>
        <v>0</v>
      </c>
      <c r="AQ936" s="97">
        <f>(AK936/(IF((237.3*LN(('Mini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6" s="97">
        <f>(AL936/(IF((237.3*LN(('Mini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6" s="97">
        <f>(AM936/(IF((237.3*LN(('Mini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6">
        <f t="shared" si="431"/>
        <v>0</v>
      </c>
      <c r="AU936">
        <v>0</v>
      </c>
      <c r="AV936" s="96">
        <v>0</v>
      </c>
      <c r="AW936" s="139">
        <f t="shared" si="402"/>
        <v>4.1333333333333337</v>
      </c>
      <c r="AX936" s="129">
        <v>0</v>
      </c>
      <c r="AY936" s="129">
        <v>0</v>
      </c>
      <c r="AZ936" s="129">
        <v>0</v>
      </c>
      <c r="BA936" s="86"/>
      <c r="BB936" s="86">
        <v>0</v>
      </c>
      <c r="BC936">
        <v>0</v>
      </c>
      <c r="BD936">
        <v>0</v>
      </c>
      <c r="BE936">
        <v>0</v>
      </c>
      <c r="BG936">
        <v>0</v>
      </c>
      <c r="BH936">
        <v>0</v>
      </c>
      <c r="BI936">
        <v>0</v>
      </c>
      <c r="BJ936">
        <v>0</v>
      </c>
      <c r="BM936">
        <f t="shared" si="403"/>
        <v>1.6730950035507E-3</v>
      </c>
      <c r="BN936">
        <f t="shared" si="404"/>
        <v>3.2929523945446001E-4</v>
      </c>
      <c r="BO936">
        <f t="shared" si="405"/>
        <v>1.3691788367472</v>
      </c>
      <c r="BP936">
        <f t="shared" si="406"/>
        <v>2</v>
      </c>
    </row>
    <row r="937" spans="1:68" x14ac:dyDescent="0.25">
      <c r="A937" t="str">
        <f t="shared" si="346"/>
        <v>20330143</v>
      </c>
      <c r="B937">
        <v>20</v>
      </c>
      <c r="C937">
        <v>330</v>
      </c>
      <c r="D937">
        <v>3</v>
      </c>
      <c r="E937">
        <v>14</v>
      </c>
      <c r="F937" s="138">
        <f t="shared" si="419"/>
        <v>0</v>
      </c>
      <c r="G937">
        <v>0</v>
      </c>
      <c r="H937">
        <v>0</v>
      </c>
      <c r="I937">
        <v>0</v>
      </c>
      <c r="J937" s="94">
        <v>0</v>
      </c>
      <c r="K937" s="87" t="s">
        <v>155</v>
      </c>
      <c r="L937" s="86">
        <v>0</v>
      </c>
      <c r="M937" s="86">
        <v>0</v>
      </c>
      <c r="N937" s="86">
        <v>0</v>
      </c>
      <c r="O937">
        <v>1.3620000000000001</v>
      </c>
      <c r="P937">
        <v>1.1000000000000001</v>
      </c>
      <c r="Q937">
        <v>1.1000000000000001</v>
      </c>
      <c r="R937">
        <v>1.1000000000000001</v>
      </c>
      <c r="S937" t="s">
        <v>154</v>
      </c>
      <c r="T937">
        <f t="shared" si="348"/>
        <v>0</v>
      </c>
      <c r="U937">
        <f t="shared" si="349"/>
        <v>0</v>
      </c>
      <c r="V937">
        <f t="shared" si="350"/>
        <v>0</v>
      </c>
      <c r="W937" t="s">
        <v>154</v>
      </c>
      <c r="X937">
        <f t="shared" si="351"/>
        <v>0</v>
      </c>
      <c r="Y937">
        <f t="shared" si="352"/>
        <v>0</v>
      </c>
      <c r="Z937">
        <f t="shared" si="353"/>
        <v>0</v>
      </c>
      <c r="AA937" t="s">
        <v>154</v>
      </c>
      <c r="AB937" t="s">
        <v>154</v>
      </c>
      <c r="AC937" t="s">
        <v>154</v>
      </c>
      <c r="AD937" s="96" t="s">
        <v>154</v>
      </c>
      <c r="AE937" s="95">
        <v>0</v>
      </c>
      <c r="AF937" s="86">
        <v>0</v>
      </c>
      <c r="AG937" s="86">
        <v>0</v>
      </c>
      <c r="AH937">
        <v>0.98</v>
      </c>
      <c r="AI937">
        <v>0.98</v>
      </c>
      <c r="AJ937">
        <v>0.98</v>
      </c>
      <c r="AK937">
        <f t="shared" si="354"/>
        <v>0</v>
      </c>
      <c r="AL937">
        <f t="shared" si="355"/>
        <v>0</v>
      </c>
      <c r="AM937">
        <f t="shared" si="356"/>
        <v>0</v>
      </c>
      <c r="AN937">
        <f t="shared" si="357"/>
        <v>0</v>
      </c>
      <c r="AO937">
        <f t="shared" si="358"/>
        <v>0</v>
      </c>
      <c r="AP937">
        <f t="shared" si="359"/>
        <v>0</v>
      </c>
      <c r="AQ937" s="97">
        <f>(AK937/(IF((237.3*LN(('Mini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7" s="97">
        <f>(AL937/(IF((237.3*LN(('Mini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7" s="97">
        <f>(AM937/(IF((237.3*LN(('Mini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7" t="s">
        <v>154</v>
      </c>
      <c r="AU937" t="s">
        <v>154</v>
      </c>
      <c r="AV937" s="96" t="s">
        <v>154</v>
      </c>
      <c r="AW937" s="139">
        <f t="shared" si="402"/>
        <v>0</v>
      </c>
      <c r="AX937" s="129">
        <v>0</v>
      </c>
      <c r="AY937" s="129">
        <v>0</v>
      </c>
      <c r="AZ937" s="129">
        <v>0</v>
      </c>
      <c r="BA937" s="86"/>
      <c r="BB937" s="86">
        <v>0</v>
      </c>
      <c r="BC937">
        <v>0</v>
      </c>
      <c r="BD937">
        <v>0</v>
      </c>
      <c r="BE937">
        <v>0</v>
      </c>
      <c r="BG937">
        <v>0</v>
      </c>
      <c r="BH937">
        <v>0</v>
      </c>
      <c r="BI937">
        <v>0</v>
      </c>
      <c r="BJ937">
        <v>0</v>
      </c>
      <c r="BM937">
        <f t="shared" si="403"/>
        <v>0</v>
      </c>
      <c r="BN937">
        <f t="shared" si="404"/>
        <v>0</v>
      </c>
      <c r="BO937">
        <f t="shared" si="405"/>
        <v>0</v>
      </c>
      <c r="BP937">
        <f t="shared" si="406"/>
        <v>0</v>
      </c>
    </row>
    <row r="938" spans="1:68" x14ac:dyDescent="0.25">
      <c r="A938" t="str">
        <f t="shared" si="346"/>
        <v>20330183</v>
      </c>
      <c r="B938">
        <v>20</v>
      </c>
      <c r="C938">
        <v>330</v>
      </c>
      <c r="D938">
        <v>3</v>
      </c>
      <c r="E938">
        <v>18</v>
      </c>
      <c r="F938" s="138">
        <f t="shared" si="419"/>
        <v>0</v>
      </c>
      <c r="G938">
        <v>0</v>
      </c>
      <c r="H938">
        <v>0</v>
      </c>
      <c r="I938">
        <v>0</v>
      </c>
      <c r="J938" s="94">
        <v>0</v>
      </c>
      <c r="K938" s="87" t="s">
        <v>155</v>
      </c>
      <c r="L938" s="86">
        <v>0</v>
      </c>
      <c r="M938" s="86">
        <v>0</v>
      </c>
      <c r="N938" s="86">
        <v>0</v>
      </c>
      <c r="O938">
        <v>1.3620000000000001</v>
      </c>
      <c r="P938">
        <v>1.1000000000000001</v>
      </c>
      <c r="Q938">
        <v>1.1000000000000001</v>
      </c>
      <c r="R938">
        <v>1.1000000000000001</v>
      </c>
      <c r="S938" t="s">
        <v>154</v>
      </c>
      <c r="T938">
        <f t="shared" si="348"/>
        <v>0</v>
      </c>
      <c r="U938">
        <f t="shared" si="349"/>
        <v>0</v>
      </c>
      <c r="V938">
        <f t="shared" si="350"/>
        <v>0</v>
      </c>
      <c r="W938" t="s">
        <v>154</v>
      </c>
      <c r="X938">
        <f t="shared" si="351"/>
        <v>0</v>
      </c>
      <c r="Y938">
        <f t="shared" si="352"/>
        <v>0</v>
      </c>
      <c r="Z938">
        <f t="shared" si="353"/>
        <v>0</v>
      </c>
      <c r="AA938" t="s">
        <v>154</v>
      </c>
      <c r="AB938" t="s">
        <v>154</v>
      </c>
      <c r="AC938" t="s">
        <v>154</v>
      </c>
      <c r="AD938" s="96" t="s">
        <v>154</v>
      </c>
      <c r="AE938" s="95">
        <v>0</v>
      </c>
      <c r="AF938" s="86">
        <v>0</v>
      </c>
      <c r="AG938" s="86">
        <v>0</v>
      </c>
      <c r="AH938">
        <v>0.98</v>
      </c>
      <c r="AI938">
        <v>0.98</v>
      </c>
      <c r="AJ938">
        <v>0.98</v>
      </c>
      <c r="AK938">
        <f t="shared" si="354"/>
        <v>0</v>
      </c>
      <c r="AL938">
        <f t="shared" si="355"/>
        <v>0</v>
      </c>
      <c r="AM938">
        <f t="shared" si="356"/>
        <v>0</v>
      </c>
      <c r="AN938">
        <f t="shared" si="357"/>
        <v>0</v>
      </c>
      <c r="AO938">
        <f t="shared" si="358"/>
        <v>0</v>
      </c>
      <c r="AP938">
        <f t="shared" si="359"/>
        <v>0</v>
      </c>
      <c r="AQ938" s="97">
        <f>(AK938/(IF((237.3*LN(('Mini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8" s="97">
        <f>(AL938/(IF((237.3*LN(('Mini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8" s="97">
        <f>(AM938/(IF((237.3*LN(('Mini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8" t="s">
        <v>154</v>
      </c>
      <c r="AU938" t="s">
        <v>154</v>
      </c>
      <c r="AV938" s="96" t="s">
        <v>154</v>
      </c>
      <c r="AW938" s="139">
        <f t="shared" si="402"/>
        <v>0</v>
      </c>
      <c r="AX938" s="129">
        <v>0</v>
      </c>
      <c r="AY938" s="129">
        <v>0</v>
      </c>
      <c r="AZ938" s="129">
        <v>0</v>
      </c>
      <c r="BA938" s="86"/>
      <c r="BB938" s="86">
        <v>0</v>
      </c>
      <c r="BC938">
        <v>0</v>
      </c>
      <c r="BD938">
        <v>0</v>
      </c>
      <c r="BE938">
        <v>0</v>
      </c>
      <c r="BG938">
        <v>0</v>
      </c>
      <c r="BH938">
        <v>0</v>
      </c>
      <c r="BI938">
        <v>0</v>
      </c>
      <c r="BJ938">
        <v>0</v>
      </c>
      <c r="BM938">
        <f t="shared" si="403"/>
        <v>0</v>
      </c>
      <c r="BN938">
        <f t="shared" si="404"/>
        <v>0</v>
      </c>
      <c r="BO938">
        <f t="shared" si="405"/>
        <v>0</v>
      </c>
      <c r="BP938">
        <f t="shared" si="406"/>
        <v>0</v>
      </c>
    </row>
    <row r="939" spans="1:68" x14ac:dyDescent="0.25">
      <c r="A939" t="str">
        <f t="shared" si="346"/>
        <v>20330233</v>
      </c>
      <c r="B939">
        <v>20</v>
      </c>
      <c r="C939">
        <v>330</v>
      </c>
      <c r="D939">
        <v>3</v>
      </c>
      <c r="E939">
        <v>23</v>
      </c>
      <c r="F939" s="138">
        <f t="shared" si="419"/>
        <v>10</v>
      </c>
      <c r="G939">
        <v>0</v>
      </c>
      <c r="H939">
        <v>0</v>
      </c>
      <c r="I939">
        <v>0</v>
      </c>
      <c r="J939" s="94">
        <v>0</v>
      </c>
      <c r="K939" s="87">
        <v>1983</v>
      </c>
      <c r="L939" s="86">
        <v>0</v>
      </c>
      <c r="M939" s="86">
        <v>0</v>
      </c>
      <c r="N939" s="86">
        <v>0</v>
      </c>
      <c r="O939">
        <v>1.3620000000000001</v>
      </c>
      <c r="P939">
        <v>1.1000000000000001</v>
      </c>
      <c r="Q939">
        <v>1.1000000000000001</v>
      </c>
      <c r="R939">
        <v>1.1000000000000001</v>
      </c>
      <c r="S939">
        <f t="shared" si="432"/>
        <v>296</v>
      </c>
      <c r="T939">
        <f t="shared" si="348"/>
        <v>0</v>
      </c>
      <c r="U939">
        <f t="shared" si="349"/>
        <v>0</v>
      </c>
      <c r="V939">
        <f t="shared" si="350"/>
        <v>0</v>
      </c>
      <c r="W939">
        <f t="shared" si="360"/>
        <v>51</v>
      </c>
      <c r="X939">
        <f t="shared" si="351"/>
        <v>0</v>
      </c>
      <c r="Y939">
        <f t="shared" si="352"/>
        <v>0</v>
      </c>
      <c r="Z939">
        <f t="shared" si="353"/>
        <v>0</v>
      </c>
      <c r="AA939">
        <f t="shared" ref="AA939:AB941" si="433">0.0098*(($BM939*(W939^$BO939)*($C939-14.4)*$BP939)+($BN939*W939*W939))</f>
        <v>3.1126888739420875</v>
      </c>
      <c r="AB939">
        <f t="shared" si="433"/>
        <v>0</v>
      </c>
      <c r="AC939">
        <f t="shared" ref="AC939:AC941" si="434">0.0098*(($BM939*(Y939^$BO939)*($C939-14.4)*$BP939)+($BN939*Y939*Y939))</f>
        <v>0</v>
      </c>
      <c r="AD939" s="96">
        <f t="shared" ref="AD939:AD941" si="435">0.0098*(($BM939*(Z939^$BO939)*($C939-14.4)*$BP939)+($BN939*Z939*Z939))</f>
        <v>0</v>
      </c>
      <c r="AE939" s="95">
        <v>0</v>
      </c>
      <c r="AF939" s="86">
        <v>0</v>
      </c>
      <c r="AG939" s="86">
        <v>0</v>
      </c>
      <c r="AH939">
        <v>0.98</v>
      </c>
      <c r="AI939">
        <v>0.98</v>
      </c>
      <c r="AJ939">
        <v>0.98</v>
      </c>
      <c r="AK939">
        <f t="shared" si="354"/>
        <v>0</v>
      </c>
      <c r="AL939">
        <f t="shared" si="355"/>
        <v>0</v>
      </c>
      <c r="AM939">
        <f t="shared" si="356"/>
        <v>0</v>
      </c>
      <c r="AN939">
        <f t="shared" si="357"/>
        <v>0</v>
      </c>
      <c r="AO939">
        <f t="shared" si="358"/>
        <v>0</v>
      </c>
      <c r="AP939">
        <f t="shared" si="359"/>
        <v>0</v>
      </c>
      <c r="AQ939" s="97">
        <f>(AK939/(IF((237.3*LN(('Mini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39" s="97">
        <f>(AL939/(IF((237.3*LN(('Mini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39" s="97">
        <f>(AM939/(IF((237.3*LN(('Mini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39">
        <f t="shared" ref="AT939:AT941" si="436">0.0098*(($BM939*(AN939^$BO939)*($C939-14.4)*$BP939)+($BN939*AN939*AN939))</f>
        <v>0</v>
      </c>
      <c r="AU939">
        <v>0</v>
      </c>
      <c r="AV939" s="96">
        <v>0</v>
      </c>
      <c r="AW939" s="139">
        <f t="shared" si="402"/>
        <v>2.2000000000000002</v>
      </c>
      <c r="AX939" s="129">
        <v>0</v>
      </c>
      <c r="AY939" s="129">
        <v>0</v>
      </c>
      <c r="AZ939" s="129">
        <v>0</v>
      </c>
      <c r="BA939" s="86"/>
      <c r="BB939" s="86">
        <v>0</v>
      </c>
      <c r="BC939">
        <v>0</v>
      </c>
      <c r="BD939">
        <v>0</v>
      </c>
      <c r="BE939">
        <v>0</v>
      </c>
      <c r="BG939">
        <v>0</v>
      </c>
      <c r="BH939">
        <v>0</v>
      </c>
      <c r="BI939">
        <v>0</v>
      </c>
      <c r="BJ939">
        <v>0</v>
      </c>
      <c r="BM939">
        <f t="shared" si="403"/>
        <v>1.4501879713725999E-3</v>
      </c>
      <c r="BN939">
        <f t="shared" si="404"/>
        <v>3.7831632653061002E-4</v>
      </c>
      <c r="BO939">
        <f t="shared" si="405"/>
        <v>1.4868910444209</v>
      </c>
      <c r="BP939">
        <f t="shared" si="406"/>
        <v>2</v>
      </c>
    </row>
    <row r="940" spans="1:68" x14ac:dyDescent="0.25">
      <c r="A940" t="str">
        <f t="shared" si="346"/>
        <v>20330303</v>
      </c>
      <c r="B940">
        <v>20</v>
      </c>
      <c r="C940">
        <v>330</v>
      </c>
      <c r="D940">
        <v>3</v>
      </c>
      <c r="E940">
        <v>30</v>
      </c>
      <c r="F940" s="138">
        <f t="shared" si="419"/>
        <v>15</v>
      </c>
      <c r="G940">
        <v>0</v>
      </c>
      <c r="H940">
        <v>0</v>
      </c>
      <c r="I940">
        <v>0</v>
      </c>
      <c r="J940" s="94">
        <v>0</v>
      </c>
      <c r="K940" s="87">
        <v>2634</v>
      </c>
      <c r="L940" s="86">
        <v>0</v>
      </c>
      <c r="M940" s="86">
        <v>0</v>
      </c>
      <c r="N940" s="86">
        <v>0</v>
      </c>
      <c r="O940">
        <v>1.3620000000000001</v>
      </c>
      <c r="P940">
        <v>1.1000000000000001</v>
      </c>
      <c r="Q940">
        <v>1.1000000000000001</v>
      </c>
      <c r="R940">
        <v>1.1000000000000001</v>
      </c>
      <c r="S940">
        <f t="shared" si="432"/>
        <v>393</v>
      </c>
      <c r="T940">
        <f t="shared" si="348"/>
        <v>0</v>
      </c>
      <c r="U940">
        <f t="shared" si="349"/>
        <v>0</v>
      </c>
      <c r="V940">
        <f t="shared" si="350"/>
        <v>0</v>
      </c>
      <c r="W940">
        <f t="shared" si="360"/>
        <v>68</v>
      </c>
      <c r="X940">
        <f t="shared" si="351"/>
        <v>0</v>
      </c>
      <c r="Y940">
        <f t="shared" si="352"/>
        <v>0</v>
      </c>
      <c r="Z940">
        <f t="shared" si="353"/>
        <v>0</v>
      </c>
      <c r="AA940">
        <f t="shared" si="433"/>
        <v>2.1090184987203204</v>
      </c>
      <c r="AB940">
        <f t="shared" si="433"/>
        <v>0</v>
      </c>
      <c r="AC940">
        <f t="shared" si="434"/>
        <v>0</v>
      </c>
      <c r="AD940" s="96">
        <f t="shared" si="435"/>
        <v>0</v>
      </c>
      <c r="AE940" s="95">
        <v>0</v>
      </c>
      <c r="AF940" s="86">
        <v>0</v>
      </c>
      <c r="AG940" s="86">
        <v>0</v>
      </c>
      <c r="AH940">
        <v>0.98</v>
      </c>
      <c r="AI940">
        <v>0.98</v>
      </c>
      <c r="AJ940">
        <v>0.98</v>
      </c>
      <c r="AK940">
        <f t="shared" si="354"/>
        <v>0</v>
      </c>
      <c r="AL940">
        <f t="shared" si="355"/>
        <v>0</v>
      </c>
      <c r="AM940">
        <f t="shared" si="356"/>
        <v>0</v>
      </c>
      <c r="AN940">
        <f t="shared" si="357"/>
        <v>0</v>
      </c>
      <c r="AO940">
        <f t="shared" si="358"/>
        <v>0</v>
      </c>
      <c r="AP940">
        <f t="shared" si="359"/>
        <v>0</v>
      </c>
      <c r="AQ940" s="97">
        <f>(AK940/(IF((237.3*LN(('Mini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0" s="97">
        <f>(AL940/(IF((237.3*LN(('Mini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0" s="97">
        <f>(AM940/(IF((237.3*LN(('Mini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0">
        <f t="shared" si="436"/>
        <v>0</v>
      </c>
      <c r="AU940">
        <v>0</v>
      </c>
      <c r="AV940" s="96">
        <v>0</v>
      </c>
      <c r="AW940" s="139">
        <f t="shared" si="402"/>
        <v>3.3000000000000003</v>
      </c>
      <c r="AX940" s="129">
        <v>0</v>
      </c>
      <c r="AY940" s="129">
        <v>0</v>
      </c>
      <c r="AZ940" s="129">
        <v>0</v>
      </c>
      <c r="BA940" s="86"/>
      <c r="BB940" s="86">
        <v>0</v>
      </c>
      <c r="BC940">
        <v>0</v>
      </c>
      <c r="BD940">
        <v>0</v>
      </c>
      <c r="BE940">
        <v>0</v>
      </c>
      <c r="BG940">
        <v>0</v>
      </c>
      <c r="BH940">
        <v>0</v>
      </c>
      <c r="BI940">
        <v>0</v>
      </c>
      <c r="BJ940">
        <v>0</v>
      </c>
      <c r="BM940">
        <f t="shared" si="403"/>
        <v>1.9563320356262001E-4</v>
      </c>
      <c r="BN940">
        <f t="shared" si="404"/>
        <v>4.4708458846471E-4</v>
      </c>
      <c r="BO940">
        <f t="shared" si="405"/>
        <v>1.766459432507</v>
      </c>
      <c r="BP940">
        <f t="shared" si="406"/>
        <v>2</v>
      </c>
    </row>
    <row r="941" spans="1:68" x14ac:dyDescent="0.25">
      <c r="A941" t="str">
        <f t="shared" si="346"/>
        <v>20330383</v>
      </c>
      <c r="B941">
        <v>20</v>
      </c>
      <c r="C941">
        <v>330</v>
      </c>
      <c r="D941">
        <v>3</v>
      </c>
      <c r="E941">
        <v>38</v>
      </c>
      <c r="F941" s="138">
        <f t="shared" si="419"/>
        <v>20</v>
      </c>
      <c r="G941">
        <v>0</v>
      </c>
      <c r="H941">
        <v>0</v>
      </c>
      <c r="I941">
        <v>0</v>
      </c>
      <c r="J941" s="94">
        <v>0</v>
      </c>
      <c r="K941" s="87">
        <v>3687</v>
      </c>
      <c r="L941" s="86">
        <v>0</v>
      </c>
      <c r="M941" s="86">
        <v>0</v>
      </c>
      <c r="N941" s="86">
        <v>0</v>
      </c>
      <c r="O941">
        <v>1.3620000000000001</v>
      </c>
      <c r="P941">
        <v>1.1000000000000001</v>
      </c>
      <c r="Q941">
        <v>1.1000000000000001</v>
      </c>
      <c r="R941">
        <v>1.1000000000000001</v>
      </c>
      <c r="S941">
        <f t="shared" si="432"/>
        <v>550</v>
      </c>
      <c r="T941">
        <f t="shared" si="348"/>
        <v>0</v>
      </c>
      <c r="U941">
        <f t="shared" si="349"/>
        <v>0</v>
      </c>
      <c r="V941">
        <f t="shared" si="350"/>
        <v>0</v>
      </c>
      <c r="W941">
        <f t="shared" si="360"/>
        <v>95</v>
      </c>
      <c r="X941">
        <f t="shared" si="351"/>
        <v>0</v>
      </c>
      <c r="Y941">
        <f t="shared" si="352"/>
        <v>0</v>
      </c>
      <c r="Z941">
        <f t="shared" si="353"/>
        <v>0</v>
      </c>
      <c r="AA941">
        <f t="shared" si="433"/>
        <v>5.310790997336448</v>
      </c>
      <c r="AB941">
        <f t="shared" si="433"/>
        <v>0</v>
      </c>
      <c r="AC941">
        <f t="shared" si="434"/>
        <v>0</v>
      </c>
      <c r="AD941" s="96">
        <f t="shared" si="435"/>
        <v>0</v>
      </c>
      <c r="AE941" s="95">
        <v>0</v>
      </c>
      <c r="AF941" s="86">
        <v>0</v>
      </c>
      <c r="AG941" s="86">
        <v>0</v>
      </c>
      <c r="AH941">
        <v>0.98</v>
      </c>
      <c r="AI941">
        <v>0.98</v>
      </c>
      <c r="AJ941">
        <v>0.98</v>
      </c>
      <c r="AK941">
        <f t="shared" si="354"/>
        <v>0</v>
      </c>
      <c r="AL941">
        <f t="shared" si="355"/>
        <v>0</v>
      </c>
      <c r="AM941">
        <f t="shared" si="356"/>
        <v>0</v>
      </c>
      <c r="AN941">
        <f t="shared" si="357"/>
        <v>0</v>
      </c>
      <c r="AO941">
        <f t="shared" si="358"/>
        <v>0</v>
      </c>
      <c r="AP941">
        <f t="shared" si="359"/>
        <v>0</v>
      </c>
      <c r="AQ941" s="97">
        <f>(AK941/(IF((237.3*LN(('Mini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1" s="97">
        <f>(AL941/(IF((237.3*LN(('Mini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1" s="97">
        <f>(AM941/(IF((237.3*LN(('Mini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1">
        <f t="shared" si="436"/>
        <v>0</v>
      </c>
      <c r="AU941">
        <v>0</v>
      </c>
      <c r="AV941" s="96">
        <v>0</v>
      </c>
      <c r="AW941" s="139">
        <f t="shared" si="402"/>
        <v>4.4000000000000004</v>
      </c>
      <c r="AX941" s="129">
        <v>0</v>
      </c>
      <c r="AY941" s="129">
        <v>0</v>
      </c>
      <c r="AZ941" s="129">
        <v>0</v>
      </c>
      <c r="BA941" s="86"/>
      <c r="BB941" s="86">
        <v>0</v>
      </c>
      <c r="BC941">
        <v>0</v>
      </c>
      <c r="BD941">
        <v>0</v>
      </c>
      <c r="BE941">
        <v>0</v>
      </c>
      <c r="BG941">
        <v>0</v>
      </c>
      <c r="BH941">
        <v>0</v>
      </c>
      <c r="BI941">
        <v>0</v>
      </c>
      <c r="BJ941">
        <v>0</v>
      </c>
      <c r="BM941">
        <f t="shared" si="403"/>
        <v>1.6730950035507E-3</v>
      </c>
      <c r="BN941">
        <f t="shared" si="404"/>
        <v>3.2929523945446001E-4</v>
      </c>
      <c r="BO941">
        <f t="shared" si="405"/>
        <v>1.3691788367472</v>
      </c>
      <c r="BP941">
        <f t="shared" si="406"/>
        <v>2</v>
      </c>
    </row>
    <row r="942" spans="1:68" x14ac:dyDescent="0.25">
      <c r="A942" t="str">
        <f t="shared" si="346"/>
        <v>20350143</v>
      </c>
      <c r="B942">
        <v>20</v>
      </c>
      <c r="C942">
        <v>350</v>
      </c>
      <c r="D942">
        <v>3</v>
      </c>
      <c r="E942">
        <v>14</v>
      </c>
      <c r="F942" s="138">
        <f t="shared" si="419"/>
        <v>0</v>
      </c>
      <c r="G942">
        <v>0</v>
      </c>
      <c r="H942">
        <v>0</v>
      </c>
      <c r="I942">
        <v>0</v>
      </c>
      <c r="J942" s="94">
        <v>0</v>
      </c>
      <c r="K942" s="87" t="s">
        <v>155</v>
      </c>
      <c r="L942" s="86">
        <v>0</v>
      </c>
      <c r="M942" s="86">
        <v>0</v>
      </c>
      <c r="N942" s="86">
        <v>0</v>
      </c>
      <c r="O942">
        <v>1.3620000000000001</v>
      </c>
      <c r="P942">
        <v>1.1000000000000001</v>
      </c>
      <c r="Q942">
        <v>1.1000000000000001</v>
      </c>
      <c r="R942">
        <v>1.1000000000000001</v>
      </c>
      <c r="S942" t="s">
        <v>154</v>
      </c>
      <c r="T942">
        <f t="shared" si="348"/>
        <v>0</v>
      </c>
      <c r="U942">
        <f t="shared" si="349"/>
        <v>0</v>
      </c>
      <c r="V942">
        <f t="shared" si="350"/>
        <v>0</v>
      </c>
      <c r="W942" t="s">
        <v>154</v>
      </c>
      <c r="X942">
        <f t="shared" si="351"/>
        <v>0</v>
      </c>
      <c r="Y942">
        <f t="shared" si="352"/>
        <v>0</v>
      </c>
      <c r="Z942">
        <f t="shared" si="353"/>
        <v>0</v>
      </c>
      <c r="AA942" t="s">
        <v>154</v>
      </c>
      <c r="AB942" t="s">
        <v>154</v>
      </c>
      <c r="AC942" t="s">
        <v>154</v>
      </c>
      <c r="AD942" s="96" t="s">
        <v>154</v>
      </c>
      <c r="AE942" s="95">
        <v>0</v>
      </c>
      <c r="AF942" s="86">
        <v>0</v>
      </c>
      <c r="AG942" s="86">
        <v>0</v>
      </c>
      <c r="AH942">
        <v>0.98</v>
      </c>
      <c r="AI942">
        <v>0.98</v>
      </c>
      <c r="AJ942">
        <v>0.98</v>
      </c>
      <c r="AK942">
        <f t="shared" si="354"/>
        <v>0</v>
      </c>
      <c r="AL942">
        <f t="shared" si="355"/>
        <v>0</v>
      </c>
      <c r="AM942">
        <f t="shared" si="356"/>
        <v>0</v>
      </c>
      <c r="AN942">
        <f t="shared" si="357"/>
        <v>0</v>
      </c>
      <c r="AO942">
        <f t="shared" si="358"/>
        <v>0</v>
      </c>
      <c r="AP942">
        <f t="shared" si="359"/>
        <v>0</v>
      </c>
      <c r="AQ942" s="97">
        <f>(AK942/(IF((237.3*LN(('Mini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2" s="97">
        <f>(AL942/(IF((237.3*LN(('Mini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2" s="97">
        <f>(AM942/(IF((237.3*LN(('Mini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2" t="s">
        <v>154</v>
      </c>
      <c r="AU942" t="s">
        <v>154</v>
      </c>
      <c r="AV942" s="96" t="s">
        <v>154</v>
      </c>
      <c r="AW942" s="139">
        <f t="shared" si="402"/>
        <v>0</v>
      </c>
      <c r="AX942" s="129">
        <v>0</v>
      </c>
      <c r="AY942" s="129">
        <v>0</v>
      </c>
      <c r="AZ942" s="129">
        <v>0</v>
      </c>
      <c r="BA942" s="86"/>
      <c r="BB942" s="86">
        <v>0</v>
      </c>
      <c r="BC942">
        <v>0</v>
      </c>
      <c r="BD942">
        <v>0</v>
      </c>
      <c r="BE942">
        <v>0</v>
      </c>
      <c r="BG942">
        <v>0</v>
      </c>
      <c r="BH942">
        <v>0</v>
      </c>
      <c r="BI942">
        <v>0</v>
      </c>
      <c r="BJ942">
        <v>0</v>
      </c>
      <c r="BM942">
        <f t="shared" si="403"/>
        <v>0</v>
      </c>
      <c r="BN942">
        <f t="shared" si="404"/>
        <v>0</v>
      </c>
      <c r="BO942">
        <f t="shared" si="405"/>
        <v>0</v>
      </c>
      <c r="BP942">
        <f t="shared" si="406"/>
        <v>0</v>
      </c>
    </row>
    <row r="943" spans="1:68" x14ac:dyDescent="0.25">
      <c r="A943" t="str">
        <f t="shared" si="346"/>
        <v>20350183</v>
      </c>
      <c r="B943">
        <v>20</v>
      </c>
      <c r="C943">
        <v>350</v>
      </c>
      <c r="D943">
        <v>3</v>
      </c>
      <c r="E943">
        <v>18</v>
      </c>
      <c r="F943" s="138">
        <f t="shared" si="419"/>
        <v>0</v>
      </c>
      <c r="G943">
        <v>0</v>
      </c>
      <c r="H943">
        <v>0</v>
      </c>
      <c r="I943">
        <v>0</v>
      </c>
      <c r="J943" s="94">
        <v>0</v>
      </c>
      <c r="K943" s="87" t="s">
        <v>155</v>
      </c>
      <c r="L943" s="86">
        <v>0</v>
      </c>
      <c r="M943" s="86">
        <v>0</v>
      </c>
      <c r="N943" s="86">
        <v>0</v>
      </c>
      <c r="O943">
        <v>1.3620000000000001</v>
      </c>
      <c r="P943">
        <v>1.1000000000000001</v>
      </c>
      <c r="Q943">
        <v>1.1000000000000001</v>
      </c>
      <c r="R943">
        <v>1.1000000000000001</v>
      </c>
      <c r="S943" t="s">
        <v>154</v>
      </c>
      <c r="T943">
        <f t="shared" si="348"/>
        <v>0</v>
      </c>
      <c r="U943">
        <f t="shared" si="349"/>
        <v>0</v>
      </c>
      <c r="V943">
        <f t="shared" si="350"/>
        <v>0</v>
      </c>
      <c r="W943" t="s">
        <v>154</v>
      </c>
      <c r="X943">
        <f t="shared" si="351"/>
        <v>0</v>
      </c>
      <c r="Y943">
        <f t="shared" si="352"/>
        <v>0</v>
      </c>
      <c r="Z943">
        <f t="shared" si="353"/>
        <v>0</v>
      </c>
      <c r="AA943" t="s">
        <v>154</v>
      </c>
      <c r="AB943" t="s">
        <v>154</v>
      </c>
      <c r="AC943" t="s">
        <v>154</v>
      </c>
      <c r="AD943" s="96" t="s">
        <v>154</v>
      </c>
      <c r="AE943" s="95">
        <v>0</v>
      </c>
      <c r="AF943" s="86">
        <v>0</v>
      </c>
      <c r="AG943" s="86">
        <v>0</v>
      </c>
      <c r="AH943">
        <v>0.98</v>
      </c>
      <c r="AI943">
        <v>0.98</v>
      </c>
      <c r="AJ943">
        <v>0.98</v>
      </c>
      <c r="AK943">
        <f t="shared" si="354"/>
        <v>0</v>
      </c>
      <c r="AL943">
        <f t="shared" si="355"/>
        <v>0</v>
      </c>
      <c r="AM943">
        <f t="shared" si="356"/>
        <v>0</v>
      </c>
      <c r="AN943">
        <f t="shared" si="357"/>
        <v>0</v>
      </c>
      <c r="AO943">
        <f t="shared" si="358"/>
        <v>0</v>
      </c>
      <c r="AP943">
        <f t="shared" si="359"/>
        <v>0</v>
      </c>
      <c r="AQ943" s="97">
        <f>(AK943/(IF((237.3*LN(('Mini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3" s="97">
        <f>(AL943/(IF((237.3*LN(('Mini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3" s="97">
        <f>(AM943/(IF((237.3*LN(('Mini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3" t="s">
        <v>154</v>
      </c>
      <c r="AU943" t="s">
        <v>154</v>
      </c>
      <c r="AV943" s="96" t="s">
        <v>154</v>
      </c>
      <c r="AW943" s="139">
        <f t="shared" si="402"/>
        <v>0</v>
      </c>
      <c r="AX943" s="129">
        <v>0</v>
      </c>
      <c r="AY943" s="129">
        <v>0</v>
      </c>
      <c r="AZ943" s="129">
        <v>0</v>
      </c>
      <c r="BA943" s="86"/>
      <c r="BB943" s="86">
        <v>0</v>
      </c>
      <c r="BC943">
        <v>0</v>
      </c>
      <c r="BD943">
        <v>0</v>
      </c>
      <c r="BE943">
        <v>0</v>
      </c>
      <c r="BG943">
        <v>0</v>
      </c>
      <c r="BH943">
        <v>0</v>
      </c>
      <c r="BI943">
        <v>0</v>
      </c>
      <c r="BJ943">
        <v>0</v>
      </c>
      <c r="BM943">
        <f t="shared" si="403"/>
        <v>0</v>
      </c>
      <c r="BN943">
        <f t="shared" si="404"/>
        <v>0</v>
      </c>
      <c r="BO943">
        <f t="shared" si="405"/>
        <v>0</v>
      </c>
      <c r="BP943">
        <f t="shared" si="406"/>
        <v>0</v>
      </c>
    </row>
    <row r="944" spans="1:68" x14ac:dyDescent="0.25">
      <c r="A944" t="str">
        <f t="shared" si="346"/>
        <v>20350233</v>
      </c>
      <c r="B944">
        <v>20</v>
      </c>
      <c r="C944">
        <v>350</v>
      </c>
      <c r="D944">
        <v>3</v>
      </c>
      <c r="E944">
        <v>23</v>
      </c>
      <c r="F944" s="138">
        <f t="shared" si="419"/>
        <v>10</v>
      </c>
      <c r="G944">
        <v>0</v>
      </c>
      <c r="H944">
        <v>0</v>
      </c>
      <c r="I944">
        <v>0</v>
      </c>
      <c r="J944" s="94">
        <v>0</v>
      </c>
      <c r="K944" s="87">
        <v>2115.2000000000003</v>
      </c>
      <c r="L944" s="86">
        <v>0</v>
      </c>
      <c r="M944" s="86">
        <v>0</v>
      </c>
      <c r="N944" s="86">
        <v>0</v>
      </c>
      <c r="O944">
        <v>1.3620000000000001</v>
      </c>
      <c r="P944">
        <v>1.1000000000000001</v>
      </c>
      <c r="Q944">
        <v>1.1000000000000001</v>
      </c>
      <c r="R944">
        <v>1.1000000000000001</v>
      </c>
      <c r="S944">
        <f t="shared" si="432"/>
        <v>316</v>
      </c>
      <c r="T944">
        <f t="shared" si="348"/>
        <v>0</v>
      </c>
      <c r="U944">
        <f t="shared" si="349"/>
        <v>0</v>
      </c>
      <c r="V944">
        <f t="shared" si="350"/>
        <v>0</v>
      </c>
      <c r="W944">
        <f t="shared" si="360"/>
        <v>54</v>
      </c>
      <c r="X944">
        <f t="shared" si="351"/>
        <v>0</v>
      </c>
      <c r="Y944">
        <f t="shared" si="352"/>
        <v>0</v>
      </c>
      <c r="Z944">
        <f t="shared" si="353"/>
        <v>0</v>
      </c>
      <c r="AA944">
        <f t="shared" ref="AA944:AB946" si="437">0.0098*(($BM944*(W944^$BO944)*($C944-14.4)*$BP944)+($BN944*W944*W944))</f>
        <v>3.6031978452675082</v>
      </c>
      <c r="AB944">
        <f t="shared" si="437"/>
        <v>0</v>
      </c>
      <c r="AC944">
        <f t="shared" ref="AC944:AC946" si="438">0.0098*(($BM944*(Y944^$BO944)*($C944-14.4)*$BP944)+($BN944*Y944*Y944))</f>
        <v>0</v>
      </c>
      <c r="AD944" s="96">
        <f t="shared" ref="AD944:AD946" si="439">0.0098*(($BM944*(Z944^$BO944)*($C944-14.4)*$BP944)+($BN944*Z944*Z944))</f>
        <v>0</v>
      </c>
      <c r="AE944" s="95">
        <v>0</v>
      </c>
      <c r="AF944" s="86">
        <v>0</v>
      </c>
      <c r="AG944" s="86">
        <v>0</v>
      </c>
      <c r="AH944">
        <v>0.98</v>
      </c>
      <c r="AI944">
        <v>0.98</v>
      </c>
      <c r="AJ944">
        <v>0.98</v>
      </c>
      <c r="AK944">
        <f t="shared" si="354"/>
        <v>0</v>
      </c>
      <c r="AL944">
        <f t="shared" si="355"/>
        <v>0</v>
      </c>
      <c r="AM944">
        <f t="shared" si="356"/>
        <v>0</v>
      </c>
      <c r="AN944">
        <f t="shared" si="357"/>
        <v>0</v>
      </c>
      <c r="AO944">
        <f t="shared" si="358"/>
        <v>0</v>
      </c>
      <c r="AP944">
        <f t="shared" si="359"/>
        <v>0</v>
      </c>
      <c r="AQ944" s="97">
        <f>(AK944/(IF((237.3*LN(('Mini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4" s="97">
        <f>(AL944/(IF((237.3*LN(('Mini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4" s="97">
        <f>(AM944/(IF((237.3*LN(('Mini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4">
        <f t="shared" ref="AT944:AT946" si="440">0.0098*(($BM944*(AN944^$BO944)*($C944-14.4)*$BP944)+($BN944*AN944*AN944))</f>
        <v>0</v>
      </c>
      <c r="AU944">
        <v>0</v>
      </c>
      <c r="AV944" s="96">
        <v>0</v>
      </c>
      <c r="AW944" s="139">
        <f t="shared" si="402"/>
        <v>2.3333333333333335</v>
      </c>
      <c r="AX944" s="129">
        <v>0</v>
      </c>
      <c r="AY944" s="129">
        <v>0</v>
      </c>
      <c r="AZ944" s="129">
        <v>0</v>
      </c>
      <c r="BA944" s="86"/>
      <c r="BB944" s="86">
        <v>0</v>
      </c>
      <c r="BC944">
        <v>0</v>
      </c>
      <c r="BD944">
        <v>0</v>
      </c>
      <c r="BE944">
        <v>0</v>
      </c>
      <c r="BG944">
        <v>0</v>
      </c>
      <c r="BH944">
        <v>0</v>
      </c>
      <c r="BI944">
        <v>0</v>
      </c>
      <c r="BJ944">
        <v>0</v>
      </c>
      <c r="BM944">
        <f t="shared" si="403"/>
        <v>1.4501879713725999E-3</v>
      </c>
      <c r="BN944">
        <f t="shared" si="404"/>
        <v>3.7831632653061002E-4</v>
      </c>
      <c r="BO944">
        <f t="shared" si="405"/>
        <v>1.4868910444209</v>
      </c>
      <c r="BP944">
        <f t="shared" si="406"/>
        <v>2</v>
      </c>
    </row>
    <row r="945" spans="1:68" x14ac:dyDescent="0.25">
      <c r="A945" t="str">
        <f t="shared" si="346"/>
        <v>20350303</v>
      </c>
      <c r="B945">
        <v>20</v>
      </c>
      <c r="C945">
        <v>350</v>
      </c>
      <c r="D945">
        <v>3</v>
      </c>
      <c r="E945">
        <v>30</v>
      </c>
      <c r="F945" s="138">
        <f t="shared" si="419"/>
        <v>15</v>
      </c>
      <c r="G945">
        <v>0</v>
      </c>
      <c r="H945">
        <v>0</v>
      </c>
      <c r="I945">
        <v>0</v>
      </c>
      <c r="J945" s="94">
        <v>0</v>
      </c>
      <c r="K945" s="87">
        <v>2809.6000000000004</v>
      </c>
      <c r="L945" s="86">
        <v>0</v>
      </c>
      <c r="M945" s="86">
        <v>0</v>
      </c>
      <c r="N945" s="86">
        <v>0</v>
      </c>
      <c r="O945">
        <v>1.3620000000000001</v>
      </c>
      <c r="P945">
        <v>1.1000000000000001</v>
      </c>
      <c r="Q945">
        <v>1.1000000000000001</v>
      </c>
      <c r="R945">
        <v>1.1000000000000001</v>
      </c>
      <c r="S945">
        <f t="shared" si="432"/>
        <v>419</v>
      </c>
      <c r="T945">
        <f t="shared" si="348"/>
        <v>0</v>
      </c>
      <c r="U945">
        <f t="shared" si="349"/>
        <v>0</v>
      </c>
      <c r="V945">
        <f t="shared" si="350"/>
        <v>0</v>
      </c>
      <c r="W945">
        <f t="shared" si="360"/>
        <v>72</v>
      </c>
      <c r="X945">
        <f t="shared" si="351"/>
        <v>0</v>
      </c>
      <c r="Y945">
        <f t="shared" si="352"/>
        <v>0</v>
      </c>
      <c r="Z945">
        <f t="shared" si="353"/>
        <v>0</v>
      </c>
      <c r="AA945">
        <f t="shared" si="437"/>
        <v>2.479814832272436</v>
      </c>
      <c r="AB945">
        <f t="shared" si="437"/>
        <v>0</v>
      </c>
      <c r="AC945">
        <f t="shared" si="438"/>
        <v>0</v>
      </c>
      <c r="AD945" s="96">
        <f t="shared" si="439"/>
        <v>0</v>
      </c>
      <c r="AE945" s="95">
        <v>0</v>
      </c>
      <c r="AF945" s="86">
        <v>0</v>
      </c>
      <c r="AG945" s="86">
        <v>0</v>
      </c>
      <c r="AH945">
        <v>0.98</v>
      </c>
      <c r="AI945">
        <v>0.98</v>
      </c>
      <c r="AJ945">
        <v>0.98</v>
      </c>
      <c r="AK945">
        <f t="shared" si="354"/>
        <v>0</v>
      </c>
      <c r="AL945">
        <f t="shared" si="355"/>
        <v>0</v>
      </c>
      <c r="AM945">
        <f t="shared" si="356"/>
        <v>0</v>
      </c>
      <c r="AN945">
        <f t="shared" si="357"/>
        <v>0</v>
      </c>
      <c r="AO945">
        <f t="shared" si="358"/>
        <v>0</v>
      </c>
      <c r="AP945">
        <f t="shared" si="359"/>
        <v>0</v>
      </c>
      <c r="AQ945" s="97">
        <f>(AK945/(IF((237.3*LN(('Mini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5" s="97">
        <f>(AL945/(IF((237.3*LN(('Mini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5" s="97">
        <f>(AM945/(IF((237.3*LN(('Mini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5">
        <f t="shared" si="440"/>
        <v>0</v>
      </c>
      <c r="AU945">
        <v>0</v>
      </c>
      <c r="AV945" s="96">
        <v>0</v>
      </c>
      <c r="AW945" s="139">
        <f t="shared" si="402"/>
        <v>3.5</v>
      </c>
      <c r="AX945" s="129">
        <v>0</v>
      </c>
      <c r="AY945" s="129">
        <v>0</v>
      </c>
      <c r="AZ945" s="129">
        <v>0</v>
      </c>
      <c r="BA945" s="86"/>
      <c r="BB945" s="86">
        <v>0</v>
      </c>
      <c r="BC945">
        <v>0</v>
      </c>
      <c r="BD945">
        <v>0</v>
      </c>
      <c r="BE945">
        <v>0</v>
      </c>
      <c r="BG945">
        <v>0</v>
      </c>
      <c r="BH945">
        <v>0</v>
      </c>
      <c r="BI945">
        <v>0</v>
      </c>
      <c r="BJ945">
        <v>0</v>
      </c>
      <c r="BM945">
        <f t="shared" si="403"/>
        <v>1.9563320356262001E-4</v>
      </c>
      <c r="BN945">
        <f t="shared" si="404"/>
        <v>4.4708458846471E-4</v>
      </c>
      <c r="BO945">
        <f t="shared" si="405"/>
        <v>1.766459432507</v>
      </c>
      <c r="BP945">
        <f t="shared" si="406"/>
        <v>2</v>
      </c>
    </row>
    <row r="946" spans="1:68" x14ac:dyDescent="0.25">
      <c r="A946" t="str">
        <f t="shared" si="346"/>
        <v>20350383</v>
      </c>
      <c r="B946">
        <v>20</v>
      </c>
      <c r="C946">
        <v>350</v>
      </c>
      <c r="D946">
        <v>3</v>
      </c>
      <c r="E946">
        <v>38</v>
      </c>
      <c r="F946" s="138">
        <f t="shared" si="419"/>
        <v>20</v>
      </c>
      <c r="G946">
        <v>0</v>
      </c>
      <c r="H946">
        <v>0</v>
      </c>
      <c r="I946">
        <v>0</v>
      </c>
      <c r="J946" s="94">
        <v>0</v>
      </c>
      <c r="K946" s="87">
        <v>3932.8</v>
      </c>
      <c r="L946" s="86">
        <v>0</v>
      </c>
      <c r="M946" s="86">
        <v>0</v>
      </c>
      <c r="N946" s="86">
        <v>0</v>
      </c>
      <c r="O946">
        <v>1.3620000000000001</v>
      </c>
      <c r="P946">
        <v>1.1000000000000001</v>
      </c>
      <c r="Q946">
        <v>1.1000000000000001</v>
      </c>
      <c r="R946">
        <v>1.1000000000000001</v>
      </c>
      <c r="S946">
        <f t="shared" si="432"/>
        <v>587</v>
      </c>
      <c r="T946">
        <f t="shared" si="348"/>
        <v>0</v>
      </c>
      <c r="U946">
        <f t="shared" si="349"/>
        <v>0</v>
      </c>
      <c r="V946">
        <f t="shared" si="350"/>
        <v>0</v>
      </c>
      <c r="W946">
        <f t="shared" si="360"/>
        <v>101</v>
      </c>
      <c r="X946">
        <f t="shared" si="351"/>
        <v>0</v>
      </c>
      <c r="Y946">
        <f t="shared" si="352"/>
        <v>0</v>
      </c>
      <c r="Z946">
        <f t="shared" si="353"/>
        <v>0</v>
      </c>
      <c r="AA946">
        <f t="shared" si="437"/>
        <v>6.1405539832512668</v>
      </c>
      <c r="AB946">
        <f t="shared" si="437"/>
        <v>0</v>
      </c>
      <c r="AC946">
        <f t="shared" si="438"/>
        <v>0</v>
      </c>
      <c r="AD946" s="96">
        <f t="shared" si="439"/>
        <v>0</v>
      </c>
      <c r="AE946" s="95">
        <v>0</v>
      </c>
      <c r="AF946" s="86">
        <v>0</v>
      </c>
      <c r="AG946" s="86">
        <v>0</v>
      </c>
      <c r="AH946">
        <v>0.98</v>
      </c>
      <c r="AI946">
        <v>0.98</v>
      </c>
      <c r="AJ946">
        <v>0.98</v>
      </c>
      <c r="AK946">
        <f t="shared" si="354"/>
        <v>0</v>
      </c>
      <c r="AL946">
        <f t="shared" si="355"/>
        <v>0</v>
      </c>
      <c r="AM946">
        <f t="shared" si="356"/>
        <v>0</v>
      </c>
      <c r="AN946">
        <f t="shared" si="357"/>
        <v>0</v>
      </c>
      <c r="AO946">
        <f t="shared" si="358"/>
        <v>0</v>
      </c>
      <c r="AP946">
        <f t="shared" si="359"/>
        <v>0</v>
      </c>
      <c r="AQ946" s="97">
        <f>(AK946/(IF((237.3*LN(('Mini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6" s="97">
        <f>(AL946/(IF((237.3*LN(('Mini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6" s="97">
        <f>(AM946/(IF((237.3*LN(('Mini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6">
        <f t="shared" si="440"/>
        <v>0</v>
      </c>
      <c r="AU946">
        <v>0</v>
      </c>
      <c r="AV946" s="96">
        <v>0</v>
      </c>
      <c r="AW946" s="139">
        <f t="shared" si="402"/>
        <v>4.666666666666667</v>
      </c>
      <c r="AX946" s="129">
        <v>0</v>
      </c>
      <c r="AY946" s="129">
        <v>0</v>
      </c>
      <c r="AZ946" s="129">
        <v>0</v>
      </c>
      <c r="BA946" s="86"/>
      <c r="BB946" s="86">
        <v>0</v>
      </c>
      <c r="BC946">
        <v>0</v>
      </c>
      <c r="BD946">
        <v>0</v>
      </c>
      <c r="BE946">
        <v>0</v>
      </c>
      <c r="BG946">
        <v>0</v>
      </c>
      <c r="BH946">
        <v>0</v>
      </c>
      <c r="BI946">
        <v>0</v>
      </c>
      <c r="BJ946">
        <v>0</v>
      </c>
      <c r="BM946">
        <f t="shared" si="403"/>
        <v>1.6730950035507E-3</v>
      </c>
      <c r="BN946">
        <f t="shared" si="404"/>
        <v>3.2929523945446001E-4</v>
      </c>
      <c r="BO946">
        <f t="shared" si="405"/>
        <v>1.3691788367472</v>
      </c>
      <c r="BP946">
        <f t="shared" si="406"/>
        <v>2</v>
      </c>
    </row>
    <row r="947" spans="1:68" x14ac:dyDescent="0.25">
      <c r="A947" t="str">
        <f t="shared" si="346"/>
        <v>20370143</v>
      </c>
      <c r="B947">
        <v>20</v>
      </c>
      <c r="C947">
        <v>370</v>
      </c>
      <c r="D947">
        <v>3</v>
      </c>
      <c r="E947">
        <v>14</v>
      </c>
      <c r="F947" s="138">
        <f t="shared" si="419"/>
        <v>0</v>
      </c>
      <c r="G947">
        <v>0</v>
      </c>
      <c r="H947">
        <v>0</v>
      </c>
      <c r="I947">
        <v>0</v>
      </c>
      <c r="J947" s="94">
        <v>0</v>
      </c>
      <c r="K947" s="87" t="s">
        <v>155</v>
      </c>
      <c r="L947" s="86">
        <v>0</v>
      </c>
      <c r="M947" s="86">
        <v>0</v>
      </c>
      <c r="N947" s="86">
        <v>0</v>
      </c>
      <c r="O947">
        <v>1.3620000000000001</v>
      </c>
      <c r="P947">
        <v>1.1000000000000001</v>
      </c>
      <c r="Q947">
        <v>1.1000000000000001</v>
      </c>
      <c r="R947">
        <v>1.1000000000000001</v>
      </c>
      <c r="S947" t="s">
        <v>154</v>
      </c>
      <c r="T947">
        <f t="shared" si="348"/>
        <v>0</v>
      </c>
      <c r="U947">
        <f t="shared" si="349"/>
        <v>0</v>
      </c>
      <c r="V947">
        <f t="shared" si="350"/>
        <v>0</v>
      </c>
      <c r="W947" t="s">
        <v>154</v>
      </c>
      <c r="X947">
        <f t="shared" si="351"/>
        <v>0</v>
      </c>
      <c r="Y947">
        <f t="shared" si="352"/>
        <v>0</v>
      </c>
      <c r="Z947">
        <f t="shared" si="353"/>
        <v>0</v>
      </c>
      <c r="AA947" t="s">
        <v>154</v>
      </c>
      <c r="AB947" t="s">
        <v>154</v>
      </c>
      <c r="AC947" t="s">
        <v>154</v>
      </c>
      <c r="AD947" s="96" t="s">
        <v>154</v>
      </c>
      <c r="AE947" s="95">
        <v>0</v>
      </c>
      <c r="AF947" s="86">
        <v>0</v>
      </c>
      <c r="AG947" s="86">
        <v>0</v>
      </c>
      <c r="AH947">
        <v>0.98</v>
      </c>
      <c r="AI947">
        <v>0.98</v>
      </c>
      <c r="AJ947">
        <v>0.98</v>
      </c>
      <c r="AK947">
        <f t="shared" si="354"/>
        <v>0</v>
      </c>
      <c r="AL947">
        <f t="shared" si="355"/>
        <v>0</v>
      </c>
      <c r="AM947">
        <f t="shared" si="356"/>
        <v>0</v>
      </c>
      <c r="AN947">
        <f t="shared" si="357"/>
        <v>0</v>
      </c>
      <c r="AO947">
        <f t="shared" si="358"/>
        <v>0</v>
      </c>
      <c r="AP947">
        <f t="shared" si="359"/>
        <v>0</v>
      </c>
      <c r="AQ947" s="97">
        <f>(AK947/(IF((237.3*LN(('Mini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7" s="97">
        <f>(AL947/(IF((237.3*LN(('Mini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7" s="97">
        <f>(AM947/(IF((237.3*LN(('Mini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7" t="s">
        <v>154</v>
      </c>
      <c r="AU947" t="s">
        <v>154</v>
      </c>
      <c r="AV947" s="96" t="s">
        <v>154</v>
      </c>
      <c r="AW947" s="139">
        <f t="shared" si="402"/>
        <v>0</v>
      </c>
      <c r="AX947" s="129">
        <v>0</v>
      </c>
      <c r="AY947" s="129">
        <v>0</v>
      </c>
      <c r="AZ947" s="129">
        <v>0</v>
      </c>
      <c r="BA947" s="86"/>
      <c r="BB947" s="86">
        <v>0</v>
      </c>
      <c r="BC947">
        <v>0</v>
      </c>
      <c r="BD947">
        <v>0</v>
      </c>
      <c r="BE947">
        <v>0</v>
      </c>
      <c r="BG947">
        <v>0</v>
      </c>
      <c r="BH947">
        <v>0</v>
      </c>
      <c r="BI947">
        <v>0</v>
      </c>
      <c r="BJ947">
        <v>0</v>
      </c>
      <c r="BM947">
        <f t="shared" si="403"/>
        <v>0</v>
      </c>
      <c r="BN947">
        <f t="shared" si="404"/>
        <v>0</v>
      </c>
      <c r="BO947">
        <f t="shared" si="405"/>
        <v>0</v>
      </c>
      <c r="BP947">
        <f t="shared" si="406"/>
        <v>0</v>
      </c>
    </row>
    <row r="948" spans="1:68" x14ac:dyDescent="0.25">
      <c r="A948" t="str">
        <f t="shared" si="346"/>
        <v>20370183</v>
      </c>
      <c r="B948">
        <v>20</v>
      </c>
      <c r="C948">
        <v>370</v>
      </c>
      <c r="D948">
        <v>3</v>
      </c>
      <c r="E948">
        <v>18</v>
      </c>
      <c r="F948" s="138">
        <f t="shared" si="419"/>
        <v>0</v>
      </c>
      <c r="G948">
        <v>0</v>
      </c>
      <c r="H948">
        <v>0</v>
      </c>
      <c r="I948">
        <v>0</v>
      </c>
      <c r="J948" s="94">
        <v>0</v>
      </c>
      <c r="K948" s="87" t="s">
        <v>155</v>
      </c>
      <c r="L948" s="86">
        <v>0</v>
      </c>
      <c r="M948" s="86">
        <v>0</v>
      </c>
      <c r="N948" s="86">
        <v>0</v>
      </c>
      <c r="O948">
        <v>1.3620000000000001</v>
      </c>
      <c r="P948">
        <v>1.1000000000000001</v>
      </c>
      <c r="Q948">
        <v>1.1000000000000001</v>
      </c>
      <c r="R948">
        <v>1.1000000000000001</v>
      </c>
      <c r="S948" t="s">
        <v>154</v>
      </c>
      <c r="T948">
        <f t="shared" si="348"/>
        <v>0</v>
      </c>
      <c r="U948">
        <f t="shared" si="349"/>
        <v>0</v>
      </c>
      <c r="V948">
        <f t="shared" si="350"/>
        <v>0</v>
      </c>
      <c r="W948" t="s">
        <v>154</v>
      </c>
      <c r="X948">
        <f t="shared" si="351"/>
        <v>0</v>
      </c>
      <c r="Y948">
        <f t="shared" si="352"/>
        <v>0</v>
      </c>
      <c r="Z948">
        <f t="shared" si="353"/>
        <v>0</v>
      </c>
      <c r="AA948" t="s">
        <v>154</v>
      </c>
      <c r="AB948" t="s">
        <v>154</v>
      </c>
      <c r="AC948" t="s">
        <v>154</v>
      </c>
      <c r="AD948" s="96" t="s">
        <v>154</v>
      </c>
      <c r="AE948" s="95">
        <v>0</v>
      </c>
      <c r="AF948" s="86">
        <v>0</v>
      </c>
      <c r="AG948" s="86">
        <v>0</v>
      </c>
      <c r="AH948">
        <v>0.98</v>
      </c>
      <c r="AI948">
        <v>0.98</v>
      </c>
      <c r="AJ948">
        <v>0.98</v>
      </c>
      <c r="AK948">
        <f t="shared" si="354"/>
        <v>0</v>
      </c>
      <c r="AL948">
        <f t="shared" si="355"/>
        <v>0</v>
      </c>
      <c r="AM948">
        <f t="shared" si="356"/>
        <v>0</v>
      </c>
      <c r="AN948">
        <f t="shared" si="357"/>
        <v>0</v>
      </c>
      <c r="AO948">
        <f t="shared" si="358"/>
        <v>0</v>
      </c>
      <c r="AP948">
        <f t="shared" si="359"/>
        <v>0</v>
      </c>
      <c r="AQ948" s="97">
        <f>(AK948/(IF((237.3*LN(('Mini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8" s="97">
        <f>(AL948/(IF((237.3*LN(('Mini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8" s="97">
        <f>(AM948/(IF((237.3*LN(('Mini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8" t="s">
        <v>154</v>
      </c>
      <c r="AU948" t="s">
        <v>154</v>
      </c>
      <c r="AV948" s="96" t="s">
        <v>154</v>
      </c>
      <c r="AW948" s="139">
        <f t="shared" si="402"/>
        <v>0</v>
      </c>
      <c r="AX948" s="129">
        <v>0</v>
      </c>
      <c r="AY948" s="129">
        <v>0</v>
      </c>
      <c r="AZ948" s="129">
        <v>0</v>
      </c>
      <c r="BA948" s="86"/>
      <c r="BB948" s="86">
        <v>0</v>
      </c>
      <c r="BC948">
        <v>0</v>
      </c>
      <c r="BD948">
        <v>0</v>
      </c>
      <c r="BE948">
        <v>0</v>
      </c>
      <c r="BG948">
        <v>0</v>
      </c>
      <c r="BH948">
        <v>0</v>
      </c>
      <c r="BI948">
        <v>0</v>
      </c>
      <c r="BJ948">
        <v>0</v>
      </c>
      <c r="BM948">
        <f t="shared" si="403"/>
        <v>0</v>
      </c>
      <c r="BN948">
        <f t="shared" si="404"/>
        <v>0</v>
      </c>
      <c r="BO948">
        <f t="shared" si="405"/>
        <v>0</v>
      </c>
      <c r="BP948">
        <f t="shared" si="406"/>
        <v>0</v>
      </c>
    </row>
    <row r="949" spans="1:68" x14ac:dyDescent="0.25">
      <c r="A949" t="str">
        <f t="shared" si="346"/>
        <v>20370233</v>
      </c>
      <c r="B949">
        <v>20</v>
      </c>
      <c r="C949">
        <v>370</v>
      </c>
      <c r="D949">
        <v>3</v>
      </c>
      <c r="E949">
        <v>23</v>
      </c>
      <c r="F949" s="138">
        <f t="shared" si="419"/>
        <v>10</v>
      </c>
      <c r="G949">
        <v>0</v>
      </c>
      <c r="H949">
        <v>0</v>
      </c>
      <c r="I949">
        <v>0</v>
      </c>
      <c r="J949" s="94">
        <v>0</v>
      </c>
      <c r="K949" s="87">
        <v>2247.4</v>
      </c>
      <c r="L949" s="86">
        <v>0</v>
      </c>
      <c r="M949" s="86">
        <v>0</v>
      </c>
      <c r="N949" s="86">
        <v>0</v>
      </c>
      <c r="O949">
        <v>1.3620000000000001</v>
      </c>
      <c r="P949">
        <v>1.1000000000000001</v>
      </c>
      <c r="Q949">
        <v>1.1000000000000001</v>
      </c>
      <c r="R949">
        <v>1.1000000000000001</v>
      </c>
      <c r="S949">
        <f t="shared" si="432"/>
        <v>335</v>
      </c>
      <c r="T949">
        <f t="shared" si="348"/>
        <v>0</v>
      </c>
      <c r="U949">
        <f t="shared" si="349"/>
        <v>0</v>
      </c>
      <c r="V949">
        <f t="shared" si="350"/>
        <v>0</v>
      </c>
      <c r="W949">
        <f t="shared" si="360"/>
        <v>58</v>
      </c>
      <c r="X949">
        <f t="shared" si="351"/>
        <v>0</v>
      </c>
      <c r="Y949">
        <f t="shared" si="352"/>
        <v>0</v>
      </c>
      <c r="Z949">
        <f t="shared" si="353"/>
        <v>0</v>
      </c>
      <c r="AA949">
        <f t="shared" ref="AA949:AB951" si="441">0.0098*(($BM949*(W949^$BO949)*($C949-14.4)*$BP949)+($BN949*W949*W949))</f>
        <v>4.2456586357418074</v>
      </c>
      <c r="AB949">
        <f t="shared" si="441"/>
        <v>0</v>
      </c>
      <c r="AC949">
        <f t="shared" ref="AC949:AC951" si="442">0.0098*(($BM949*(Y949^$BO949)*($C949-14.4)*$BP949)+($BN949*Y949*Y949))</f>
        <v>0</v>
      </c>
      <c r="AD949" s="96">
        <f t="shared" ref="AD949:AD951" si="443">0.0098*(($BM949*(Z949^$BO949)*($C949-14.4)*$BP949)+($BN949*Z949*Z949))</f>
        <v>0</v>
      </c>
      <c r="AE949" s="95">
        <v>0</v>
      </c>
      <c r="AF949" s="86">
        <v>0</v>
      </c>
      <c r="AG949" s="86">
        <v>0</v>
      </c>
      <c r="AH949">
        <v>0.98</v>
      </c>
      <c r="AI949">
        <v>0.98</v>
      </c>
      <c r="AJ949">
        <v>0.98</v>
      </c>
      <c r="AK949">
        <f t="shared" si="354"/>
        <v>0</v>
      </c>
      <c r="AL949">
        <f t="shared" si="355"/>
        <v>0</v>
      </c>
      <c r="AM949">
        <f t="shared" si="356"/>
        <v>0</v>
      </c>
      <c r="AN949">
        <f t="shared" si="357"/>
        <v>0</v>
      </c>
      <c r="AO949">
        <f t="shared" si="358"/>
        <v>0</v>
      </c>
      <c r="AP949">
        <f t="shared" si="359"/>
        <v>0</v>
      </c>
      <c r="AQ949" s="97">
        <f>(AK949/(IF((237.3*LN(('Mini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49" s="97">
        <f>(AL949/(IF((237.3*LN(('Mini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49" s="97">
        <f>(AM949/(IF((237.3*LN(('Mini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49">
        <f t="shared" ref="AT949:AT951" si="444">0.0098*(($BM949*(AN949^$BO949)*($C949-14.4)*$BP949)+($BN949*AN949*AN949))</f>
        <v>0</v>
      </c>
      <c r="AU949">
        <v>0</v>
      </c>
      <c r="AV949" s="96">
        <v>0</v>
      </c>
      <c r="AW949" s="139">
        <f t="shared" si="402"/>
        <v>2.4666666666666668</v>
      </c>
      <c r="AX949" s="129">
        <v>0</v>
      </c>
      <c r="AY949" s="129">
        <v>0</v>
      </c>
      <c r="AZ949" s="129">
        <v>0</v>
      </c>
      <c r="BA949" s="86"/>
      <c r="BB949" s="86">
        <v>0</v>
      </c>
      <c r="BC949">
        <v>0</v>
      </c>
      <c r="BD949">
        <v>0</v>
      </c>
      <c r="BE949">
        <v>0</v>
      </c>
      <c r="BG949">
        <v>0</v>
      </c>
      <c r="BH949">
        <v>0</v>
      </c>
      <c r="BI949">
        <v>0</v>
      </c>
      <c r="BJ949">
        <v>0</v>
      </c>
      <c r="BM949">
        <f t="shared" si="403"/>
        <v>1.4501879713725999E-3</v>
      </c>
      <c r="BN949">
        <f t="shared" si="404"/>
        <v>3.7831632653061002E-4</v>
      </c>
      <c r="BO949">
        <f t="shared" si="405"/>
        <v>1.4868910444209</v>
      </c>
      <c r="BP949">
        <f t="shared" si="406"/>
        <v>2</v>
      </c>
    </row>
    <row r="950" spans="1:68" x14ac:dyDescent="0.25">
      <c r="A950" t="str">
        <f t="shared" si="346"/>
        <v>20370303</v>
      </c>
      <c r="B950">
        <v>20</v>
      </c>
      <c r="C950">
        <v>370</v>
      </c>
      <c r="D950">
        <v>3</v>
      </c>
      <c r="E950">
        <v>30</v>
      </c>
      <c r="F950" s="138">
        <f t="shared" si="419"/>
        <v>15</v>
      </c>
      <c r="G950">
        <v>0</v>
      </c>
      <c r="H950">
        <v>0</v>
      </c>
      <c r="I950">
        <v>0</v>
      </c>
      <c r="J950" s="94">
        <v>0</v>
      </c>
      <c r="K950" s="87">
        <v>2985.2</v>
      </c>
      <c r="L950" s="86">
        <v>0</v>
      </c>
      <c r="M950" s="86">
        <v>0</v>
      </c>
      <c r="N950" s="86">
        <v>0</v>
      </c>
      <c r="O950">
        <v>1.3620000000000001</v>
      </c>
      <c r="P950">
        <v>1.1000000000000001</v>
      </c>
      <c r="Q950">
        <v>1.1000000000000001</v>
      </c>
      <c r="R950">
        <v>1.1000000000000001</v>
      </c>
      <c r="S950">
        <f t="shared" si="432"/>
        <v>446</v>
      </c>
      <c r="T950">
        <f t="shared" si="348"/>
        <v>0</v>
      </c>
      <c r="U950">
        <f t="shared" si="349"/>
        <v>0</v>
      </c>
      <c r="V950">
        <f t="shared" si="350"/>
        <v>0</v>
      </c>
      <c r="W950">
        <f t="shared" si="360"/>
        <v>77</v>
      </c>
      <c r="X950">
        <f t="shared" si="351"/>
        <v>0</v>
      </c>
      <c r="Y950">
        <f t="shared" si="352"/>
        <v>0</v>
      </c>
      <c r="Z950">
        <f t="shared" si="353"/>
        <v>0</v>
      </c>
      <c r="AA950">
        <f t="shared" si="441"/>
        <v>2.9573413316583808</v>
      </c>
      <c r="AB950">
        <f t="shared" si="441"/>
        <v>0</v>
      </c>
      <c r="AC950">
        <f t="shared" si="442"/>
        <v>0</v>
      </c>
      <c r="AD950" s="96">
        <f t="shared" si="443"/>
        <v>0</v>
      </c>
      <c r="AE950" s="95">
        <v>0</v>
      </c>
      <c r="AF950" s="86">
        <v>0</v>
      </c>
      <c r="AG950" s="86">
        <v>0</v>
      </c>
      <c r="AH950">
        <v>0.98</v>
      </c>
      <c r="AI950">
        <v>0.98</v>
      </c>
      <c r="AJ950">
        <v>0.98</v>
      </c>
      <c r="AK950">
        <f t="shared" si="354"/>
        <v>0</v>
      </c>
      <c r="AL950">
        <f t="shared" si="355"/>
        <v>0</v>
      </c>
      <c r="AM950">
        <f t="shared" si="356"/>
        <v>0</v>
      </c>
      <c r="AN950">
        <f t="shared" si="357"/>
        <v>0</v>
      </c>
      <c r="AO950">
        <f t="shared" si="358"/>
        <v>0</v>
      </c>
      <c r="AP950">
        <f t="shared" si="359"/>
        <v>0</v>
      </c>
      <c r="AQ950" s="97">
        <f>(AK950/(IF((237.3*LN(('Mini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0" s="97">
        <f>(AL950/(IF((237.3*LN(('Mini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0" s="97">
        <f>(AM950/(IF((237.3*LN(('Mini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0">
        <f t="shared" si="444"/>
        <v>0</v>
      </c>
      <c r="AU950">
        <v>0</v>
      </c>
      <c r="AV950" s="96">
        <v>0</v>
      </c>
      <c r="AW950" s="139">
        <f t="shared" si="402"/>
        <v>3.7</v>
      </c>
      <c r="AX950" s="129">
        <v>0</v>
      </c>
      <c r="AY950" s="129">
        <v>0</v>
      </c>
      <c r="AZ950" s="129">
        <v>0</v>
      </c>
      <c r="BA950" s="86"/>
      <c r="BB950" s="86">
        <v>0</v>
      </c>
      <c r="BC950">
        <v>0</v>
      </c>
      <c r="BD950">
        <v>0</v>
      </c>
      <c r="BE950">
        <v>0</v>
      </c>
      <c r="BG950">
        <v>0</v>
      </c>
      <c r="BH950">
        <v>0</v>
      </c>
      <c r="BI950">
        <v>0</v>
      </c>
      <c r="BJ950">
        <v>0</v>
      </c>
      <c r="BM950">
        <f t="shared" si="403"/>
        <v>1.9563320356262001E-4</v>
      </c>
      <c r="BN950">
        <f t="shared" si="404"/>
        <v>4.4708458846471E-4</v>
      </c>
      <c r="BO950">
        <f t="shared" si="405"/>
        <v>1.766459432507</v>
      </c>
      <c r="BP950">
        <f t="shared" si="406"/>
        <v>2</v>
      </c>
    </row>
    <row r="951" spans="1:68" x14ac:dyDescent="0.25">
      <c r="A951" t="str">
        <f t="shared" si="346"/>
        <v>20370383</v>
      </c>
      <c r="B951">
        <v>20</v>
      </c>
      <c r="C951">
        <v>370</v>
      </c>
      <c r="D951">
        <v>3</v>
      </c>
      <c r="E951">
        <v>38</v>
      </c>
      <c r="F951" s="138">
        <f t="shared" si="419"/>
        <v>20</v>
      </c>
      <c r="G951">
        <v>0</v>
      </c>
      <c r="H951">
        <v>0</v>
      </c>
      <c r="I951">
        <v>0</v>
      </c>
      <c r="J951" s="94">
        <v>0</v>
      </c>
      <c r="K951" s="87">
        <v>4178.5999999999995</v>
      </c>
      <c r="L951" s="86">
        <v>0</v>
      </c>
      <c r="M951" s="86">
        <v>0</v>
      </c>
      <c r="N951" s="86">
        <v>0</v>
      </c>
      <c r="O951">
        <v>1.3620000000000001</v>
      </c>
      <c r="P951">
        <v>1.1000000000000001</v>
      </c>
      <c r="Q951">
        <v>1.1000000000000001</v>
      </c>
      <c r="R951">
        <v>1.1000000000000001</v>
      </c>
      <c r="S951">
        <f t="shared" si="432"/>
        <v>624</v>
      </c>
      <c r="T951">
        <f t="shared" si="348"/>
        <v>0</v>
      </c>
      <c r="U951">
        <f t="shared" si="349"/>
        <v>0</v>
      </c>
      <c r="V951">
        <f t="shared" si="350"/>
        <v>0</v>
      </c>
      <c r="W951">
        <f t="shared" si="360"/>
        <v>107</v>
      </c>
      <c r="X951">
        <f t="shared" si="351"/>
        <v>0</v>
      </c>
      <c r="Y951">
        <f t="shared" si="352"/>
        <v>0</v>
      </c>
      <c r="Z951">
        <f t="shared" si="353"/>
        <v>0</v>
      </c>
      <c r="AA951">
        <f t="shared" si="441"/>
        <v>7.0406503933872209</v>
      </c>
      <c r="AB951">
        <f t="shared" si="441"/>
        <v>0</v>
      </c>
      <c r="AC951">
        <f t="shared" si="442"/>
        <v>0</v>
      </c>
      <c r="AD951" s="96">
        <f t="shared" si="443"/>
        <v>0</v>
      </c>
      <c r="AE951" s="95">
        <v>0</v>
      </c>
      <c r="AF951" s="86">
        <v>0</v>
      </c>
      <c r="AG951" s="86">
        <v>0</v>
      </c>
      <c r="AH951">
        <v>0.98</v>
      </c>
      <c r="AI951">
        <v>0.98</v>
      </c>
      <c r="AJ951">
        <v>0.98</v>
      </c>
      <c r="AK951">
        <f t="shared" si="354"/>
        <v>0</v>
      </c>
      <c r="AL951">
        <f t="shared" si="355"/>
        <v>0</v>
      </c>
      <c r="AM951">
        <f t="shared" si="356"/>
        <v>0</v>
      </c>
      <c r="AN951">
        <f t="shared" si="357"/>
        <v>0</v>
      </c>
      <c r="AO951">
        <f t="shared" si="358"/>
        <v>0</v>
      </c>
      <c r="AP951">
        <f t="shared" si="359"/>
        <v>0</v>
      </c>
      <c r="AQ951" s="97">
        <f>(AK951/(IF((237.3*LN(('Mini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1" s="97">
        <f>(AL951/(IF((237.3*LN(('Mini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1" s="97">
        <f>(AM951/(IF((237.3*LN(('Mini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1">
        <f t="shared" si="444"/>
        <v>0</v>
      </c>
      <c r="AU951">
        <v>0</v>
      </c>
      <c r="AV951" s="96">
        <v>0</v>
      </c>
      <c r="AW951" s="139">
        <f t="shared" si="402"/>
        <v>4.9333333333333336</v>
      </c>
      <c r="AX951" s="129">
        <v>0</v>
      </c>
      <c r="AY951" s="129">
        <v>0</v>
      </c>
      <c r="AZ951" s="129">
        <v>0</v>
      </c>
      <c r="BA951" s="86"/>
      <c r="BB951" s="86">
        <v>0</v>
      </c>
      <c r="BC951">
        <v>0</v>
      </c>
      <c r="BD951">
        <v>0</v>
      </c>
      <c r="BE951">
        <v>0</v>
      </c>
      <c r="BG951">
        <v>0</v>
      </c>
      <c r="BH951">
        <v>0</v>
      </c>
      <c r="BI951">
        <v>0</v>
      </c>
      <c r="BJ951">
        <v>0</v>
      </c>
      <c r="BM951">
        <f t="shared" si="403"/>
        <v>1.6730950035507E-3</v>
      </c>
      <c r="BN951">
        <f t="shared" si="404"/>
        <v>3.2929523945446001E-4</v>
      </c>
      <c r="BO951">
        <f t="shared" si="405"/>
        <v>1.3691788367472</v>
      </c>
      <c r="BP951">
        <f t="shared" si="406"/>
        <v>2</v>
      </c>
    </row>
    <row r="952" spans="1:68" x14ac:dyDescent="0.25">
      <c r="A952" t="str">
        <f t="shared" si="346"/>
        <v>20390143</v>
      </c>
      <c r="B952">
        <v>20</v>
      </c>
      <c r="C952">
        <v>390</v>
      </c>
      <c r="D952">
        <v>3</v>
      </c>
      <c r="E952">
        <v>14</v>
      </c>
      <c r="F952" s="138">
        <f t="shared" si="419"/>
        <v>0</v>
      </c>
      <c r="G952">
        <v>0</v>
      </c>
      <c r="H952">
        <v>0</v>
      </c>
      <c r="I952">
        <v>0</v>
      </c>
      <c r="J952" s="94">
        <v>0</v>
      </c>
      <c r="K952" s="87" t="s">
        <v>155</v>
      </c>
      <c r="L952" s="86">
        <v>0</v>
      </c>
      <c r="M952" s="86">
        <v>0</v>
      </c>
      <c r="N952" s="86">
        <v>0</v>
      </c>
      <c r="O952">
        <v>1.3620000000000001</v>
      </c>
      <c r="P952">
        <v>1.1000000000000001</v>
      </c>
      <c r="Q952">
        <v>1.1000000000000001</v>
      </c>
      <c r="R952">
        <v>1.1000000000000001</v>
      </c>
      <c r="S952" t="s">
        <v>154</v>
      </c>
      <c r="T952">
        <f t="shared" si="348"/>
        <v>0</v>
      </c>
      <c r="U952">
        <f t="shared" si="349"/>
        <v>0</v>
      </c>
      <c r="V952">
        <f t="shared" si="350"/>
        <v>0</v>
      </c>
      <c r="W952" t="s">
        <v>154</v>
      </c>
      <c r="X952">
        <f t="shared" si="351"/>
        <v>0</v>
      </c>
      <c r="Y952">
        <f t="shared" si="352"/>
        <v>0</v>
      </c>
      <c r="Z952">
        <f t="shared" si="353"/>
        <v>0</v>
      </c>
      <c r="AA952" t="s">
        <v>154</v>
      </c>
      <c r="AB952" t="s">
        <v>154</v>
      </c>
      <c r="AC952" t="s">
        <v>154</v>
      </c>
      <c r="AD952" s="96" t="s">
        <v>154</v>
      </c>
      <c r="AE952" s="95">
        <v>0</v>
      </c>
      <c r="AF952" s="86">
        <v>0</v>
      </c>
      <c r="AG952" s="86">
        <v>0</v>
      </c>
      <c r="AH952">
        <v>0.98</v>
      </c>
      <c r="AI952">
        <v>0.98</v>
      </c>
      <c r="AJ952">
        <v>0.98</v>
      </c>
      <c r="AK952">
        <f t="shared" si="354"/>
        <v>0</v>
      </c>
      <c r="AL952">
        <f t="shared" si="355"/>
        <v>0</v>
      </c>
      <c r="AM952">
        <f t="shared" si="356"/>
        <v>0</v>
      </c>
      <c r="AN952">
        <f t="shared" si="357"/>
        <v>0</v>
      </c>
      <c r="AO952">
        <f t="shared" si="358"/>
        <v>0</v>
      </c>
      <c r="AP952">
        <f t="shared" si="359"/>
        <v>0</v>
      </c>
      <c r="AQ952" s="97">
        <f>(AK952/(IF((237.3*LN(('Mini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2" s="97">
        <f>(AL952/(IF((237.3*LN(('Mini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2" s="97">
        <f>(AM952/(IF((237.3*LN(('Mini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2" t="s">
        <v>154</v>
      </c>
      <c r="AU952" t="s">
        <v>154</v>
      </c>
      <c r="AV952" s="96" t="s">
        <v>154</v>
      </c>
      <c r="AW952" s="139">
        <f t="shared" si="402"/>
        <v>0</v>
      </c>
      <c r="AX952" s="129">
        <v>0</v>
      </c>
      <c r="AY952" s="129">
        <v>0</v>
      </c>
      <c r="AZ952" s="129">
        <v>0</v>
      </c>
      <c r="BA952" s="86"/>
      <c r="BB952" s="86">
        <v>0</v>
      </c>
      <c r="BC952">
        <v>0</v>
      </c>
      <c r="BD952">
        <v>0</v>
      </c>
      <c r="BE952">
        <v>0</v>
      </c>
      <c r="BG952">
        <v>0</v>
      </c>
      <c r="BH952">
        <v>0</v>
      </c>
      <c r="BI952">
        <v>0</v>
      </c>
      <c r="BJ952">
        <v>0</v>
      </c>
      <c r="BM952">
        <f t="shared" si="403"/>
        <v>0</v>
      </c>
      <c r="BN952">
        <f t="shared" si="404"/>
        <v>0</v>
      </c>
      <c r="BO952">
        <f t="shared" si="405"/>
        <v>0</v>
      </c>
      <c r="BP952">
        <f t="shared" si="406"/>
        <v>0</v>
      </c>
    </row>
    <row r="953" spans="1:68" x14ac:dyDescent="0.25">
      <c r="A953" t="str">
        <f t="shared" si="346"/>
        <v>20390183</v>
      </c>
      <c r="B953">
        <v>20</v>
      </c>
      <c r="C953">
        <v>390</v>
      </c>
      <c r="D953">
        <v>3</v>
      </c>
      <c r="E953">
        <v>18</v>
      </c>
      <c r="F953" s="138">
        <f t="shared" si="419"/>
        <v>0</v>
      </c>
      <c r="G953">
        <v>0</v>
      </c>
      <c r="H953">
        <v>0</v>
      </c>
      <c r="I953">
        <v>0</v>
      </c>
      <c r="J953" s="94">
        <v>0</v>
      </c>
      <c r="K953" s="87" t="s">
        <v>155</v>
      </c>
      <c r="L953" s="86">
        <v>0</v>
      </c>
      <c r="M953" s="86">
        <v>0</v>
      </c>
      <c r="N953" s="86">
        <v>0</v>
      </c>
      <c r="O953">
        <v>1.3620000000000001</v>
      </c>
      <c r="P953">
        <v>1.1000000000000001</v>
      </c>
      <c r="Q953">
        <v>1.1000000000000001</v>
      </c>
      <c r="R953">
        <v>1.1000000000000001</v>
      </c>
      <c r="S953" t="s">
        <v>154</v>
      </c>
      <c r="T953">
        <f t="shared" si="348"/>
        <v>0</v>
      </c>
      <c r="U953">
        <f t="shared" si="349"/>
        <v>0</v>
      </c>
      <c r="V953">
        <f t="shared" si="350"/>
        <v>0</v>
      </c>
      <c r="W953" t="s">
        <v>154</v>
      </c>
      <c r="X953">
        <f t="shared" si="351"/>
        <v>0</v>
      </c>
      <c r="Y953">
        <f t="shared" si="352"/>
        <v>0</v>
      </c>
      <c r="Z953">
        <f t="shared" si="353"/>
        <v>0</v>
      </c>
      <c r="AA953" t="s">
        <v>154</v>
      </c>
      <c r="AB953" t="s">
        <v>154</v>
      </c>
      <c r="AC953" t="s">
        <v>154</v>
      </c>
      <c r="AD953" s="96" t="s">
        <v>154</v>
      </c>
      <c r="AE953" s="95">
        <v>0</v>
      </c>
      <c r="AF953" s="86">
        <v>0</v>
      </c>
      <c r="AG953" s="86">
        <v>0</v>
      </c>
      <c r="AH953">
        <v>0.98</v>
      </c>
      <c r="AI953">
        <v>0.98</v>
      </c>
      <c r="AJ953">
        <v>0.98</v>
      </c>
      <c r="AK953">
        <f t="shared" si="354"/>
        <v>0</v>
      </c>
      <c r="AL953">
        <f t="shared" si="355"/>
        <v>0</v>
      </c>
      <c r="AM953">
        <f t="shared" si="356"/>
        <v>0</v>
      </c>
      <c r="AN953">
        <f t="shared" si="357"/>
        <v>0</v>
      </c>
      <c r="AO953">
        <f t="shared" si="358"/>
        <v>0</v>
      </c>
      <c r="AP953">
        <f t="shared" si="359"/>
        <v>0</v>
      </c>
      <c r="AQ953" s="97">
        <f>(AK953/(IF((237.3*LN(('Mini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3" s="97">
        <f>(AL953/(IF((237.3*LN(('Mini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3" s="97">
        <f>(AM953/(IF((237.3*LN(('Mini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3" t="s">
        <v>154</v>
      </c>
      <c r="AU953" t="s">
        <v>154</v>
      </c>
      <c r="AV953" s="96" t="s">
        <v>154</v>
      </c>
      <c r="AW953" s="139">
        <f t="shared" si="402"/>
        <v>0</v>
      </c>
      <c r="AX953" s="129">
        <v>0</v>
      </c>
      <c r="AY953" s="129">
        <v>0</v>
      </c>
      <c r="AZ953" s="129">
        <v>0</v>
      </c>
      <c r="BA953" s="86"/>
      <c r="BB953" s="86">
        <v>0</v>
      </c>
      <c r="BC953">
        <v>0</v>
      </c>
      <c r="BD953">
        <v>0</v>
      </c>
      <c r="BE953">
        <v>0</v>
      </c>
      <c r="BG953">
        <v>0</v>
      </c>
      <c r="BH953">
        <v>0</v>
      </c>
      <c r="BI953">
        <v>0</v>
      </c>
      <c r="BJ953">
        <v>0</v>
      </c>
      <c r="BM953">
        <f t="shared" si="403"/>
        <v>0</v>
      </c>
      <c r="BN953">
        <f t="shared" si="404"/>
        <v>0</v>
      </c>
      <c r="BO953">
        <f t="shared" si="405"/>
        <v>0</v>
      </c>
      <c r="BP953">
        <f t="shared" si="406"/>
        <v>0</v>
      </c>
    </row>
    <row r="954" spans="1:68" x14ac:dyDescent="0.25">
      <c r="A954" t="str">
        <f t="shared" si="346"/>
        <v>20390233</v>
      </c>
      <c r="B954">
        <v>20</v>
      </c>
      <c r="C954">
        <v>390</v>
      </c>
      <c r="D954">
        <v>3</v>
      </c>
      <c r="E954">
        <v>23</v>
      </c>
      <c r="F954" s="138">
        <f t="shared" si="419"/>
        <v>10</v>
      </c>
      <c r="G954">
        <v>0</v>
      </c>
      <c r="H954">
        <v>0</v>
      </c>
      <c r="I954">
        <v>0</v>
      </c>
      <c r="J954" s="94">
        <v>0</v>
      </c>
      <c r="K954" s="87">
        <v>2379.6</v>
      </c>
      <c r="L954" s="86">
        <v>0</v>
      </c>
      <c r="M954" s="86">
        <v>0</v>
      </c>
      <c r="N954" s="86">
        <v>0</v>
      </c>
      <c r="O954">
        <v>1.3620000000000001</v>
      </c>
      <c r="P954">
        <v>1.1000000000000001</v>
      </c>
      <c r="Q954">
        <v>1.1000000000000001</v>
      </c>
      <c r="R954">
        <v>1.1000000000000001</v>
      </c>
      <c r="S954">
        <f t="shared" si="432"/>
        <v>355</v>
      </c>
      <c r="T954">
        <f t="shared" si="348"/>
        <v>0</v>
      </c>
      <c r="U954">
        <f t="shared" si="349"/>
        <v>0</v>
      </c>
      <c r="V954">
        <f t="shared" si="350"/>
        <v>0</v>
      </c>
      <c r="W954">
        <f t="shared" si="360"/>
        <v>61</v>
      </c>
      <c r="X954">
        <f t="shared" si="351"/>
        <v>0</v>
      </c>
      <c r="Y954">
        <f t="shared" si="352"/>
        <v>0</v>
      </c>
      <c r="Z954">
        <f t="shared" si="353"/>
        <v>0</v>
      </c>
      <c r="AA954">
        <f t="shared" ref="AA954:AB956" si="445">0.0098*(($BM954*(W954^$BO954)*($C954-14.4)*$BP954)+($BN954*W954*W954))</f>
        <v>4.8332391435691502</v>
      </c>
      <c r="AB954">
        <f t="shared" si="445"/>
        <v>0</v>
      </c>
      <c r="AC954">
        <f t="shared" ref="AC954:AC956" si="446">0.0098*(($BM954*(Y954^$BO954)*($C954-14.4)*$BP954)+($BN954*Y954*Y954))</f>
        <v>0</v>
      </c>
      <c r="AD954" s="96">
        <f t="shared" ref="AD954:AD956" si="447">0.0098*(($BM954*(Z954^$BO954)*($C954-14.4)*$BP954)+($BN954*Z954*Z954))</f>
        <v>0</v>
      </c>
      <c r="AE954" s="95">
        <v>0</v>
      </c>
      <c r="AF954" s="86">
        <v>0</v>
      </c>
      <c r="AG954" s="86">
        <v>0</v>
      </c>
      <c r="AH954">
        <v>0.98</v>
      </c>
      <c r="AI954">
        <v>0.98</v>
      </c>
      <c r="AJ954">
        <v>0.98</v>
      </c>
      <c r="AK954">
        <f t="shared" si="354"/>
        <v>0</v>
      </c>
      <c r="AL954">
        <f t="shared" si="355"/>
        <v>0</v>
      </c>
      <c r="AM954">
        <f t="shared" si="356"/>
        <v>0</v>
      </c>
      <c r="AN954">
        <f t="shared" si="357"/>
        <v>0</v>
      </c>
      <c r="AO954">
        <f t="shared" si="358"/>
        <v>0</v>
      </c>
      <c r="AP954">
        <f t="shared" si="359"/>
        <v>0</v>
      </c>
      <c r="AQ954" s="97">
        <f>(AK954/(IF((237.3*LN(('Mini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4" s="97">
        <f>(AL954/(IF((237.3*LN(('Mini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4" s="97">
        <f>(AM954/(IF((237.3*LN(('Mini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4">
        <f t="shared" ref="AT954:AT956" si="448">0.0098*(($BM954*(AN954^$BO954)*($C954-14.4)*$BP954)+($BN954*AN954*AN954))</f>
        <v>0</v>
      </c>
      <c r="AU954">
        <v>0</v>
      </c>
      <c r="AV954" s="96">
        <v>0</v>
      </c>
      <c r="AW954" s="139">
        <f t="shared" si="402"/>
        <v>2.6</v>
      </c>
      <c r="AX954" s="129">
        <v>0</v>
      </c>
      <c r="AY954" s="129">
        <v>0</v>
      </c>
      <c r="AZ954" s="129">
        <v>0</v>
      </c>
      <c r="BA954" s="86"/>
      <c r="BB954" s="86">
        <v>0</v>
      </c>
      <c r="BC954">
        <v>0</v>
      </c>
      <c r="BD954">
        <v>0</v>
      </c>
      <c r="BE954">
        <v>0</v>
      </c>
      <c r="BG954">
        <v>0</v>
      </c>
      <c r="BH954">
        <v>0</v>
      </c>
      <c r="BI954">
        <v>0</v>
      </c>
      <c r="BJ954">
        <v>0</v>
      </c>
      <c r="BM954">
        <f t="shared" si="403"/>
        <v>1.4501879713725999E-3</v>
      </c>
      <c r="BN954">
        <f t="shared" si="404"/>
        <v>3.7831632653061002E-4</v>
      </c>
      <c r="BO954">
        <f t="shared" si="405"/>
        <v>1.4868910444209</v>
      </c>
      <c r="BP954">
        <f t="shared" si="406"/>
        <v>2</v>
      </c>
    </row>
    <row r="955" spans="1:68" x14ac:dyDescent="0.25">
      <c r="A955" t="str">
        <f t="shared" si="346"/>
        <v>20390303</v>
      </c>
      <c r="B955">
        <v>20</v>
      </c>
      <c r="C955">
        <v>390</v>
      </c>
      <c r="D955">
        <v>3</v>
      </c>
      <c r="E955">
        <v>30</v>
      </c>
      <c r="F955" s="138">
        <f t="shared" si="419"/>
        <v>15</v>
      </c>
      <c r="G955">
        <v>0</v>
      </c>
      <c r="H955">
        <v>0</v>
      </c>
      <c r="I955">
        <v>0</v>
      </c>
      <c r="J955" s="94">
        <v>0</v>
      </c>
      <c r="K955" s="87">
        <v>3160.8</v>
      </c>
      <c r="L955" s="86">
        <v>0</v>
      </c>
      <c r="M955" s="86">
        <v>0</v>
      </c>
      <c r="N955" s="86">
        <v>0</v>
      </c>
      <c r="O955">
        <v>1.3620000000000001</v>
      </c>
      <c r="P955">
        <v>1.1000000000000001</v>
      </c>
      <c r="Q955">
        <v>1.1000000000000001</v>
      </c>
      <c r="R955">
        <v>1.1000000000000001</v>
      </c>
      <c r="S955">
        <f t="shared" si="432"/>
        <v>472</v>
      </c>
      <c r="T955">
        <f t="shared" si="348"/>
        <v>0</v>
      </c>
      <c r="U955">
        <f t="shared" si="349"/>
        <v>0</v>
      </c>
      <c r="V955">
        <f t="shared" si="350"/>
        <v>0</v>
      </c>
      <c r="W955">
        <f t="shared" si="360"/>
        <v>81</v>
      </c>
      <c r="X955">
        <f t="shared" si="351"/>
        <v>0</v>
      </c>
      <c r="Y955">
        <f t="shared" si="352"/>
        <v>0</v>
      </c>
      <c r="Z955">
        <f t="shared" si="353"/>
        <v>0</v>
      </c>
      <c r="AA955">
        <f t="shared" si="445"/>
        <v>3.4147358842066429</v>
      </c>
      <c r="AB955">
        <f t="shared" si="445"/>
        <v>0</v>
      </c>
      <c r="AC955">
        <f t="shared" si="446"/>
        <v>0</v>
      </c>
      <c r="AD955" s="96">
        <f t="shared" si="447"/>
        <v>0</v>
      </c>
      <c r="AE955" s="95">
        <v>0</v>
      </c>
      <c r="AF955" s="86">
        <v>0</v>
      </c>
      <c r="AG955" s="86">
        <v>0</v>
      </c>
      <c r="AH955">
        <v>0.98</v>
      </c>
      <c r="AI955">
        <v>0.98</v>
      </c>
      <c r="AJ955">
        <v>0.98</v>
      </c>
      <c r="AK955">
        <f t="shared" si="354"/>
        <v>0</v>
      </c>
      <c r="AL955">
        <f t="shared" si="355"/>
        <v>0</v>
      </c>
      <c r="AM955">
        <f t="shared" si="356"/>
        <v>0</v>
      </c>
      <c r="AN955">
        <f t="shared" si="357"/>
        <v>0</v>
      </c>
      <c r="AO955">
        <f t="shared" si="358"/>
        <v>0</v>
      </c>
      <c r="AP955">
        <f t="shared" si="359"/>
        <v>0</v>
      </c>
      <c r="AQ955" s="97">
        <f>(AK955/(IF((237.3*LN(('Mini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5" s="97">
        <f>(AL955/(IF((237.3*LN(('Mini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5" s="97">
        <f>(AM955/(IF((237.3*LN(('Mini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5">
        <f t="shared" si="448"/>
        <v>0</v>
      </c>
      <c r="AU955">
        <v>0</v>
      </c>
      <c r="AV955" s="96">
        <v>0</v>
      </c>
      <c r="AW955" s="139">
        <f t="shared" si="402"/>
        <v>3.9</v>
      </c>
      <c r="AX955" s="129">
        <v>0</v>
      </c>
      <c r="AY955" s="129">
        <v>0</v>
      </c>
      <c r="AZ955" s="129">
        <v>0</v>
      </c>
      <c r="BA955" s="86"/>
      <c r="BB955" s="86">
        <v>0</v>
      </c>
      <c r="BC955">
        <v>0</v>
      </c>
      <c r="BD955">
        <v>0</v>
      </c>
      <c r="BE955">
        <v>0</v>
      </c>
      <c r="BG955">
        <v>0</v>
      </c>
      <c r="BH955">
        <v>0</v>
      </c>
      <c r="BI955">
        <v>0</v>
      </c>
      <c r="BJ955">
        <v>0</v>
      </c>
      <c r="BM955">
        <f t="shared" si="403"/>
        <v>1.9563320356262001E-4</v>
      </c>
      <c r="BN955">
        <f t="shared" si="404"/>
        <v>4.4708458846471E-4</v>
      </c>
      <c r="BO955">
        <f t="shared" si="405"/>
        <v>1.766459432507</v>
      </c>
      <c r="BP955">
        <f t="shared" si="406"/>
        <v>2</v>
      </c>
    </row>
    <row r="956" spans="1:68" x14ac:dyDescent="0.25">
      <c r="A956" t="str">
        <f t="shared" si="346"/>
        <v>20390383</v>
      </c>
      <c r="B956">
        <v>20</v>
      </c>
      <c r="C956">
        <v>390</v>
      </c>
      <c r="D956">
        <v>3</v>
      </c>
      <c r="E956">
        <v>38</v>
      </c>
      <c r="F956" s="138">
        <f t="shared" si="419"/>
        <v>20</v>
      </c>
      <c r="G956">
        <v>0</v>
      </c>
      <c r="H956">
        <v>0</v>
      </c>
      <c r="I956">
        <v>0</v>
      </c>
      <c r="J956" s="94">
        <v>0</v>
      </c>
      <c r="K956" s="87">
        <v>4424.4000000000005</v>
      </c>
      <c r="L956" s="86">
        <v>0</v>
      </c>
      <c r="M956" s="86">
        <v>0</v>
      </c>
      <c r="N956" s="86">
        <v>0</v>
      </c>
      <c r="O956">
        <v>1.3620000000000001</v>
      </c>
      <c r="P956">
        <v>1.1000000000000001</v>
      </c>
      <c r="Q956">
        <v>1.1000000000000001</v>
      </c>
      <c r="R956">
        <v>1.1000000000000001</v>
      </c>
      <c r="S956">
        <f t="shared" si="432"/>
        <v>660</v>
      </c>
      <c r="T956">
        <f t="shared" si="348"/>
        <v>0</v>
      </c>
      <c r="U956">
        <f t="shared" si="349"/>
        <v>0</v>
      </c>
      <c r="V956">
        <f t="shared" si="350"/>
        <v>0</v>
      </c>
      <c r="W956">
        <f t="shared" si="360"/>
        <v>114</v>
      </c>
      <c r="X956">
        <f t="shared" si="351"/>
        <v>0</v>
      </c>
      <c r="Y956">
        <f t="shared" si="352"/>
        <v>0</v>
      </c>
      <c r="Z956">
        <f t="shared" si="353"/>
        <v>0</v>
      </c>
      <c r="AA956">
        <f t="shared" si="445"/>
        <v>8.1100685912357839</v>
      </c>
      <c r="AB956">
        <f t="shared" si="445"/>
        <v>0</v>
      </c>
      <c r="AC956">
        <f t="shared" si="446"/>
        <v>0</v>
      </c>
      <c r="AD956" s="96">
        <f t="shared" si="447"/>
        <v>0</v>
      </c>
      <c r="AE956" s="95">
        <v>0</v>
      </c>
      <c r="AF956" s="86">
        <v>0</v>
      </c>
      <c r="AG956" s="86">
        <v>0</v>
      </c>
      <c r="AH956">
        <v>0.98</v>
      </c>
      <c r="AI956">
        <v>0.98</v>
      </c>
      <c r="AJ956">
        <v>0.98</v>
      </c>
      <c r="AK956">
        <f t="shared" si="354"/>
        <v>0</v>
      </c>
      <c r="AL956">
        <f t="shared" si="355"/>
        <v>0</v>
      </c>
      <c r="AM956">
        <f t="shared" si="356"/>
        <v>0</v>
      </c>
      <c r="AN956">
        <f t="shared" si="357"/>
        <v>0</v>
      </c>
      <c r="AO956">
        <f t="shared" si="358"/>
        <v>0</v>
      </c>
      <c r="AP956">
        <f t="shared" si="359"/>
        <v>0</v>
      </c>
      <c r="AQ956" s="97">
        <f>(AK956/(IF((237.3*LN(('Mini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6" s="97">
        <f>(AL956/(IF((237.3*LN(('Mini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6" s="97">
        <f>(AM956/(IF((237.3*LN(('Mini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6">
        <f t="shared" si="448"/>
        <v>0</v>
      </c>
      <c r="AU956">
        <v>0</v>
      </c>
      <c r="AV956" s="96">
        <v>0</v>
      </c>
      <c r="AW956" s="139">
        <f t="shared" si="402"/>
        <v>5.2</v>
      </c>
      <c r="AX956" s="129">
        <v>0</v>
      </c>
      <c r="AY956" s="129">
        <v>0</v>
      </c>
      <c r="AZ956" s="129">
        <v>0</v>
      </c>
      <c r="BA956" s="86"/>
      <c r="BB956" s="86">
        <v>0</v>
      </c>
      <c r="BC956">
        <v>0</v>
      </c>
      <c r="BD956">
        <v>0</v>
      </c>
      <c r="BE956">
        <v>0</v>
      </c>
      <c r="BG956">
        <v>0</v>
      </c>
      <c r="BH956">
        <v>0</v>
      </c>
      <c r="BI956">
        <v>0</v>
      </c>
      <c r="BJ956">
        <v>0</v>
      </c>
      <c r="BM956">
        <f t="shared" si="403"/>
        <v>1.6730950035507E-3</v>
      </c>
      <c r="BN956">
        <f t="shared" si="404"/>
        <v>3.2929523945446001E-4</v>
      </c>
      <c r="BO956">
        <f t="shared" si="405"/>
        <v>1.3691788367472</v>
      </c>
      <c r="BP956">
        <f t="shared" si="406"/>
        <v>2</v>
      </c>
    </row>
    <row r="957" spans="1:68" x14ac:dyDescent="0.25">
      <c r="A957" t="str">
        <f t="shared" si="346"/>
        <v>20410143</v>
      </c>
      <c r="B957">
        <v>20</v>
      </c>
      <c r="C957">
        <v>410</v>
      </c>
      <c r="D957">
        <v>3</v>
      </c>
      <c r="E957">
        <v>14</v>
      </c>
      <c r="F957" s="138">
        <f t="shared" si="419"/>
        <v>0</v>
      </c>
      <c r="G957">
        <v>0</v>
      </c>
      <c r="H957">
        <v>0</v>
      </c>
      <c r="I957">
        <v>0</v>
      </c>
      <c r="J957" s="94">
        <v>0</v>
      </c>
      <c r="K957" s="87" t="s">
        <v>155</v>
      </c>
      <c r="L957" s="86">
        <v>0</v>
      </c>
      <c r="M957" s="86">
        <v>0</v>
      </c>
      <c r="N957" s="86">
        <v>0</v>
      </c>
      <c r="O957">
        <v>1.3620000000000001</v>
      </c>
      <c r="P957">
        <v>1.1000000000000001</v>
      </c>
      <c r="Q957">
        <v>1.1000000000000001</v>
      </c>
      <c r="R957">
        <v>1.1000000000000001</v>
      </c>
      <c r="S957" t="s">
        <v>154</v>
      </c>
      <c r="T957">
        <f t="shared" si="348"/>
        <v>0</v>
      </c>
      <c r="U957">
        <f t="shared" si="349"/>
        <v>0</v>
      </c>
      <c r="V957">
        <f t="shared" si="350"/>
        <v>0</v>
      </c>
      <c r="W957" t="s">
        <v>154</v>
      </c>
      <c r="X957">
        <f t="shared" si="351"/>
        <v>0</v>
      </c>
      <c r="Y957">
        <f t="shared" si="352"/>
        <v>0</v>
      </c>
      <c r="Z957">
        <f t="shared" si="353"/>
        <v>0</v>
      </c>
      <c r="AA957" t="s">
        <v>154</v>
      </c>
      <c r="AB957" t="s">
        <v>154</v>
      </c>
      <c r="AC957" t="s">
        <v>154</v>
      </c>
      <c r="AD957" s="96" t="s">
        <v>154</v>
      </c>
      <c r="AE957" s="95">
        <v>0</v>
      </c>
      <c r="AF957" s="86">
        <v>0</v>
      </c>
      <c r="AG957" s="86">
        <v>0</v>
      </c>
      <c r="AH957">
        <v>0.98</v>
      </c>
      <c r="AI957">
        <v>0.98</v>
      </c>
      <c r="AJ957">
        <v>0.98</v>
      </c>
      <c r="AK957">
        <f t="shared" si="354"/>
        <v>0</v>
      </c>
      <c r="AL957">
        <f t="shared" si="355"/>
        <v>0</v>
      </c>
      <c r="AM957">
        <f t="shared" si="356"/>
        <v>0</v>
      </c>
      <c r="AN957">
        <f t="shared" si="357"/>
        <v>0</v>
      </c>
      <c r="AO957">
        <f t="shared" si="358"/>
        <v>0</v>
      </c>
      <c r="AP957">
        <f t="shared" si="359"/>
        <v>0</v>
      </c>
      <c r="AQ957" s="97">
        <f>(AK957/(IF((237.3*LN(('Mini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7" s="97">
        <f>(AL957/(IF((237.3*LN(('Mini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7" s="97">
        <f>(AM957/(IF((237.3*LN(('Mini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7" t="s">
        <v>154</v>
      </c>
      <c r="AU957" t="s">
        <v>154</v>
      </c>
      <c r="AV957" s="96" t="s">
        <v>154</v>
      </c>
      <c r="AW957" s="139">
        <f t="shared" si="402"/>
        <v>0</v>
      </c>
      <c r="AX957" s="129">
        <v>0</v>
      </c>
      <c r="AY957" s="129">
        <v>0</v>
      </c>
      <c r="AZ957" s="129">
        <v>0</v>
      </c>
      <c r="BA957" s="86"/>
      <c r="BB957" s="86">
        <v>0</v>
      </c>
      <c r="BC957">
        <v>0</v>
      </c>
      <c r="BD957">
        <v>0</v>
      </c>
      <c r="BE957">
        <v>0</v>
      </c>
      <c r="BG957">
        <v>0</v>
      </c>
      <c r="BH957">
        <v>0</v>
      </c>
      <c r="BI957">
        <v>0</v>
      </c>
      <c r="BJ957">
        <v>0</v>
      </c>
      <c r="BM957">
        <f t="shared" si="403"/>
        <v>0</v>
      </c>
      <c r="BN957">
        <f t="shared" si="404"/>
        <v>0</v>
      </c>
      <c r="BO957">
        <f t="shared" si="405"/>
        <v>0</v>
      </c>
      <c r="BP957">
        <f t="shared" si="406"/>
        <v>0</v>
      </c>
    </row>
    <row r="958" spans="1:68" x14ac:dyDescent="0.25">
      <c r="A958" t="str">
        <f t="shared" si="255"/>
        <v>20410183</v>
      </c>
      <c r="B958">
        <v>20</v>
      </c>
      <c r="C958">
        <v>410</v>
      </c>
      <c r="D958">
        <v>3</v>
      </c>
      <c r="E958">
        <v>18</v>
      </c>
      <c r="F958" s="138">
        <f t="shared" si="419"/>
        <v>0</v>
      </c>
      <c r="G958">
        <v>0</v>
      </c>
      <c r="H958">
        <v>0</v>
      </c>
      <c r="I958">
        <v>0</v>
      </c>
      <c r="J958" s="94">
        <v>0</v>
      </c>
      <c r="K958" s="87" t="s">
        <v>155</v>
      </c>
      <c r="L958" s="86">
        <v>0</v>
      </c>
      <c r="M958" s="86">
        <v>0</v>
      </c>
      <c r="N958" s="86">
        <v>0</v>
      </c>
      <c r="O958">
        <v>1.3620000000000001</v>
      </c>
      <c r="P958">
        <v>1.1000000000000001</v>
      </c>
      <c r="Q958">
        <v>1.1000000000000001</v>
      </c>
      <c r="R958">
        <v>1.1000000000000001</v>
      </c>
      <c r="S958" t="s">
        <v>154</v>
      </c>
      <c r="T958">
        <f>ROUND(L958*POWER((($M$1-$M$2)/LN(($M$1-$M$3)/($M$2-$M$3)))/((75-65)/LN((75-20)/(65-20))),P958),0)</f>
        <v>0</v>
      </c>
      <c r="U958">
        <f>ROUND(M958*POWER((($M$1-$M$2)/LN(($M$1-$M$3)/($M$2-$M$3)))/((75-65)/LN((75-20)/(65-20))),Q958),0)</f>
        <v>0</v>
      </c>
      <c r="V958">
        <f>ROUND(N958*POWER((($M$1-$M$2)/LN(($M$1-$M$3)/($M$2-$M$3)))/((75-65)/LN((75-20)/(65-20))),R958),0)</f>
        <v>0</v>
      </c>
      <c r="W958" t="s">
        <v>154</v>
      </c>
      <c r="X958">
        <f>ROUND(T958*3600/(4186*ABS($M$1-$M$2)),0)</f>
        <v>0</v>
      </c>
      <c r="Y958">
        <f>ROUND(U958*3600/(4186*ABS($M$1-$M$2)),0)</f>
        <v>0</v>
      </c>
      <c r="Z958">
        <f>ROUND(V958*3600/(4186*ABS($M$1-$M$2)),0)</f>
        <v>0</v>
      </c>
      <c r="AA958" t="s">
        <v>154</v>
      </c>
      <c r="AB958" t="s">
        <v>154</v>
      </c>
      <c r="AC958" t="s">
        <v>154</v>
      </c>
      <c r="AD958" s="96" t="s">
        <v>154</v>
      </c>
      <c r="AE958" s="95">
        <v>0</v>
      </c>
      <c r="AF958" s="86">
        <v>0</v>
      </c>
      <c r="AG958" s="86">
        <v>0</v>
      </c>
      <c r="AH958">
        <v>0.98</v>
      </c>
      <c r="AI958">
        <v>0.98</v>
      </c>
      <c r="AJ958">
        <v>0.98</v>
      </c>
      <c r="AK958">
        <f>ROUND(AE958*POWER((($AG$1-$AG$2)/LN(($AG$1-$AG$3)/($AG$2-$AG$3)))/((16-18)/LN((16-27)/(18-27))),AH958),0)</f>
        <v>0</v>
      </c>
      <c r="AL958">
        <f>ROUND(AF958*POWER((($AG$1-$AG$2)/LN(($AG$1-$AG$3)/($AG$2-$AG$3)))/((16-18)/LN((16-27)/(18-27))),AI958),0)</f>
        <v>0</v>
      </c>
      <c r="AM958">
        <f>ROUND(AG958*POWER((($AG$1-$AG$2)/LN(($AG$1-$AG$3)/($AG$2-$AG$3)))/((16-18)/LN((16-27)/(18-27))),AJ958),0)</f>
        <v>0</v>
      </c>
      <c r="AN958">
        <f>ROUND(AK958*3600/(4186*ABS($AG$1-$AG$2)),0)</f>
        <v>0</v>
      </c>
      <c r="AO958">
        <f>ROUND(AL958*3600/(4186*ABS($AG$1-$AG$2)),0)</f>
        <v>0</v>
      </c>
      <c r="AP958">
        <f>ROUND(AM958*3600/(4186*ABS($AG$1-$AG$2)),0)</f>
        <v>0</v>
      </c>
      <c r="AQ958" s="97">
        <f>(AK958/(IF((237.3*LN(('Mini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8" s="97">
        <f>(AL958/(IF((237.3*LN(('Mini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8" s="97">
        <f>(AM958/(IF((237.3*LN(('Mini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8" t="s">
        <v>154</v>
      </c>
      <c r="AU958" t="s">
        <v>154</v>
      </c>
      <c r="AV958" s="96" t="s">
        <v>154</v>
      </c>
      <c r="AW958" s="139">
        <f t="shared" si="402"/>
        <v>0</v>
      </c>
      <c r="AX958" s="129">
        <v>0</v>
      </c>
      <c r="AY958" s="129">
        <v>0</v>
      </c>
      <c r="AZ958" s="129">
        <v>0</v>
      </c>
      <c r="BA958" s="86"/>
      <c r="BB958" s="86">
        <v>0</v>
      </c>
      <c r="BC958">
        <v>0</v>
      </c>
      <c r="BD958">
        <v>0</v>
      </c>
      <c r="BE958">
        <v>0</v>
      </c>
      <c r="BG958">
        <v>0</v>
      </c>
      <c r="BH958">
        <v>0</v>
      </c>
      <c r="BI958">
        <v>0</v>
      </c>
      <c r="BJ958">
        <v>0</v>
      </c>
      <c r="BM958">
        <f t="shared" si="403"/>
        <v>0</v>
      </c>
      <c r="BN958">
        <f t="shared" si="404"/>
        <v>0</v>
      </c>
      <c r="BO958">
        <f t="shared" si="405"/>
        <v>0</v>
      </c>
      <c r="BP958">
        <f t="shared" si="406"/>
        <v>0</v>
      </c>
    </row>
    <row r="959" spans="1:68" x14ac:dyDescent="0.25">
      <c r="A959" t="str">
        <f t="shared" si="255"/>
        <v>20410233</v>
      </c>
      <c r="B959">
        <v>20</v>
      </c>
      <c r="C959">
        <v>410</v>
      </c>
      <c r="D959">
        <v>3</v>
      </c>
      <c r="E959">
        <v>23</v>
      </c>
      <c r="F959" s="138">
        <f t="shared" si="419"/>
        <v>10</v>
      </c>
      <c r="G959">
        <v>0</v>
      </c>
      <c r="H959">
        <v>0</v>
      </c>
      <c r="I959">
        <v>0</v>
      </c>
      <c r="J959" s="94">
        <v>0</v>
      </c>
      <c r="K959" s="87">
        <v>2511.7999999999997</v>
      </c>
      <c r="L959" s="86">
        <v>0</v>
      </c>
      <c r="M959" s="86">
        <v>0</v>
      </c>
      <c r="N959" s="86">
        <v>0</v>
      </c>
      <c r="O959">
        <v>1.3620000000000001</v>
      </c>
      <c r="P959">
        <v>1.1000000000000001</v>
      </c>
      <c r="Q959">
        <v>1.1000000000000001</v>
      </c>
      <c r="R959">
        <v>1.1000000000000001</v>
      </c>
      <c r="S959">
        <f t="shared" si="432"/>
        <v>375</v>
      </c>
      <c r="T959">
        <f t="shared" ref="T959:T976" si="449">ROUND(L959*POWER((($M$1-$M$2)/LN(($M$1-$M$3)/($M$2-$M$3)))/((75-65)/LN((75-20)/(65-20))),P959),0)</f>
        <v>0</v>
      </c>
      <c r="U959">
        <f t="shared" ref="U959:U976" si="450">ROUND(M959*POWER((($M$1-$M$2)/LN(($M$1-$M$3)/($M$2-$M$3)))/((75-65)/LN((75-20)/(65-20))),Q959),0)</f>
        <v>0</v>
      </c>
      <c r="V959">
        <f t="shared" ref="V959:V976" si="451">ROUND(N959*POWER((($M$1-$M$2)/LN(($M$1-$M$3)/($M$2-$M$3)))/((75-65)/LN((75-20)/(65-20))),R959),0)</f>
        <v>0</v>
      </c>
      <c r="W959">
        <f t="shared" ref="W959:W976" si="452">ROUND(S959*3600/(4186*ABS($M$1-$M$2)),0)</f>
        <v>65</v>
      </c>
      <c r="X959">
        <f t="shared" ref="X959:X976" si="453">ROUND(T959*3600/(4186*ABS($M$1-$M$2)),0)</f>
        <v>0</v>
      </c>
      <c r="Y959">
        <f t="shared" ref="Y959:Y976" si="454">ROUND(U959*3600/(4186*ABS($M$1-$M$2)),0)</f>
        <v>0</v>
      </c>
      <c r="Z959">
        <f t="shared" ref="Z959:Z976" si="455">ROUND(V959*3600/(4186*ABS($M$1-$M$2)),0)</f>
        <v>0</v>
      </c>
      <c r="AA959">
        <f t="shared" ref="AA959:AB961" si="456">0.0098*(($BM959*(W959^$BO959)*($C959-14.4)*$BP959)+($BN959*W959*W959))</f>
        <v>5.5944705447174972</v>
      </c>
      <c r="AB959">
        <f t="shared" si="456"/>
        <v>0</v>
      </c>
      <c r="AC959">
        <f t="shared" ref="AC959:AC961" si="457">0.0098*(($BM959*(Y959^$BO959)*($C959-14.4)*$BP959)+($BN959*Y959*Y959))</f>
        <v>0</v>
      </c>
      <c r="AD959" s="96">
        <f t="shared" ref="AD959:AD961" si="458">0.0098*(($BM959*(Z959^$BO959)*($C959-14.4)*$BP959)+($BN959*Z959*Z959))</f>
        <v>0</v>
      </c>
      <c r="AE959" s="95">
        <v>0</v>
      </c>
      <c r="AF959" s="86">
        <v>0</v>
      </c>
      <c r="AG959" s="86">
        <v>0</v>
      </c>
      <c r="AH959">
        <v>0.98</v>
      </c>
      <c r="AI959">
        <v>0.98</v>
      </c>
      <c r="AJ959">
        <v>0.98</v>
      </c>
      <c r="AK959">
        <f t="shared" ref="AK959:AK976" si="459">ROUND(AE959*POWER((($AG$1-$AG$2)/LN(($AG$1-$AG$3)/($AG$2-$AG$3)))/((16-18)/LN((16-27)/(18-27))),AH959),0)</f>
        <v>0</v>
      </c>
      <c r="AL959">
        <f t="shared" ref="AL959:AL976" si="460">ROUND(AF959*POWER((($AG$1-$AG$2)/LN(($AG$1-$AG$3)/($AG$2-$AG$3)))/((16-18)/LN((16-27)/(18-27))),AI959),0)</f>
        <v>0</v>
      </c>
      <c r="AM959">
        <f t="shared" ref="AM959:AM976" si="461">ROUND(AG959*POWER((($AG$1-$AG$2)/LN(($AG$1-$AG$3)/($AG$2-$AG$3)))/((16-18)/LN((16-27)/(18-27))),AJ959),0)</f>
        <v>0</v>
      </c>
      <c r="AN959">
        <f t="shared" ref="AN959:AN976" si="462">ROUND(AK959*3600/(4186*ABS($AG$1-$AG$2)),0)</f>
        <v>0</v>
      </c>
      <c r="AO959">
        <f t="shared" ref="AO959:AO976" si="463">ROUND(AL959*3600/(4186*ABS($AG$1-$AG$2)),0)</f>
        <v>0</v>
      </c>
      <c r="AP959">
        <f t="shared" ref="AP959:AP981" si="464">ROUND(AM959*3600/(4186*ABS($AG$1-$AG$2)),0)</f>
        <v>0</v>
      </c>
      <c r="AQ959" s="97">
        <f>(AK959/(IF((237.3*LN(('Mini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59" s="97">
        <f>(AL959/(IF((237.3*LN(('Mini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59" s="97">
        <f>(AM959/(IF((237.3*LN(('Mini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59">
        <f t="shared" ref="AT959:AT961" si="465">0.0098*(($BM959*(AN959^$BO959)*($C959-14.4)*$BP959)+($BN959*AN959*AN959))</f>
        <v>0</v>
      </c>
      <c r="AU959">
        <v>0</v>
      </c>
      <c r="AV959" s="96">
        <v>0</v>
      </c>
      <c r="AW959" s="139">
        <f t="shared" si="402"/>
        <v>2.7333333333333334</v>
      </c>
      <c r="AX959" s="129">
        <v>0</v>
      </c>
      <c r="AY959" s="129">
        <v>0</v>
      </c>
      <c r="AZ959" s="129">
        <v>0</v>
      </c>
      <c r="BA959" s="86"/>
      <c r="BB959" s="86">
        <v>0</v>
      </c>
      <c r="BC959">
        <v>0</v>
      </c>
      <c r="BD959">
        <v>0</v>
      </c>
      <c r="BE959">
        <v>0</v>
      </c>
      <c r="BG959">
        <v>0</v>
      </c>
      <c r="BH959">
        <v>0</v>
      </c>
      <c r="BI959">
        <v>0</v>
      </c>
      <c r="BJ959">
        <v>0</v>
      </c>
      <c r="BM959">
        <f t="shared" si="403"/>
        <v>1.4501879713725999E-3</v>
      </c>
      <c r="BN959">
        <f t="shared" si="404"/>
        <v>3.7831632653061002E-4</v>
      </c>
      <c r="BO959">
        <f t="shared" si="405"/>
        <v>1.4868910444209</v>
      </c>
      <c r="BP959">
        <f t="shared" si="406"/>
        <v>2</v>
      </c>
    </row>
    <row r="960" spans="1:68" x14ac:dyDescent="0.25">
      <c r="A960" t="str">
        <f t="shared" si="255"/>
        <v>20410303</v>
      </c>
      <c r="B960">
        <v>20</v>
      </c>
      <c r="C960">
        <v>410</v>
      </c>
      <c r="D960">
        <v>3</v>
      </c>
      <c r="E960">
        <v>30</v>
      </c>
      <c r="F960" s="138">
        <f t="shared" si="419"/>
        <v>15</v>
      </c>
      <c r="G960">
        <v>0</v>
      </c>
      <c r="H960">
        <v>0</v>
      </c>
      <c r="I960">
        <v>0</v>
      </c>
      <c r="J960" s="94">
        <v>0</v>
      </c>
      <c r="K960" s="87">
        <v>3336.3999999999996</v>
      </c>
      <c r="L960" s="86">
        <v>0</v>
      </c>
      <c r="M960" s="86">
        <v>0</v>
      </c>
      <c r="N960" s="86">
        <v>0</v>
      </c>
      <c r="O960">
        <v>1.3620000000000001</v>
      </c>
      <c r="P960">
        <v>1.1000000000000001</v>
      </c>
      <c r="Q960">
        <v>1.1000000000000001</v>
      </c>
      <c r="R960">
        <v>1.1000000000000001</v>
      </c>
      <c r="S960">
        <f t="shared" si="432"/>
        <v>498</v>
      </c>
      <c r="T960">
        <f t="shared" si="449"/>
        <v>0</v>
      </c>
      <c r="U960">
        <f t="shared" si="450"/>
        <v>0</v>
      </c>
      <c r="V960">
        <f t="shared" si="451"/>
        <v>0</v>
      </c>
      <c r="W960">
        <f t="shared" si="452"/>
        <v>86</v>
      </c>
      <c r="X960">
        <f t="shared" si="453"/>
        <v>0</v>
      </c>
      <c r="Y960">
        <f t="shared" si="454"/>
        <v>0</v>
      </c>
      <c r="Z960">
        <f t="shared" si="455"/>
        <v>0</v>
      </c>
      <c r="AA960">
        <f t="shared" si="456"/>
        <v>3.9967182378598221</v>
      </c>
      <c r="AB960">
        <f t="shared" si="456"/>
        <v>0</v>
      </c>
      <c r="AC960">
        <f t="shared" si="457"/>
        <v>0</v>
      </c>
      <c r="AD960" s="96">
        <f t="shared" si="458"/>
        <v>0</v>
      </c>
      <c r="AE960" s="95">
        <v>0</v>
      </c>
      <c r="AF960" s="86">
        <v>0</v>
      </c>
      <c r="AG960" s="86">
        <v>0</v>
      </c>
      <c r="AH960">
        <v>0.98</v>
      </c>
      <c r="AI960">
        <v>0.98</v>
      </c>
      <c r="AJ960">
        <v>0.98</v>
      </c>
      <c r="AK960">
        <f t="shared" si="459"/>
        <v>0</v>
      </c>
      <c r="AL960">
        <f t="shared" si="460"/>
        <v>0</v>
      </c>
      <c r="AM960">
        <f t="shared" si="461"/>
        <v>0</v>
      </c>
      <c r="AN960">
        <f t="shared" si="462"/>
        <v>0</v>
      </c>
      <c r="AO960">
        <f t="shared" si="463"/>
        <v>0</v>
      </c>
      <c r="AP960">
        <f t="shared" si="464"/>
        <v>0</v>
      </c>
      <c r="AQ960" s="97">
        <f>(AK960/(IF((237.3*LN(('Mini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0" s="97">
        <f>(AL960/(IF((237.3*LN(('Mini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0" s="97">
        <f>(AM960/(IF((237.3*LN(('Mini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0">
        <f t="shared" si="465"/>
        <v>0</v>
      </c>
      <c r="AU960">
        <v>0</v>
      </c>
      <c r="AV960" s="96">
        <v>0</v>
      </c>
      <c r="AW960" s="139">
        <f t="shared" si="402"/>
        <v>4.0999999999999996</v>
      </c>
      <c r="AX960" s="129">
        <v>0</v>
      </c>
      <c r="AY960" s="129">
        <v>0</v>
      </c>
      <c r="AZ960" s="129">
        <v>0</v>
      </c>
      <c r="BA960" s="86"/>
      <c r="BB960" s="86">
        <v>0</v>
      </c>
      <c r="BC960">
        <v>0</v>
      </c>
      <c r="BD960">
        <v>0</v>
      </c>
      <c r="BE960">
        <v>0</v>
      </c>
      <c r="BG960">
        <v>0</v>
      </c>
      <c r="BH960">
        <v>0</v>
      </c>
      <c r="BI960">
        <v>0</v>
      </c>
      <c r="BJ960">
        <v>0</v>
      </c>
      <c r="BM960">
        <f t="shared" si="403"/>
        <v>1.9563320356262001E-4</v>
      </c>
      <c r="BN960">
        <f t="shared" si="404"/>
        <v>4.4708458846471E-4</v>
      </c>
      <c r="BO960">
        <f t="shared" si="405"/>
        <v>1.766459432507</v>
      </c>
      <c r="BP960">
        <f t="shared" si="406"/>
        <v>2</v>
      </c>
    </row>
    <row r="961" spans="1:68" x14ac:dyDescent="0.25">
      <c r="A961" t="str">
        <f t="shared" si="255"/>
        <v>20410383</v>
      </c>
      <c r="B961">
        <v>20</v>
      </c>
      <c r="C961">
        <v>410</v>
      </c>
      <c r="D961">
        <v>3</v>
      </c>
      <c r="E961">
        <v>38</v>
      </c>
      <c r="F961" s="138">
        <f t="shared" si="419"/>
        <v>20</v>
      </c>
      <c r="G961">
        <v>0</v>
      </c>
      <c r="H961">
        <v>0</v>
      </c>
      <c r="I961">
        <v>0</v>
      </c>
      <c r="J961" s="94">
        <v>0</v>
      </c>
      <c r="K961" s="87">
        <v>4670.2</v>
      </c>
      <c r="L961" s="86">
        <v>0</v>
      </c>
      <c r="M961" s="86">
        <v>0</v>
      </c>
      <c r="N961" s="86">
        <v>0</v>
      </c>
      <c r="O961">
        <v>1.3620000000000001</v>
      </c>
      <c r="P961">
        <v>1.1000000000000001</v>
      </c>
      <c r="Q961">
        <v>1.1000000000000001</v>
      </c>
      <c r="R961">
        <v>1.1000000000000001</v>
      </c>
      <c r="S961">
        <f t="shared" si="432"/>
        <v>697</v>
      </c>
      <c r="T961">
        <f t="shared" si="449"/>
        <v>0</v>
      </c>
      <c r="U961">
        <f t="shared" si="450"/>
        <v>0</v>
      </c>
      <c r="V961">
        <f t="shared" si="451"/>
        <v>0</v>
      </c>
      <c r="W961">
        <f t="shared" si="452"/>
        <v>120</v>
      </c>
      <c r="X961">
        <f t="shared" si="453"/>
        <v>0</v>
      </c>
      <c r="Y961">
        <f t="shared" si="454"/>
        <v>0</v>
      </c>
      <c r="Z961">
        <f t="shared" si="455"/>
        <v>0</v>
      </c>
      <c r="AA961">
        <f t="shared" si="456"/>
        <v>9.1624617455445314</v>
      </c>
      <c r="AB961">
        <f t="shared" si="456"/>
        <v>0</v>
      </c>
      <c r="AC961">
        <f t="shared" si="457"/>
        <v>0</v>
      </c>
      <c r="AD961" s="96">
        <f t="shared" si="458"/>
        <v>0</v>
      </c>
      <c r="AE961" s="95">
        <v>0</v>
      </c>
      <c r="AF961" s="86">
        <v>0</v>
      </c>
      <c r="AG961" s="86">
        <v>0</v>
      </c>
      <c r="AH961">
        <v>0.98</v>
      </c>
      <c r="AI961">
        <v>0.98</v>
      </c>
      <c r="AJ961">
        <v>0.98</v>
      </c>
      <c r="AK961">
        <f t="shared" si="459"/>
        <v>0</v>
      </c>
      <c r="AL961">
        <f t="shared" si="460"/>
        <v>0</v>
      </c>
      <c r="AM961">
        <f t="shared" si="461"/>
        <v>0</v>
      </c>
      <c r="AN961">
        <f t="shared" si="462"/>
        <v>0</v>
      </c>
      <c r="AO961">
        <f t="shared" si="463"/>
        <v>0</v>
      </c>
      <c r="AP961">
        <f t="shared" si="464"/>
        <v>0</v>
      </c>
      <c r="AQ961" s="97">
        <f>(AK961/(IF((237.3*LN(('Mini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1" s="97">
        <f>(AL961/(IF((237.3*LN(('Mini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1" s="97">
        <f>(AM961/(IF((237.3*LN(('Mini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1">
        <f t="shared" si="465"/>
        <v>0</v>
      </c>
      <c r="AU961">
        <v>0</v>
      </c>
      <c r="AV961" s="96">
        <v>0</v>
      </c>
      <c r="AW961" s="139">
        <f t="shared" si="402"/>
        <v>5.4666666666666668</v>
      </c>
      <c r="AX961" s="129">
        <v>0</v>
      </c>
      <c r="AY961" s="129">
        <v>0</v>
      </c>
      <c r="AZ961" s="129">
        <v>0</v>
      </c>
      <c r="BA961" s="86"/>
      <c r="BB961" s="86">
        <v>0</v>
      </c>
      <c r="BC961">
        <v>0</v>
      </c>
      <c r="BD961">
        <v>0</v>
      </c>
      <c r="BE961">
        <v>0</v>
      </c>
      <c r="BG961">
        <v>0</v>
      </c>
      <c r="BH961">
        <v>0</v>
      </c>
      <c r="BI961">
        <v>0</v>
      </c>
      <c r="BJ961">
        <v>0</v>
      </c>
      <c r="BM961">
        <f t="shared" si="403"/>
        <v>1.6730950035507E-3</v>
      </c>
      <c r="BN961">
        <f t="shared" si="404"/>
        <v>3.2929523945446001E-4</v>
      </c>
      <c r="BO961">
        <f t="shared" si="405"/>
        <v>1.3691788367472</v>
      </c>
      <c r="BP961">
        <f t="shared" si="406"/>
        <v>2</v>
      </c>
    </row>
    <row r="962" spans="1:68" x14ac:dyDescent="0.25">
      <c r="A962" t="str">
        <f t="shared" si="255"/>
        <v>20430143</v>
      </c>
      <c r="B962">
        <v>20</v>
      </c>
      <c r="C962">
        <v>430</v>
      </c>
      <c r="D962">
        <v>3</v>
      </c>
      <c r="E962">
        <v>14</v>
      </c>
      <c r="F962" s="138">
        <f t="shared" si="419"/>
        <v>0</v>
      </c>
      <c r="G962">
        <v>0</v>
      </c>
      <c r="H962">
        <v>0</v>
      </c>
      <c r="I962">
        <v>0</v>
      </c>
      <c r="J962" s="94">
        <v>0</v>
      </c>
      <c r="K962" s="87" t="s">
        <v>155</v>
      </c>
      <c r="L962" s="86">
        <v>0</v>
      </c>
      <c r="M962" s="86">
        <v>0</v>
      </c>
      <c r="N962" s="86">
        <v>0</v>
      </c>
      <c r="O962">
        <v>1.3620000000000001</v>
      </c>
      <c r="P962">
        <v>1.1000000000000001</v>
      </c>
      <c r="Q962">
        <v>1.1000000000000001</v>
      </c>
      <c r="R962">
        <v>1.1000000000000001</v>
      </c>
      <c r="S962" t="s">
        <v>154</v>
      </c>
      <c r="T962">
        <f t="shared" si="449"/>
        <v>0</v>
      </c>
      <c r="U962">
        <f t="shared" si="450"/>
        <v>0</v>
      </c>
      <c r="V962">
        <f t="shared" si="451"/>
        <v>0</v>
      </c>
      <c r="W962" t="s">
        <v>154</v>
      </c>
      <c r="X962">
        <f t="shared" si="453"/>
        <v>0</v>
      </c>
      <c r="Y962">
        <f t="shared" si="454"/>
        <v>0</v>
      </c>
      <c r="Z962">
        <f t="shared" si="455"/>
        <v>0</v>
      </c>
      <c r="AA962" t="s">
        <v>154</v>
      </c>
      <c r="AB962" t="s">
        <v>154</v>
      </c>
      <c r="AC962" t="s">
        <v>154</v>
      </c>
      <c r="AD962" s="96" t="s">
        <v>154</v>
      </c>
      <c r="AE962" s="95">
        <v>0</v>
      </c>
      <c r="AF962" s="86">
        <v>0</v>
      </c>
      <c r="AG962" s="86">
        <v>0</v>
      </c>
      <c r="AH962">
        <v>0.98</v>
      </c>
      <c r="AI962">
        <v>0.98</v>
      </c>
      <c r="AJ962">
        <v>0.98</v>
      </c>
      <c r="AK962">
        <f t="shared" si="459"/>
        <v>0</v>
      </c>
      <c r="AL962">
        <f t="shared" si="460"/>
        <v>0</v>
      </c>
      <c r="AM962">
        <f t="shared" si="461"/>
        <v>0</v>
      </c>
      <c r="AN962">
        <f t="shared" si="462"/>
        <v>0</v>
      </c>
      <c r="AO962">
        <f t="shared" si="463"/>
        <v>0</v>
      </c>
      <c r="AP962">
        <f t="shared" si="464"/>
        <v>0</v>
      </c>
      <c r="AQ962" s="97">
        <f>(AK962/(IF((237.3*LN(('Mini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2" s="97">
        <f>(AL962/(IF((237.3*LN(('Mini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2" s="97">
        <f>(AM962/(IF((237.3*LN(('Mini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2" t="s">
        <v>154</v>
      </c>
      <c r="AU962" t="s">
        <v>154</v>
      </c>
      <c r="AV962" s="96" t="s">
        <v>154</v>
      </c>
      <c r="AW962" s="139">
        <f t="shared" si="402"/>
        <v>0</v>
      </c>
      <c r="AX962" s="129">
        <v>0</v>
      </c>
      <c r="AY962" s="129">
        <v>0</v>
      </c>
      <c r="AZ962" s="129">
        <v>0</v>
      </c>
      <c r="BA962" s="86"/>
      <c r="BB962" s="86">
        <v>0</v>
      </c>
      <c r="BC962">
        <v>0</v>
      </c>
      <c r="BD962">
        <v>0</v>
      </c>
      <c r="BE962">
        <v>0</v>
      </c>
      <c r="BG962">
        <v>0</v>
      </c>
      <c r="BH962">
        <v>0</v>
      </c>
      <c r="BI962">
        <v>0</v>
      </c>
      <c r="BJ962">
        <v>0</v>
      </c>
      <c r="BM962">
        <f t="shared" si="403"/>
        <v>0</v>
      </c>
      <c r="BN962">
        <f t="shared" si="404"/>
        <v>0</v>
      </c>
      <c r="BO962">
        <f t="shared" si="405"/>
        <v>0</v>
      </c>
      <c r="BP962">
        <f t="shared" si="406"/>
        <v>0</v>
      </c>
    </row>
    <row r="963" spans="1:68" x14ac:dyDescent="0.25">
      <c r="A963" t="str">
        <f t="shared" si="255"/>
        <v>20430183</v>
      </c>
      <c r="B963">
        <v>20</v>
      </c>
      <c r="C963">
        <v>430</v>
      </c>
      <c r="D963">
        <v>3</v>
      </c>
      <c r="E963">
        <v>18</v>
      </c>
      <c r="F963" s="138">
        <f t="shared" si="419"/>
        <v>0</v>
      </c>
      <c r="G963">
        <v>0</v>
      </c>
      <c r="H963">
        <v>0</v>
      </c>
      <c r="I963">
        <v>0</v>
      </c>
      <c r="J963" s="94">
        <v>0</v>
      </c>
      <c r="K963" s="87" t="s">
        <v>155</v>
      </c>
      <c r="L963" s="86">
        <v>0</v>
      </c>
      <c r="M963" s="86">
        <v>0</v>
      </c>
      <c r="N963" s="86">
        <v>0</v>
      </c>
      <c r="O963">
        <v>1.3620000000000001</v>
      </c>
      <c r="P963">
        <v>1.1000000000000001</v>
      </c>
      <c r="Q963">
        <v>1.1000000000000001</v>
      </c>
      <c r="R963">
        <v>1.1000000000000001</v>
      </c>
      <c r="S963" t="s">
        <v>154</v>
      </c>
      <c r="T963">
        <f t="shared" si="449"/>
        <v>0</v>
      </c>
      <c r="U963">
        <f t="shared" si="450"/>
        <v>0</v>
      </c>
      <c r="V963">
        <f t="shared" si="451"/>
        <v>0</v>
      </c>
      <c r="W963" t="s">
        <v>154</v>
      </c>
      <c r="X963">
        <f t="shared" si="453"/>
        <v>0</v>
      </c>
      <c r="Y963">
        <f t="shared" si="454"/>
        <v>0</v>
      </c>
      <c r="Z963">
        <f t="shared" si="455"/>
        <v>0</v>
      </c>
      <c r="AA963" t="s">
        <v>154</v>
      </c>
      <c r="AB963" t="s">
        <v>154</v>
      </c>
      <c r="AC963" t="s">
        <v>154</v>
      </c>
      <c r="AD963" s="96" t="s">
        <v>154</v>
      </c>
      <c r="AE963" s="95">
        <v>0</v>
      </c>
      <c r="AF963" s="86">
        <v>0</v>
      </c>
      <c r="AG963" s="86">
        <v>0</v>
      </c>
      <c r="AH963">
        <v>0.98</v>
      </c>
      <c r="AI963">
        <v>0.98</v>
      </c>
      <c r="AJ963">
        <v>0.98</v>
      </c>
      <c r="AK963">
        <f t="shared" si="459"/>
        <v>0</v>
      </c>
      <c r="AL963">
        <f t="shared" si="460"/>
        <v>0</v>
      </c>
      <c r="AM963">
        <f t="shared" si="461"/>
        <v>0</v>
      </c>
      <c r="AN963">
        <f t="shared" si="462"/>
        <v>0</v>
      </c>
      <c r="AO963">
        <f t="shared" si="463"/>
        <v>0</v>
      </c>
      <c r="AP963">
        <f t="shared" si="464"/>
        <v>0</v>
      </c>
      <c r="AQ963" s="97">
        <f>(AK963/(IF((237.3*LN(('Mini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3" s="97">
        <f>(AL963/(IF((237.3*LN(('Mini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3" s="97">
        <f>(AM963/(IF((237.3*LN(('Mini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3" t="s">
        <v>154</v>
      </c>
      <c r="AU963" t="s">
        <v>154</v>
      </c>
      <c r="AV963" s="96" t="s">
        <v>154</v>
      </c>
      <c r="AW963" s="139">
        <f t="shared" si="402"/>
        <v>0</v>
      </c>
      <c r="AX963" s="129">
        <v>0</v>
      </c>
      <c r="AY963" s="129">
        <v>0</v>
      </c>
      <c r="AZ963" s="129">
        <v>0</v>
      </c>
      <c r="BA963" s="86"/>
      <c r="BB963" s="86">
        <v>0</v>
      </c>
      <c r="BC963">
        <v>0</v>
      </c>
      <c r="BD963">
        <v>0</v>
      </c>
      <c r="BE963">
        <v>0</v>
      </c>
      <c r="BG963">
        <v>0</v>
      </c>
      <c r="BH963">
        <v>0</v>
      </c>
      <c r="BI963">
        <v>0</v>
      </c>
      <c r="BJ963">
        <v>0</v>
      </c>
      <c r="BM963">
        <f t="shared" si="403"/>
        <v>0</v>
      </c>
      <c r="BN963">
        <f t="shared" si="404"/>
        <v>0</v>
      </c>
      <c r="BO963">
        <f t="shared" si="405"/>
        <v>0</v>
      </c>
      <c r="BP963">
        <f t="shared" si="406"/>
        <v>0</v>
      </c>
    </row>
    <row r="964" spans="1:68" x14ac:dyDescent="0.25">
      <c r="A964" t="str">
        <f t="shared" si="255"/>
        <v>20430233</v>
      </c>
      <c r="B964">
        <v>20</v>
      </c>
      <c r="C964">
        <v>430</v>
      </c>
      <c r="D964">
        <v>3</v>
      </c>
      <c r="E964">
        <v>23</v>
      </c>
      <c r="F964" s="138">
        <f t="shared" si="419"/>
        <v>10</v>
      </c>
      <c r="G964">
        <v>0</v>
      </c>
      <c r="H964">
        <v>0</v>
      </c>
      <c r="I964">
        <v>0</v>
      </c>
      <c r="J964" s="94">
        <v>0</v>
      </c>
      <c r="K964" s="87">
        <v>2644</v>
      </c>
      <c r="L964" s="86">
        <v>0</v>
      </c>
      <c r="M964" s="86">
        <v>0</v>
      </c>
      <c r="N964" s="86">
        <v>0</v>
      </c>
      <c r="O964">
        <v>1.3620000000000001</v>
      </c>
      <c r="P964">
        <v>1.1000000000000001</v>
      </c>
      <c r="Q964">
        <v>1.1000000000000001</v>
      </c>
      <c r="R964">
        <v>1.1000000000000001</v>
      </c>
      <c r="S964">
        <f t="shared" si="432"/>
        <v>395</v>
      </c>
      <c r="T964">
        <f t="shared" si="449"/>
        <v>0</v>
      </c>
      <c r="U964">
        <f t="shared" si="450"/>
        <v>0</v>
      </c>
      <c r="V964">
        <f t="shared" si="451"/>
        <v>0</v>
      </c>
      <c r="W964">
        <f t="shared" si="452"/>
        <v>68</v>
      </c>
      <c r="X964">
        <f t="shared" si="453"/>
        <v>0</v>
      </c>
      <c r="Y964">
        <f t="shared" si="454"/>
        <v>0</v>
      </c>
      <c r="Z964">
        <f t="shared" si="455"/>
        <v>0</v>
      </c>
      <c r="AA964">
        <f t="shared" ref="AA964:AB966" si="466">0.0098*(($BM964*(W964^$BO964)*($C964-14.4)*$BP964)+($BN964*W964*W964))</f>
        <v>6.2846818284316095</v>
      </c>
      <c r="AB964">
        <f t="shared" si="466"/>
        <v>0</v>
      </c>
      <c r="AC964">
        <f t="shared" ref="AC964:AC966" si="467">0.0098*(($BM964*(Y964^$BO964)*($C964-14.4)*$BP964)+($BN964*Y964*Y964))</f>
        <v>0</v>
      </c>
      <c r="AD964" s="96">
        <f t="shared" ref="AD964:AD966" si="468">0.0098*(($BM964*(Z964^$BO964)*($C964-14.4)*$BP964)+($BN964*Z964*Z964))</f>
        <v>0</v>
      </c>
      <c r="AE964" s="95">
        <v>0</v>
      </c>
      <c r="AF964" s="86">
        <v>0</v>
      </c>
      <c r="AG964" s="86">
        <v>0</v>
      </c>
      <c r="AH964">
        <v>0.98</v>
      </c>
      <c r="AI964">
        <v>0.98</v>
      </c>
      <c r="AJ964">
        <v>0.98</v>
      </c>
      <c r="AK964">
        <f t="shared" si="459"/>
        <v>0</v>
      </c>
      <c r="AL964">
        <f t="shared" si="460"/>
        <v>0</v>
      </c>
      <c r="AM964">
        <f t="shared" si="461"/>
        <v>0</v>
      </c>
      <c r="AN964">
        <f t="shared" si="462"/>
        <v>0</v>
      </c>
      <c r="AO964">
        <f t="shared" si="463"/>
        <v>0</v>
      </c>
      <c r="AP964">
        <f t="shared" si="464"/>
        <v>0</v>
      </c>
      <c r="AQ964" s="97">
        <f>(AK964/(IF((237.3*LN(('Mini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4" s="97">
        <f>(AL964/(IF((237.3*LN(('Mini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4" s="97">
        <f>(AM964/(IF((237.3*LN(('Mini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4">
        <f t="shared" ref="AT964:AT966" si="469">0.0098*(($BM964*(AN964^$BO964)*($C964-14.4)*$BP964)+($BN964*AN964*AN964))</f>
        <v>0</v>
      </c>
      <c r="AU964">
        <v>0</v>
      </c>
      <c r="AV964" s="96">
        <v>0</v>
      </c>
      <c r="AW964" s="139">
        <f t="shared" si="402"/>
        <v>2.8666666666666667</v>
      </c>
      <c r="AX964" s="129">
        <v>0</v>
      </c>
      <c r="AY964" s="129">
        <v>0</v>
      </c>
      <c r="AZ964" s="129">
        <v>0</v>
      </c>
      <c r="BA964" s="86"/>
      <c r="BB964" s="86">
        <v>0</v>
      </c>
      <c r="BC964">
        <v>0</v>
      </c>
      <c r="BD964">
        <v>0</v>
      </c>
      <c r="BE964">
        <v>0</v>
      </c>
      <c r="BG964">
        <v>0</v>
      </c>
      <c r="BH964">
        <v>0</v>
      </c>
      <c r="BI964">
        <v>0</v>
      </c>
      <c r="BJ964">
        <v>0</v>
      </c>
      <c r="BM964">
        <f t="shared" si="403"/>
        <v>1.4501879713725999E-3</v>
      </c>
      <c r="BN964">
        <f t="shared" si="404"/>
        <v>3.7831632653061002E-4</v>
      </c>
      <c r="BO964">
        <f t="shared" si="405"/>
        <v>1.4868910444209</v>
      </c>
      <c r="BP964">
        <f t="shared" si="406"/>
        <v>2</v>
      </c>
    </row>
    <row r="965" spans="1:68" x14ac:dyDescent="0.25">
      <c r="A965" t="str">
        <f t="shared" si="255"/>
        <v>20430303</v>
      </c>
      <c r="B965">
        <v>20</v>
      </c>
      <c r="C965">
        <v>430</v>
      </c>
      <c r="D965">
        <v>3</v>
      </c>
      <c r="E965">
        <v>30</v>
      </c>
      <c r="F965" s="138">
        <f t="shared" si="419"/>
        <v>15</v>
      </c>
      <c r="G965">
        <v>0</v>
      </c>
      <c r="H965">
        <v>0</v>
      </c>
      <c r="I965">
        <v>0</v>
      </c>
      <c r="J965" s="94">
        <v>0</v>
      </c>
      <c r="K965" s="87">
        <v>3512</v>
      </c>
      <c r="L965" s="86">
        <v>0</v>
      </c>
      <c r="M965" s="86">
        <v>0</v>
      </c>
      <c r="N965" s="86">
        <v>0</v>
      </c>
      <c r="O965">
        <v>1.3620000000000001</v>
      </c>
      <c r="P965">
        <v>1.1000000000000001</v>
      </c>
      <c r="Q965">
        <v>1.1000000000000001</v>
      </c>
      <c r="R965">
        <v>1.1000000000000001</v>
      </c>
      <c r="S965">
        <f t="shared" si="432"/>
        <v>524</v>
      </c>
      <c r="T965">
        <f t="shared" si="449"/>
        <v>0</v>
      </c>
      <c r="U965">
        <f t="shared" si="450"/>
        <v>0</v>
      </c>
      <c r="V965">
        <f t="shared" si="451"/>
        <v>0</v>
      </c>
      <c r="W965">
        <f t="shared" si="452"/>
        <v>90</v>
      </c>
      <c r="X965">
        <f t="shared" si="453"/>
        <v>0</v>
      </c>
      <c r="Y965">
        <f t="shared" si="454"/>
        <v>0</v>
      </c>
      <c r="Z965">
        <f t="shared" si="455"/>
        <v>0</v>
      </c>
      <c r="AA965">
        <f t="shared" si="466"/>
        <v>4.5484787428628204</v>
      </c>
      <c r="AB965">
        <f t="shared" si="466"/>
        <v>0</v>
      </c>
      <c r="AC965">
        <f t="shared" si="467"/>
        <v>0</v>
      </c>
      <c r="AD965" s="96">
        <f t="shared" si="468"/>
        <v>0</v>
      </c>
      <c r="AE965" s="95">
        <v>0</v>
      </c>
      <c r="AF965" s="86">
        <v>0</v>
      </c>
      <c r="AG965" s="86">
        <v>0</v>
      </c>
      <c r="AH965">
        <v>0.98</v>
      </c>
      <c r="AI965">
        <v>0.98</v>
      </c>
      <c r="AJ965">
        <v>0.98</v>
      </c>
      <c r="AK965">
        <f t="shared" si="459"/>
        <v>0</v>
      </c>
      <c r="AL965">
        <f t="shared" si="460"/>
        <v>0</v>
      </c>
      <c r="AM965">
        <f t="shared" si="461"/>
        <v>0</v>
      </c>
      <c r="AN965">
        <f t="shared" si="462"/>
        <v>0</v>
      </c>
      <c r="AO965">
        <f t="shared" si="463"/>
        <v>0</v>
      </c>
      <c r="AP965">
        <f t="shared" si="464"/>
        <v>0</v>
      </c>
      <c r="AQ965" s="97">
        <f>(AK965/(IF((237.3*LN(('Mini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5" s="97">
        <f>(AL965/(IF((237.3*LN(('Mini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5" s="97">
        <f>(AM965/(IF((237.3*LN(('Mini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5">
        <f t="shared" si="469"/>
        <v>0</v>
      </c>
      <c r="AU965">
        <v>0</v>
      </c>
      <c r="AV965" s="96">
        <v>0</v>
      </c>
      <c r="AW965" s="139">
        <f t="shared" si="402"/>
        <v>4.3</v>
      </c>
      <c r="AX965" s="129">
        <v>0</v>
      </c>
      <c r="AY965" s="129">
        <v>0</v>
      </c>
      <c r="AZ965" s="129">
        <v>0</v>
      </c>
      <c r="BA965" s="86"/>
      <c r="BB965" s="86">
        <v>0</v>
      </c>
      <c r="BC965">
        <v>0</v>
      </c>
      <c r="BD965">
        <v>0</v>
      </c>
      <c r="BE965">
        <v>0</v>
      </c>
      <c r="BG965">
        <v>0</v>
      </c>
      <c r="BH965">
        <v>0</v>
      </c>
      <c r="BI965">
        <v>0</v>
      </c>
      <c r="BJ965">
        <v>0</v>
      </c>
      <c r="BM965">
        <f t="shared" si="403"/>
        <v>1.9563320356262001E-4</v>
      </c>
      <c r="BN965">
        <f t="shared" si="404"/>
        <v>4.4708458846471E-4</v>
      </c>
      <c r="BO965">
        <f t="shared" si="405"/>
        <v>1.766459432507</v>
      </c>
      <c r="BP965">
        <f t="shared" si="406"/>
        <v>2</v>
      </c>
    </row>
    <row r="966" spans="1:68" x14ac:dyDescent="0.25">
      <c r="A966" t="str">
        <f t="shared" si="255"/>
        <v>20430383</v>
      </c>
      <c r="B966">
        <v>20</v>
      </c>
      <c r="C966">
        <v>430</v>
      </c>
      <c r="D966">
        <v>3</v>
      </c>
      <c r="E966">
        <v>38</v>
      </c>
      <c r="F966" s="138">
        <f t="shared" si="419"/>
        <v>20</v>
      </c>
      <c r="G966">
        <v>0</v>
      </c>
      <c r="H966">
        <v>0</v>
      </c>
      <c r="I966">
        <v>0</v>
      </c>
      <c r="J966" s="94">
        <v>0</v>
      </c>
      <c r="K966" s="87">
        <v>4916</v>
      </c>
      <c r="L966" s="86">
        <v>0</v>
      </c>
      <c r="M966" s="86">
        <v>0</v>
      </c>
      <c r="N966" s="86">
        <v>0</v>
      </c>
      <c r="O966">
        <v>1.3620000000000001</v>
      </c>
      <c r="P966">
        <v>1.1000000000000001</v>
      </c>
      <c r="Q966">
        <v>1.1000000000000001</v>
      </c>
      <c r="R966">
        <v>1.1000000000000001</v>
      </c>
      <c r="S966">
        <f t="shared" si="432"/>
        <v>734</v>
      </c>
      <c r="T966">
        <f t="shared" si="449"/>
        <v>0</v>
      </c>
      <c r="U966">
        <f t="shared" si="450"/>
        <v>0</v>
      </c>
      <c r="V966">
        <f t="shared" si="451"/>
        <v>0</v>
      </c>
      <c r="W966">
        <f t="shared" si="452"/>
        <v>126</v>
      </c>
      <c r="X966">
        <f t="shared" si="453"/>
        <v>0</v>
      </c>
      <c r="Y966">
        <f t="shared" si="454"/>
        <v>0</v>
      </c>
      <c r="Z966">
        <f t="shared" si="455"/>
        <v>0</v>
      </c>
      <c r="AA966">
        <f t="shared" si="466"/>
        <v>10.289704515366871</v>
      </c>
      <c r="AB966">
        <f t="shared" si="466"/>
        <v>0</v>
      </c>
      <c r="AC966">
        <f t="shared" si="467"/>
        <v>0</v>
      </c>
      <c r="AD966" s="96">
        <f t="shared" si="468"/>
        <v>0</v>
      </c>
      <c r="AE966" s="95">
        <v>0</v>
      </c>
      <c r="AF966" s="86">
        <v>0</v>
      </c>
      <c r="AG966" s="86">
        <v>0</v>
      </c>
      <c r="AH966">
        <v>0.98</v>
      </c>
      <c r="AI966">
        <v>0.98</v>
      </c>
      <c r="AJ966">
        <v>0.98</v>
      </c>
      <c r="AK966">
        <f t="shared" si="459"/>
        <v>0</v>
      </c>
      <c r="AL966">
        <f t="shared" si="460"/>
        <v>0</v>
      </c>
      <c r="AM966">
        <f t="shared" si="461"/>
        <v>0</v>
      </c>
      <c r="AN966">
        <f t="shared" si="462"/>
        <v>0</v>
      </c>
      <c r="AO966">
        <f t="shared" si="463"/>
        <v>0</v>
      </c>
      <c r="AP966">
        <f t="shared" si="464"/>
        <v>0</v>
      </c>
      <c r="AQ966" s="97">
        <f>(AK966/(IF((237.3*LN(('Mini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6" s="97">
        <f>(AL966/(IF((237.3*LN(('Mini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6" s="97">
        <f>(AM966/(IF((237.3*LN(('Mini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6">
        <f t="shared" si="469"/>
        <v>0</v>
      </c>
      <c r="AU966">
        <v>0</v>
      </c>
      <c r="AV966" s="96">
        <v>0</v>
      </c>
      <c r="AW966" s="139">
        <f t="shared" si="402"/>
        <v>5.7333333333333334</v>
      </c>
      <c r="AX966" s="129">
        <v>0</v>
      </c>
      <c r="AY966" s="129">
        <v>0</v>
      </c>
      <c r="AZ966" s="129">
        <v>0</v>
      </c>
      <c r="BA966" s="86"/>
      <c r="BB966" s="86">
        <v>0</v>
      </c>
      <c r="BC966">
        <v>0</v>
      </c>
      <c r="BD966">
        <v>0</v>
      </c>
      <c r="BE966">
        <v>0</v>
      </c>
      <c r="BG966">
        <v>0</v>
      </c>
      <c r="BH966">
        <v>0</v>
      </c>
      <c r="BI966">
        <v>0</v>
      </c>
      <c r="BJ966">
        <v>0</v>
      </c>
      <c r="BM966">
        <f t="shared" si="403"/>
        <v>1.6730950035507E-3</v>
      </c>
      <c r="BN966">
        <f t="shared" si="404"/>
        <v>3.2929523945446001E-4</v>
      </c>
      <c r="BO966">
        <f t="shared" si="405"/>
        <v>1.3691788367472</v>
      </c>
      <c r="BP966">
        <f t="shared" si="406"/>
        <v>2</v>
      </c>
    </row>
    <row r="967" spans="1:68" x14ac:dyDescent="0.25">
      <c r="A967" t="str">
        <f t="shared" si="255"/>
        <v>20450143</v>
      </c>
      <c r="B967">
        <v>20</v>
      </c>
      <c r="C967">
        <v>450</v>
      </c>
      <c r="D967">
        <v>3</v>
      </c>
      <c r="E967">
        <v>14</v>
      </c>
      <c r="F967" s="138">
        <f t="shared" si="419"/>
        <v>0</v>
      </c>
      <c r="G967">
        <v>0</v>
      </c>
      <c r="H967">
        <v>0</v>
      </c>
      <c r="I967">
        <v>0</v>
      </c>
      <c r="J967" s="94">
        <v>0</v>
      </c>
      <c r="K967" s="87" t="s">
        <v>155</v>
      </c>
      <c r="L967" s="86">
        <v>0</v>
      </c>
      <c r="M967" s="86">
        <v>0</v>
      </c>
      <c r="N967" s="86">
        <v>0</v>
      </c>
      <c r="O967">
        <v>1.3620000000000001</v>
      </c>
      <c r="P967">
        <v>1.1000000000000001</v>
      </c>
      <c r="Q967">
        <v>1.1000000000000001</v>
      </c>
      <c r="R967">
        <v>1.1000000000000001</v>
      </c>
      <c r="S967" t="s">
        <v>154</v>
      </c>
      <c r="T967">
        <f t="shared" si="449"/>
        <v>0</v>
      </c>
      <c r="U967">
        <f t="shared" si="450"/>
        <v>0</v>
      </c>
      <c r="V967">
        <f t="shared" si="451"/>
        <v>0</v>
      </c>
      <c r="W967" t="s">
        <v>154</v>
      </c>
      <c r="X967">
        <f t="shared" si="453"/>
        <v>0</v>
      </c>
      <c r="Y967">
        <f t="shared" si="454"/>
        <v>0</v>
      </c>
      <c r="Z967">
        <f t="shared" si="455"/>
        <v>0</v>
      </c>
      <c r="AA967" t="s">
        <v>154</v>
      </c>
      <c r="AB967" t="s">
        <v>154</v>
      </c>
      <c r="AC967" t="s">
        <v>154</v>
      </c>
      <c r="AD967" s="96" t="s">
        <v>154</v>
      </c>
      <c r="AE967" s="95">
        <v>0</v>
      </c>
      <c r="AF967" s="86">
        <v>0</v>
      </c>
      <c r="AG967" s="86">
        <v>0</v>
      </c>
      <c r="AH967">
        <v>0.98</v>
      </c>
      <c r="AI967">
        <v>0.98</v>
      </c>
      <c r="AJ967">
        <v>0.98</v>
      </c>
      <c r="AK967">
        <f t="shared" si="459"/>
        <v>0</v>
      </c>
      <c r="AL967">
        <f t="shared" si="460"/>
        <v>0</v>
      </c>
      <c r="AM967">
        <f t="shared" si="461"/>
        <v>0</v>
      </c>
      <c r="AN967">
        <f t="shared" si="462"/>
        <v>0</v>
      </c>
      <c r="AO967">
        <f t="shared" si="463"/>
        <v>0</v>
      </c>
      <c r="AP967">
        <f t="shared" si="464"/>
        <v>0</v>
      </c>
      <c r="AQ967" s="97">
        <f>(AK967/(IF((237.3*LN(('Mini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7" s="97">
        <f>(AL967/(IF((237.3*LN(('Mini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7" s="97">
        <f>(AM967/(IF((237.3*LN(('Mini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7" t="s">
        <v>154</v>
      </c>
      <c r="AU967" t="s">
        <v>154</v>
      </c>
      <c r="AV967" s="96" t="s">
        <v>154</v>
      </c>
      <c r="AW967" s="139">
        <f t="shared" si="402"/>
        <v>0</v>
      </c>
      <c r="AX967" s="129">
        <v>0</v>
      </c>
      <c r="AY967" s="129">
        <v>0</v>
      </c>
      <c r="AZ967" s="129">
        <v>0</v>
      </c>
      <c r="BA967" s="86"/>
      <c r="BB967" s="86">
        <v>0</v>
      </c>
      <c r="BC967">
        <v>0</v>
      </c>
      <c r="BD967">
        <v>0</v>
      </c>
      <c r="BE967">
        <v>0</v>
      </c>
      <c r="BG967">
        <v>0</v>
      </c>
      <c r="BH967">
        <v>0</v>
      </c>
      <c r="BI967">
        <v>0</v>
      </c>
      <c r="BJ967">
        <v>0</v>
      </c>
      <c r="BM967">
        <f t="shared" si="403"/>
        <v>0</v>
      </c>
      <c r="BN967">
        <f t="shared" si="404"/>
        <v>0</v>
      </c>
      <c r="BO967">
        <f t="shared" si="405"/>
        <v>0</v>
      </c>
      <c r="BP967">
        <f t="shared" si="406"/>
        <v>0</v>
      </c>
    </row>
    <row r="968" spans="1:68" x14ac:dyDescent="0.25">
      <c r="A968" t="str">
        <f t="shared" si="255"/>
        <v>20450183</v>
      </c>
      <c r="B968">
        <v>20</v>
      </c>
      <c r="C968">
        <v>450</v>
      </c>
      <c r="D968">
        <v>3</v>
      </c>
      <c r="E968">
        <v>18</v>
      </c>
      <c r="F968" s="138">
        <f t="shared" si="419"/>
        <v>0</v>
      </c>
      <c r="G968">
        <v>0</v>
      </c>
      <c r="H968">
        <v>0</v>
      </c>
      <c r="I968">
        <v>0</v>
      </c>
      <c r="J968" s="94">
        <v>0</v>
      </c>
      <c r="K968" s="87" t="s">
        <v>155</v>
      </c>
      <c r="L968" s="86">
        <v>0</v>
      </c>
      <c r="M968" s="86">
        <v>0</v>
      </c>
      <c r="N968" s="86">
        <v>0</v>
      </c>
      <c r="O968">
        <v>1.3620000000000001</v>
      </c>
      <c r="P968">
        <v>1.1000000000000001</v>
      </c>
      <c r="Q968">
        <v>1.1000000000000001</v>
      </c>
      <c r="R968">
        <v>1.1000000000000001</v>
      </c>
      <c r="S968" t="s">
        <v>154</v>
      </c>
      <c r="T968">
        <f t="shared" si="449"/>
        <v>0</v>
      </c>
      <c r="U968">
        <f t="shared" si="450"/>
        <v>0</v>
      </c>
      <c r="V968">
        <f t="shared" si="451"/>
        <v>0</v>
      </c>
      <c r="W968" t="s">
        <v>154</v>
      </c>
      <c r="X968">
        <f t="shared" si="453"/>
        <v>0</v>
      </c>
      <c r="Y968">
        <f t="shared" si="454"/>
        <v>0</v>
      </c>
      <c r="Z968">
        <f t="shared" si="455"/>
        <v>0</v>
      </c>
      <c r="AA968" t="s">
        <v>154</v>
      </c>
      <c r="AB968" t="s">
        <v>154</v>
      </c>
      <c r="AC968" t="s">
        <v>154</v>
      </c>
      <c r="AD968" s="96" t="s">
        <v>154</v>
      </c>
      <c r="AE968" s="95">
        <v>0</v>
      </c>
      <c r="AF968" s="86">
        <v>0</v>
      </c>
      <c r="AG968" s="86">
        <v>0</v>
      </c>
      <c r="AH968">
        <v>0.98</v>
      </c>
      <c r="AI968">
        <v>0.98</v>
      </c>
      <c r="AJ968">
        <v>0.98</v>
      </c>
      <c r="AK968">
        <f t="shared" si="459"/>
        <v>0</v>
      </c>
      <c r="AL968">
        <f t="shared" si="460"/>
        <v>0</v>
      </c>
      <c r="AM968">
        <f t="shared" si="461"/>
        <v>0</v>
      </c>
      <c r="AN968">
        <f t="shared" si="462"/>
        <v>0</v>
      </c>
      <c r="AO968">
        <f t="shared" si="463"/>
        <v>0</v>
      </c>
      <c r="AP968">
        <f t="shared" si="464"/>
        <v>0</v>
      </c>
      <c r="AQ968" s="97">
        <f>(AK968/(IF((237.3*LN(('Mini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8" s="97">
        <f>(AL968/(IF((237.3*LN(('Mini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8" s="97">
        <f>(AM968/(IF((237.3*LN(('Mini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8" t="s">
        <v>154</v>
      </c>
      <c r="AU968" t="s">
        <v>154</v>
      </c>
      <c r="AV968" s="96" t="s">
        <v>154</v>
      </c>
      <c r="AW968" s="139">
        <f t="shared" si="402"/>
        <v>0</v>
      </c>
      <c r="AX968" s="129">
        <v>0</v>
      </c>
      <c r="AY968" s="129">
        <v>0</v>
      </c>
      <c r="AZ968" s="129">
        <v>0</v>
      </c>
      <c r="BA968" s="86"/>
      <c r="BB968" s="86">
        <v>0</v>
      </c>
      <c r="BC968">
        <v>0</v>
      </c>
      <c r="BD968">
        <v>0</v>
      </c>
      <c r="BE968">
        <v>0</v>
      </c>
      <c r="BG968">
        <v>0</v>
      </c>
      <c r="BH968">
        <v>0</v>
      </c>
      <c r="BI968">
        <v>0</v>
      </c>
      <c r="BJ968">
        <v>0</v>
      </c>
      <c r="BM968">
        <f t="shared" si="403"/>
        <v>0</v>
      </c>
      <c r="BN968">
        <f t="shared" si="404"/>
        <v>0</v>
      </c>
      <c r="BO968">
        <f t="shared" si="405"/>
        <v>0</v>
      </c>
      <c r="BP968">
        <f t="shared" si="406"/>
        <v>0</v>
      </c>
    </row>
    <row r="969" spans="1:68" x14ac:dyDescent="0.25">
      <c r="A969" t="str">
        <f t="shared" si="255"/>
        <v>20450233</v>
      </c>
      <c r="B969">
        <v>20</v>
      </c>
      <c r="C969">
        <v>450</v>
      </c>
      <c r="D969">
        <v>3</v>
      </c>
      <c r="E969">
        <v>23</v>
      </c>
      <c r="F969" s="138">
        <f t="shared" si="419"/>
        <v>10</v>
      </c>
      <c r="G969">
        <v>0</v>
      </c>
      <c r="H969">
        <v>0</v>
      </c>
      <c r="I969">
        <v>0</v>
      </c>
      <c r="J969" s="94">
        <v>0</v>
      </c>
      <c r="K969" s="87">
        <v>2776.2000000000003</v>
      </c>
      <c r="L969" s="86">
        <v>0</v>
      </c>
      <c r="M969" s="86">
        <v>0</v>
      </c>
      <c r="N969" s="86">
        <v>0</v>
      </c>
      <c r="O969">
        <v>1.3620000000000001</v>
      </c>
      <c r="P969">
        <v>1.1000000000000001</v>
      </c>
      <c r="Q969">
        <v>1.1000000000000001</v>
      </c>
      <c r="R969">
        <v>1.1000000000000001</v>
      </c>
      <c r="S969">
        <f t="shared" si="432"/>
        <v>414</v>
      </c>
      <c r="T969">
        <f t="shared" si="449"/>
        <v>0</v>
      </c>
      <c r="U969">
        <f t="shared" si="450"/>
        <v>0</v>
      </c>
      <c r="V969">
        <f t="shared" si="451"/>
        <v>0</v>
      </c>
      <c r="W969">
        <f t="shared" si="452"/>
        <v>71</v>
      </c>
      <c r="X969">
        <f t="shared" si="453"/>
        <v>0</v>
      </c>
      <c r="Y969">
        <f t="shared" si="454"/>
        <v>0</v>
      </c>
      <c r="Z969">
        <f t="shared" si="455"/>
        <v>0</v>
      </c>
      <c r="AA969">
        <f t="shared" ref="AA969:AB971" si="470">0.0098*(($BM969*(W969^$BO969)*($C969-14.4)*$BP969)+($BN969*W969*W969))</f>
        <v>7.0233598417996097</v>
      </c>
      <c r="AB969">
        <f t="shared" si="470"/>
        <v>0</v>
      </c>
      <c r="AC969">
        <f t="shared" ref="AC969:AC971" si="471">0.0098*(($BM969*(Y969^$BO969)*($C969-14.4)*$BP969)+($BN969*Y969*Y969))</f>
        <v>0</v>
      </c>
      <c r="AD969" s="96">
        <f t="shared" ref="AD969:AD971" si="472">0.0098*(($BM969*(Z969^$BO969)*($C969-14.4)*$BP969)+($BN969*Z969*Z969))</f>
        <v>0</v>
      </c>
      <c r="AE969" s="95">
        <v>0</v>
      </c>
      <c r="AF969" s="86">
        <v>0</v>
      </c>
      <c r="AG969" s="86">
        <v>0</v>
      </c>
      <c r="AH969">
        <v>0.98</v>
      </c>
      <c r="AI969">
        <v>0.98</v>
      </c>
      <c r="AJ969">
        <v>0.98</v>
      </c>
      <c r="AK969">
        <f t="shared" si="459"/>
        <v>0</v>
      </c>
      <c r="AL969">
        <f t="shared" si="460"/>
        <v>0</v>
      </c>
      <c r="AM969">
        <f t="shared" si="461"/>
        <v>0</v>
      </c>
      <c r="AN969">
        <f t="shared" si="462"/>
        <v>0</v>
      </c>
      <c r="AO969">
        <f t="shared" si="463"/>
        <v>0</v>
      </c>
      <c r="AP969">
        <f t="shared" si="464"/>
        <v>0</v>
      </c>
      <c r="AQ969" s="97">
        <f>(AK969/(IF((237.3*LN(('Mini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69" s="97">
        <f>(AL969/(IF((237.3*LN(('Mini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69" s="97">
        <f>(AM969/(IF((237.3*LN(('Mini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69">
        <f t="shared" ref="AT969:AT971" si="473">0.0098*(($BM969*(AN969^$BO969)*($C969-14.4)*$BP969)+($BN969*AN969*AN969))</f>
        <v>0</v>
      </c>
      <c r="AU969">
        <v>0</v>
      </c>
      <c r="AV969" s="96">
        <v>0</v>
      </c>
      <c r="AW969" s="139">
        <f t="shared" ref="AW969:AW981" si="474">IF($F969=$BR$70,$C969*$BS$70,IF($F969=$BR$71,$C969*$BS$71,IF($F969=$BR$72,$C969*$BS$72,IF($F969=$BR$73,$C969*$BS$73,IF($F969=$BR$74,$C969*$BS$74,IF($F969=$BR$75,$C969*$BS$75,IF($F969=$BR$76,$C969*$BS$76,IF($F969=$BR$77,$C969*$BS$77,IF($F969=$BR$78,$C969*$BS$78,IF($F969=$BR$79,$C969*$BS$79,IF($F969=$BR$80,$C969*$BS$80,)))))))))))</f>
        <v>3</v>
      </c>
      <c r="AX969" s="129">
        <v>0</v>
      </c>
      <c r="AY969" s="129">
        <v>0</v>
      </c>
      <c r="AZ969" s="129">
        <v>0</v>
      </c>
      <c r="BA969" s="86"/>
      <c r="BB969" s="86">
        <v>0</v>
      </c>
      <c r="BC969">
        <v>0</v>
      </c>
      <c r="BD969">
        <v>0</v>
      </c>
      <c r="BE969">
        <v>0</v>
      </c>
      <c r="BG969">
        <v>0</v>
      </c>
      <c r="BH969">
        <v>0</v>
      </c>
      <c r="BI969">
        <v>0</v>
      </c>
      <c r="BJ969">
        <v>0</v>
      </c>
      <c r="BM969">
        <f t="shared" si="403"/>
        <v>1.4501879713725999E-3</v>
      </c>
      <c r="BN969">
        <f t="shared" si="404"/>
        <v>3.7831632653061002E-4</v>
      </c>
      <c r="BO969">
        <f t="shared" si="405"/>
        <v>1.4868910444209</v>
      </c>
      <c r="BP969">
        <f t="shared" si="406"/>
        <v>2</v>
      </c>
    </row>
    <row r="970" spans="1:68" x14ac:dyDescent="0.25">
      <c r="A970" t="str">
        <f t="shared" si="255"/>
        <v>20450303</v>
      </c>
      <c r="B970">
        <v>20</v>
      </c>
      <c r="C970">
        <v>450</v>
      </c>
      <c r="D970">
        <v>3</v>
      </c>
      <c r="E970">
        <v>30</v>
      </c>
      <c r="F970" s="138">
        <f t="shared" si="419"/>
        <v>15</v>
      </c>
      <c r="G970">
        <v>0</v>
      </c>
      <c r="H970">
        <v>0</v>
      </c>
      <c r="I970">
        <v>0</v>
      </c>
      <c r="J970" s="94">
        <v>0</v>
      </c>
      <c r="K970" s="87">
        <v>3687.6000000000004</v>
      </c>
      <c r="L970" s="86">
        <v>0</v>
      </c>
      <c r="M970" s="86">
        <v>0</v>
      </c>
      <c r="N970" s="86">
        <v>0</v>
      </c>
      <c r="O970">
        <v>1.3620000000000001</v>
      </c>
      <c r="P970">
        <v>1.1000000000000001</v>
      </c>
      <c r="Q970">
        <v>1.1000000000000001</v>
      </c>
      <c r="R970">
        <v>1.1000000000000001</v>
      </c>
      <c r="S970">
        <f t="shared" si="432"/>
        <v>550</v>
      </c>
      <c r="T970">
        <f t="shared" si="449"/>
        <v>0</v>
      </c>
      <c r="U970">
        <f t="shared" si="450"/>
        <v>0</v>
      </c>
      <c r="V970">
        <f t="shared" si="451"/>
        <v>0</v>
      </c>
      <c r="W970">
        <f t="shared" si="452"/>
        <v>95</v>
      </c>
      <c r="X970">
        <f t="shared" si="453"/>
        <v>0</v>
      </c>
      <c r="Y970">
        <f t="shared" si="454"/>
        <v>0</v>
      </c>
      <c r="Z970">
        <f t="shared" si="455"/>
        <v>0</v>
      </c>
      <c r="AA970">
        <f t="shared" si="470"/>
        <v>5.2437549576356064</v>
      </c>
      <c r="AB970">
        <f t="shared" si="470"/>
        <v>0</v>
      </c>
      <c r="AC970">
        <f t="shared" si="471"/>
        <v>0</v>
      </c>
      <c r="AD970" s="96">
        <f t="shared" si="472"/>
        <v>0</v>
      </c>
      <c r="AE970" s="95">
        <v>0</v>
      </c>
      <c r="AF970" s="86">
        <v>0</v>
      </c>
      <c r="AG970" s="86">
        <v>0</v>
      </c>
      <c r="AH970">
        <v>0.98</v>
      </c>
      <c r="AI970">
        <v>0.98</v>
      </c>
      <c r="AJ970">
        <v>0.98</v>
      </c>
      <c r="AK970">
        <f t="shared" si="459"/>
        <v>0</v>
      </c>
      <c r="AL970">
        <f t="shared" si="460"/>
        <v>0</v>
      </c>
      <c r="AM970">
        <f t="shared" si="461"/>
        <v>0</v>
      </c>
      <c r="AN970">
        <f t="shared" si="462"/>
        <v>0</v>
      </c>
      <c r="AO970">
        <f t="shared" si="463"/>
        <v>0</v>
      </c>
      <c r="AP970">
        <f t="shared" si="464"/>
        <v>0</v>
      </c>
      <c r="AQ970" s="97">
        <f>(AK970/(IF((237.3*LN(('Mini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0" s="97">
        <f>(AL970/(IF((237.3*LN(('Mini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0" s="97">
        <f>(AM970/(IF((237.3*LN(('Mini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0">
        <f t="shared" si="473"/>
        <v>0</v>
      </c>
      <c r="AU970">
        <v>0</v>
      </c>
      <c r="AV970" s="96">
        <v>0</v>
      </c>
      <c r="AW970" s="139">
        <f t="shared" si="474"/>
        <v>4.5</v>
      </c>
      <c r="AX970" s="129">
        <v>0</v>
      </c>
      <c r="AY970" s="129">
        <v>0</v>
      </c>
      <c r="AZ970" s="129">
        <v>0</v>
      </c>
      <c r="BA970" s="86"/>
      <c r="BB970" s="86">
        <v>0</v>
      </c>
      <c r="BC970">
        <v>0</v>
      </c>
      <c r="BD970">
        <v>0</v>
      </c>
      <c r="BE970">
        <v>0</v>
      </c>
      <c r="BG970">
        <v>0</v>
      </c>
      <c r="BH970">
        <v>0</v>
      </c>
      <c r="BI970">
        <v>0</v>
      </c>
      <c r="BJ970">
        <v>0</v>
      </c>
      <c r="BM970">
        <f t="shared" ref="BM970:BM981" si="475">IF($F970=$BR$70,$BT$70,IF($F970=$BR$71,$BT$71,IF($F970=$BR$72,$BT$72,IF($F970=$BR$73,$BT$73,IF($F970=$BR$74,$BT$74,IF($F970=$BR$75,$BT$75,IF($F970=$BR$76,$BT$76,IF($F970=$BR$77,$BT$77,IF($F970=$BR$78,$BT$78,IF($F970=$BR$79,$BT$79,IF($F970=$BR$80,$BT$80,)))))))))))</f>
        <v>1.9563320356262001E-4</v>
      </c>
      <c r="BN970">
        <f t="shared" ref="BN970:BN981" si="476">IF($F970=$BR$70,$BU$70,IF($F970=$BR$71,$BU$71,IF($F970=$BR$72,$BU$72,IF($F970=$BR$73,$BU$73,IF($F970=$BR$74,$BU$74,IF($F970=$BR$75,$BU$75,IF($F970=$BR$76,$BU$76,IF($F970=$BR$77,$BU$77,IF($F970=$BR$78,$BU$78,IF($F970=$BR$79,$BU$79,IF($F970=$BR$80,$BU$80,)))))))))))</f>
        <v>4.4708458846471E-4</v>
      </c>
      <c r="BO970">
        <f t="shared" ref="BO970:BO981" si="477">IF($F970=$BR$70,$BV$70,IF($F970=$BR$71,$BV$71,IF($F970=$BR$72,$BV$72,IF($F970=$BR$73,$BV$73,IF($F970=$BR$74,$BV$74,IF($F970=$BR$75,$BV$75,IF($F970=$BR$76,$BV$76,IF($F970=$BR$77,$BV$77,IF($F970=$BR$78,$BV$78,IF($F970=$BR$79,$BV$79,IF($F970=$BR$80,$BV$80,)))))))))))</f>
        <v>1.766459432507</v>
      </c>
      <c r="BP970">
        <f t="shared" ref="BP970:BP981" si="478">IF($F970=$BR$70,$BW$70,IF($F970=$BR$71,$BW$71,IF($F970=$BR$72,$BW$72,IF($F970=$BR$73,$BW$73,IF($F970=$BR$74,$BW$74,IF($F970=$BR$75,$BW$75,IF($F970=$BR$76,$BW$76,IF($F970=$BR$77,$BW$77,IF($F970=$BR$78,$BW$78,IF($F970=$BR$79,$BW$79,IF($F970=$BR$80,$BW$80,)))))))))))</f>
        <v>2</v>
      </c>
    </row>
    <row r="971" spans="1:68" x14ac:dyDescent="0.25">
      <c r="A971" t="str">
        <f t="shared" si="255"/>
        <v>20450383</v>
      </c>
      <c r="B971">
        <v>20</v>
      </c>
      <c r="C971">
        <v>450</v>
      </c>
      <c r="D971">
        <v>3</v>
      </c>
      <c r="E971">
        <v>38</v>
      </c>
      <c r="F971" s="138">
        <f t="shared" si="419"/>
        <v>20</v>
      </c>
      <c r="G971">
        <v>0</v>
      </c>
      <c r="H971">
        <v>0</v>
      </c>
      <c r="I971">
        <v>0</v>
      </c>
      <c r="J971" s="94">
        <v>0</v>
      </c>
      <c r="K971" s="87">
        <v>5161.8</v>
      </c>
      <c r="L971" s="86">
        <v>0</v>
      </c>
      <c r="M971" s="86">
        <v>0</v>
      </c>
      <c r="N971" s="86">
        <v>0</v>
      </c>
      <c r="O971">
        <v>1.3620000000000001</v>
      </c>
      <c r="P971">
        <v>1.1000000000000001</v>
      </c>
      <c r="Q971">
        <v>1.1000000000000001</v>
      </c>
      <c r="R971">
        <v>1.1000000000000001</v>
      </c>
      <c r="S971">
        <f t="shared" si="432"/>
        <v>770</v>
      </c>
      <c r="T971">
        <f t="shared" si="449"/>
        <v>0</v>
      </c>
      <c r="U971">
        <f t="shared" si="450"/>
        <v>0</v>
      </c>
      <c r="V971">
        <f t="shared" si="451"/>
        <v>0</v>
      </c>
      <c r="W971">
        <f t="shared" si="452"/>
        <v>132</v>
      </c>
      <c r="X971">
        <f t="shared" si="453"/>
        <v>0</v>
      </c>
      <c r="Y971">
        <f t="shared" si="454"/>
        <v>0</v>
      </c>
      <c r="Z971">
        <f t="shared" si="455"/>
        <v>0</v>
      </c>
      <c r="AA971">
        <f t="shared" si="470"/>
        <v>11.493159665968475</v>
      </c>
      <c r="AB971">
        <f t="shared" si="470"/>
        <v>0</v>
      </c>
      <c r="AC971">
        <f t="shared" si="471"/>
        <v>0</v>
      </c>
      <c r="AD971" s="96">
        <f t="shared" si="472"/>
        <v>0</v>
      </c>
      <c r="AE971" s="95">
        <v>0</v>
      </c>
      <c r="AF971" s="86">
        <v>0</v>
      </c>
      <c r="AG971" s="86">
        <v>0</v>
      </c>
      <c r="AH971">
        <v>0.98</v>
      </c>
      <c r="AI971">
        <v>0.98</v>
      </c>
      <c r="AJ971">
        <v>0.98</v>
      </c>
      <c r="AK971">
        <f t="shared" si="459"/>
        <v>0</v>
      </c>
      <c r="AL971">
        <f t="shared" si="460"/>
        <v>0</v>
      </c>
      <c r="AM971">
        <f t="shared" si="461"/>
        <v>0</v>
      </c>
      <c r="AN971">
        <f t="shared" si="462"/>
        <v>0</v>
      </c>
      <c r="AO971">
        <f t="shared" si="463"/>
        <v>0</v>
      </c>
      <c r="AP971">
        <f t="shared" si="464"/>
        <v>0</v>
      </c>
      <c r="AQ971" s="97">
        <f>(AK971/(IF((237.3*LN(('Mini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1" s="97">
        <f>(AL971/(IF((237.3*LN(('Mini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1" s="97">
        <f>(AM971/(IF((237.3*LN(('Mini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1">
        <f t="shared" si="473"/>
        <v>0</v>
      </c>
      <c r="AU971">
        <v>0</v>
      </c>
      <c r="AV971" s="96">
        <v>0</v>
      </c>
      <c r="AW971" s="139">
        <f t="shared" si="474"/>
        <v>6</v>
      </c>
      <c r="AX971" s="129">
        <v>0</v>
      </c>
      <c r="AY971" s="129">
        <v>0</v>
      </c>
      <c r="AZ971" s="129">
        <v>0</v>
      </c>
      <c r="BA971" s="86"/>
      <c r="BB971" s="86">
        <v>0</v>
      </c>
      <c r="BC971">
        <v>0</v>
      </c>
      <c r="BD971">
        <v>0</v>
      </c>
      <c r="BE971">
        <v>0</v>
      </c>
      <c r="BG971">
        <v>0</v>
      </c>
      <c r="BH971">
        <v>0</v>
      </c>
      <c r="BI971">
        <v>0</v>
      </c>
      <c r="BJ971">
        <v>0</v>
      </c>
      <c r="BM971">
        <f t="shared" si="475"/>
        <v>1.6730950035507E-3</v>
      </c>
      <c r="BN971">
        <f t="shared" si="476"/>
        <v>3.2929523945446001E-4</v>
      </c>
      <c r="BO971">
        <f t="shared" si="477"/>
        <v>1.3691788367472</v>
      </c>
      <c r="BP971">
        <f t="shared" si="478"/>
        <v>2</v>
      </c>
    </row>
    <row r="972" spans="1:68" x14ac:dyDescent="0.25">
      <c r="A972" t="str">
        <f t="shared" si="255"/>
        <v>20470143</v>
      </c>
      <c r="B972">
        <v>20</v>
      </c>
      <c r="C972">
        <v>470</v>
      </c>
      <c r="D972">
        <v>3</v>
      </c>
      <c r="E972">
        <v>14</v>
      </c>
      <c r="F972" s="138">
        <f t="shared" si="419"/>
        <v>0</v>
      </c>
      <c r="G972">
        <v>0</v>
      </c>
      <c r="H972">
        <v>0</v>
      </c>
      <c r="I972">
        <v>0</v>
      </c>
      <c r="J972" s="94">
        <v>0</v>
      </c>
      <c r="K972" s="87" t="s">
        <v>155</v>
      </c>
      <c r="L972" s="86">
        <v>0</v>
      </c>
      <c r="M972" s="86">
        <v>0</v>
      </c>
      <c r="N972" s="86">
        <v>0</v>
      </c>
      <c r="O972">
        <v>1.3620000000000001</v>
      </c>
      <c r="P972">
        <v>1.1000000000000001</v>
      </c>
      <c r="Q972">
        <v>1.1000000000000001</v>
      </c>
      <c r="R972">
        <v>1.1000000000000001</v>
      </c>
      <c r="S972" t="s">
        <v>154</v>
      </c>
      <c r="T972">
        <f t="shared" si="449"/>
        <v>0</v>
      </c>
      <c r="U972">
        <f t="shared" si="450"/>
        <v>0</v>
      </c>
      <c r="V972">
        <f t="shared" si="451"/>
        <v>0</v>
      </c>
      <c r="W972" t="s">
        <v>154</v>
      </c>
      <c r="X972">
        <f t="shared" si="453"/>
        <v>0</v>
      </c>
      <c r="Y972">
        <f t="shared" si="454"/>
        <v>0</v>
      </c>
      <c r="Z972">
        <f t="shared" si="455"/>
        <v>0</v>
      </c>
      <c r="AA972" t="s">
        <v>154</v>
      </c>
      <c r="AB972" t="s">
        <v>154</v>
      </c>
      <c r="AC972" t="s">
        <v>154</v>
      </c>
      <c r="AD972" s="96" t="s">
        <v>154</v>
      </c>
      <c r="AE972" s="95">
        <v>0</v>
      </c>
      <c r="AF972" s="86">
        <v>0</v>
      </c>
      <c r="AG972" s="86">
        <v>0</v>
      </c>
      <c r="AH972">
        <v>0.98</v>
      </c>
      <c r="AI972">
        <v>0.98</v>
      </c>
      <c r="AJ972">
        <v>0.98</v>
      </c>
      <c r="AK972">
        <f t="shared" si="459"/>
        <v>0</v>
      </c>
      <c r="AL972">
        <f t="shared" si="460"/>
        <v>0</v>
      </c>
      <c r="AM972">
        <f t="shared" si="461"/>
        <v>0</v>
      </c>
      <c r="AN972">
        <f t="shared" si="462"/>
        <v>0</v>
      </c>
      <c r="AO972">
        <f t="shared" si="463"/>
        <v>0</v>
      </c>
      <c r="AP972">
        <f t="shared" si="464"/>
        <v>0</v>
      </c>
      <c r="AQ972" s="97">
        <f>(AK972/(IF((237.3*LN(('Mini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2" s="97">
        <f>(AL972/(IF((237.3*LN(('Mini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2" s="97">
        <f>(AM972/(IF((237.3*LN(('Mini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2" t="s">
        <v>154</v>
      </c>
      <c r="AU972" t="s">
        <v>154</v>
      </c>
      <c r="AV972" s="96" t="s">
        <v>154</v>
      </c>
      <c r="AW972" s="139">
        <f t="shared" si="474"/>
        <v>0</v>
      </c>
      <c r="AX972" s="129">
        <v>0</v>
      </c>
      <c r="AY972" s="129">
        <v>0</v>
      </c>
      <c r="AZ972" s="129">
        <v>0</v>
      </c>
      <c r="BA972" s="86"/>
      <c r="BB972" s="86">
        <v>0</v>
      </c>
      <c r="BC972">
        <v>0</v>
      </c>
      <c r="BD972">
        <v>0</v>
      </c>
      <c r="BE972">
        <v>0</v>
      </c>
      <c r="BG972">
        <v>0</v>
      </c>
      <c r="BH972">
        <v>0</v>
      </c>
      <c r="BI972">
        <v>0</v>
      </c>
      <c r="BJ972">
        <v>0</v>
      </c>
      <c r="BM972">
        <f t="shared" si="475"/>
        <v>0</v>
      </c>
      <c r="BN972">
        <f t="shared" si="476"/>
        <v>0</v>
      </c>
      <c r="BO972">
        <f t="shared" si="477"/>
        <v>0</v>
      </c>
      <c r="BP972">
        <f t="shared" si="478"/>
        <v>0</v>
      </c>
    </row>
    <row r="973" spans="1:68" x14ac:dyDescent="0.25">
      <c r="A973" t="str">
        <f t="shared" si="255"/>
        <v>20470183</v>
      </c>
      <c r="B973">
        <v>20</v>
      </c>
      <c r="C973">
        <v>470</v>
      </c>
      <c r="D973">
        <v>3</v>
      </c>
      <c r="E973">
        <v>18</v>
      </c>
      <c r="F973" s="138">
        <f t="shared" si="419"/>
        <v>0</v>
      </c>
      <c r="G973">
        <v>0</v>
      </c>
      <c r="H973">
        <v>0</v>
      </c>
      <c r="I973">
        <v>0</v>
      </c>
      <c r="J973" s="94">
        <v>0</v>
      </c>
      <c r="K973" s="87" t="s">
        <v>155</v>
      </c>
      <c r="L973" s="86">
        <v>0</v>
      </c>
      <c r="M973" s="86">
        <v>0</v>
      </c>
      <c r="N973" s="86">
        <v>0</v>
      </c>
      <c r="O973">
        <v>1.3620000000000001</v>
      </c>
      <c r="P973">
        <v>1.1000000000000001</v>
      </c>
      <c r="Q973">
        <v>1.1000000000000001</v>
      </c>
      <c r="R973">
        <v>1.1000000000000001</v>
      </c>
      <c r="S973" t="s">
        <v>154</v>
      </c>
      <c r="T973">
        <f t="shared" si="449"/>
        <v>0</v>
      </c>
      <c r="U973">
        <f t="shared" si="450"/>
        <v>0</v>
      </c>
      <c r="V973">
        <f t="shared" si="451"/>
        <v>0</v>
      </c>
      <c r="W973" t="s">
        <v>154</v>
      </c>
      <c r="X973">
        <f t="shared" si="453"/>
        <v>0</v>
      </c>
      <c r="Y973">
        <f t="shared" si="454"/>
        <v>0</v>
      </c>
      <c r="Z973">
        <f t="shared" si="455"/>
        <v>0</v>
      </c>
      <c r="AA973" t="s">
        <v>154</v>
      </c>
      <c r="AB973" t="s">
        <v>154</v>
      </c>
      <c r="AC973" t="s">
        <v>154</v>
      </c>
      <c r="AD973" s="96" t="s">
        <v>154</v>
      </c>
      <c r="AE973" s="95">
        <v>0</v>
      </c>
      <c r="AF973" s="86">
        <v>0</v>
      </c>
      <c r="AG973" s="86">
        <v>0</v>
      </c>
      <c r="AH973">
        <v>0.98</v>
      </c>
      <c r="AI973">
        <v>0.98</v>
      </c>
      <c r="AJ973">
        <v>0.98</v>
      </c>
      <c r="AK973">
        <f t="shared" si="459"/>
        <v>0</v>
      </c>
      <c r="AL973">
        <f t="shared" si="460"/>
        <v>0</v>
      </c>
      <c r="AM973">
        <f t="shared" si="461"/>
        <v>0</v>
      </c>
      <c r="AN973">
        <f t="shared" si="462"/>
        <v>0</v>
      </c>
      <c r="AO973">
        <f t="shared" si="463"/>
        <v>0</v>
      </c>
      <c r="AP973">
        <f t="shared" si="464"/>
        <v>0</v>
      </c>
      <c r="AQ973" s="97">
        <f>(AK973/(IF((237.3*LN(('Mini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3" s="97">
        <f>(AL973/(IF((237.3*LN(('Mini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3" s="97">
        <f>(AM973/(IF((237.3*LN(('Mini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3" t="s">
        <v>154</v>
      </c>
      <c r="AU973" t="s">
        <v>154</v>
      </c>
      <c r="AV973" s="96" t="s">
        <v>154</v>
      </c>
      <c r="AW973" s="139">
        <f t="shared" si="474"/>
        <v>0</v>
      </c>
      <c r="AX973" s="129">
        <v>0</v>
      </c>
      <c r="AY973" s="129">
        <v>0</v>
      </c>
      <c r="AZ973" s="129">
        <v>0</v>
      </c>
      <c r="BA973" s="86"/>
      <c r="BB973" s="86">
        <v>0</v>
      </c>
      <c r="BC973">
        <v>0</v>
      </c>
      <c r="BD973">
        <v>0</v>
      </c>
      <c r="BE973">
        <v>0</v>
      </c>
      <c r="BG973">
        <v>0</v>
      </c>
      <c r="BH973">
        <v>0</v>
      </c>
      <c r="BI973">
        <v>0</v>
      </c>
      <c r="BJ973">
        <v>0</v>
      </c>
      <c r="BM973">
        <f t="shared" si="475"/>
        <v>0</v>
      </c>
      <c r="BN973">
        <f t="shared" si="476"/>
        <v>0</v>
      </c>
      <c r="BO973">
        <f t="shared" si="477"/>
        <v>0</v>
      </c>
      <c r="BP973">
        <f t="shared" si="478"/>
        <v>0</v>
      </c>
    </row>
    <row r="974" spans="1:68" x14ac:dyDescent="0.25">
      <c r="A974" t="str">
        <f t="shared" ref="A974:A981" si="479">CONCATENATE(B974,C974,E974,D974)</f>
        <v>20470233</v>
      </c>
      <c r="B974">
        <v>20</v>
      </c>
      <c r="C974">
        <v>470</v>
      </c>
      <c r="D974">
        <v>3</v>
      </c>
      <c r="E974">
        <v>23</v>
      </c>
      <c r="F974" s="138">
        <f t="shared" si="419"/>
        <v>10</v>
      </c>
      <c r="G974">
        <v>0</v>
      </c>
      <c r="H974">
        <v>0</v>
      </c>
      <c r="I974">
        <v>0</v>
      </c>
      <c r="J974" s="94">
        <v>0</v>
      </c>
      <c r="K974" s="87">
        <v>2908.4</v>
      </c>
      <c r="L974" s="86">
        <v>0</v>
      </c>
      <c r="M974" s="86">
        <v>0</v>
      </c>
      <c r="N974" s="86">
        <v>0</v>
      </c>
      <c r="O974">
        <v>1.3620000000000001</v>
      </c>
      <c r="P974">
        <v>1.1000000000000001</v>
      </c>
      <c r="Q974">
        <v>1.1000000000000001</v>
      </c>
      <c r="R974">
        <v>1.1000000000000001</v>
      </c>
      <c r="S974">
        <f t="shared" si="432"/>
        <v>434</v>
      </c>
      <c r="T974">
        <f t="shared" si="449"/>
        <v>0</v>
      </c>
      <c r="U974">
        <f t="shared" si="450"/>
        <v>0</v>
      </c>
      <c r="V974">
        <f t="shared" si="451"/>
        <v>0</v>
      </c>
      <c r="W974">
        <f t="shared" si="452"/>
        <v>75</v>
      </c>
      <c r="X974">
        <f t="shared" si="453"/>
        <v>0</v>
      </c>
      <c r="Y974">
        <f t="shared" si="454"/>
        <v>0</v>
      </c>
      <c r="Z974">
        <f t="shared" si="455"/>
        <v>0</v>
      </c>
      <c r="AA974">
        <f t="shared" ref="AA974:AB976" si="480">0.0098*(($BM974*(W974^$BO974)*($C974-14.4)*$BP974)+($BN974*W974*W974))</f>
        <v>7.9691846080890887</v>
      </c>
      <c r="AB974">
        <f t="shared" si="480"/>
        <v>0</v>
      </c>
      <c r="AC974">
        <f t="shared" ref="AC974:AC976" si="481">0.0098*(($BM974*(Y974^$BO974)*($C974-14.4)*$BP974)+($BN974*Y974*Y974))</f>
        <v>0</v>
      </c>
      <c r="AD974" s="96">
        <f t="shared" ref="AD974:AD976" si="482">0.0098*(($BM974*(Z974^$BO974)*($C974-14.4)*$BP974)+($BN974*Z974*Z974))</f>
        <v>0</v>
      </c>
      <c r="AE974" s="95">
        <v>0</v>
      </c>
      <c r="AF974" s="86">
        <v>0</v>
      </c>
      <c r="AG974" s="86">
        <v>0</v>
      </c>
      <c r="AH974">
        <v>0.98</v>
      </c>
      <c r="AI974">
        <v>0.98</v>
      </c>
      <c r="AJ974">
        <v>0.98</v>
      </c>
      <c r="AK974">
        <f t="shared" si="459"/>
        <v>0</v>
      </c>
      <c r="AL974">
        <f t="shared" si="460"/>
        <v>0</v>
      </c>
      <c r="AM974">
        <f t="shared" si="461"/>
        <v>0</v>
      </c>
      <c r="AN974">
        <f t="shared" si="462"/>
        <v>0</v>
      </c>
      <c r="AO974">
        <f t="shared" si="463"/>
        <v>0</v>
      </c>
      <c r="AP974">
        <f t="shared" si="464"/>
        <v>0</v>
      </c>
      <c r="AQ974" s="97">
        <f>(AK974/(IF((237.3*LN(('Mini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4" s="97">
        <f>(AL974/(IF((237.3*LN(('Mini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4" s="97">
        <f>(AM974/(IF((237.3*LN(('Mini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4">
        <f t="shared" ref="AT974:AT976" si="483">0.0098*(($BM974*(AN974^$BO974)*($C974-14.4)*$BP974)+($BN974*AN974*AN974))</f>
        <v>0</v>
      </c>
      <c r="AU974">
        <v>0</v>
      </c>
      <c r="AV974" s="96">
        <v>0</v>
      </c>
      <c r="AW974" s="139">
        <f t="shared" si="474"/>
        <v>3.1333333333333337</v>
      </c>
      <c r="AX974" s="129">
        <v>0</v>
      </c>
      <c r="AY974" s="129">
        <v>0</v>
      </c>
      <c r="AZ974" s="129">
        <v>0</v>
      </c>
      <c r="BA974" s="86"/>
      <c r="BB974" s="86">
        <v>0</v>
      </c>
      <c r="BC974">
        <v>0</v>
      </c>
      <c r="BD974">
        <v>0</v>
      </c>
      <c r="BE974">
        <v>0</v>
      </c>
      <c r="BG974">
        <v>0</v>
      </c>
      <c r="BH974">
        <v>0</v>
      </c>
      <c r="BI974">
        <v>0</v>
      </c>
      <c r="BJ974">
        <v>0</v>
      </c>
      <c r="BM974">
        <f t="shared" si="475"/>
        <v>1.4501879713725999E-3</v>
      </c>
      <c r="BN974">
        <f t="shared" si="476"/>
        <v>3.7831632653061002E-4</v>
      </c>
      <c r="BO974">
        <f t="shared" si="477"/>
        <v>1.4868910444209</v>
      </c>
      <c r="BP974">
        <f t="shared" si="478"/>
        <v>2</v>
      </c>
    </row>
    <row r="975" spans="1:68" x14ac:dyDescent="0.25">
      <c r="A975" t="str">
        <f t="shared" si="479"/>
        <v>20470303</v>
      </c>
      <c r="B975">
        <v>20</v>
      </c>
      <c r="C975">
        <v>470</v>
      </c>
      <c r="D975">
        <v>3</v>
      </c>
      <c r="E975">
        <v>30</v>
      </c>
      <c r="F975" s="138">
        <f t="shared" si="419"/>
        <v>15</v>
      </c>
      <c r="G975">
        <v>0</v>
      </c>
      <c r="H975">
        <v>0</v>
      </c>
      <c r="I975">
        <v>0</v>
      </c>
      <c r="J975" s="94">
        <v>0</v>
      </c>
      <c r="K975" s="87">
        <v>3863.2000000000003</v>
      </c>
      <c r="L975" s="86">
        <v>0</v>
      </c>
      <c r="M975" s="86">
        <v>0</v>
      </c>
      <c r="N975" s="86">
        <v>0</v>
      </c>
      <c r="O975">
        <v>1.3620000000000001</v>
      </c>
      <c r="P975">
        <v>1.1000000000000001</v>
      </c>
      <c r="Q975">
        <v>1.1000000000000001</v>
      </c>
      <c r="R975">
        <v>1.1000000000000001</v>
      </c>
      <c r="S975">
        <f t="shared" si="432"/>
        <v>577</v>
      </c>
      <c r="T975">
        <f t="shared" si="449"/>
        <v>0</v>
      </c>
      <c r="U975">
        <f t="shared" si="450"/>
        <v>0</v>
      </c>
      <c r="V975">
        <f t="shared" si="451"/>
        <v>0</v>
      </c>
      <c r="W975">
        <f t="shared" si="452"/>
        <v>99</v>
      </c>
      <c r="X975">
        <f t="shared" si="453"/>
        <v>0</v>
      </c>
      <c r="Y975">
        <f t="shared" si="454"/>
        <v>0</v>
      </c>
      <c r="Z975">
        <f t="shared" si="455"/>
        <v>0</v>
      </c>
      <c r="AA975">
        <f t="shared" si="480"/>
        <v>5.8974579751942544</v>
      </c>
      <c r="AB975">
        <f t="shared" si="480"/>
        <v>0</v>
      </c>
      <c r="AC975">
        <f t="shared" si="481"/>
        <v>0</v>
      </c>
      <c r="AD975" s="96">
        <f t="shared" si="482"/>
        <v>0</v>
      </c>
      <c r="AE975" s="95">
        <v>0</v>
      </c>
      <c r="AF975" s="86">
        <v>0</v>
      </c>
      <c r="AG975" s="86">
        <v>0</v>
      </c>
      <c r="AH975">
        <v>0.98</v>
      </c>
      <c r="AI975">
        <v>0.98</v>
      </c>
      <c r="AJ975">
        <v>0.98</v>
      </c>
      <c r="AK975">
        <f t="shared" si="459"/>
        <v>0</v>
      </c>
      <c r="AL975">
        <f t="shared" si="460"/>
        <v>0</v>
      </c>
      <c r="AM975">
        <f t="shared" si="461"/>
        <v>0</v>
      </c>
      <c r="AN975">
        <f t="shared" si="462"/>
        <v>0</v>
      </c>
      <c r="AO975">
        <f t="shared" si="463"/>
        <v>0</v>
      </c>
      <c r="AP975">
        <f t="shared" si="464"/>
        <v>0</v>
      </c>
      <c r="AQ975" s="97">
        <f>(AK975/(IF((237.3*LN(('Mini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5" s="97">
        <f>(AL975/(IF((237.3*LN(('Mini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5" s="97">
        <f>(AM975/(IF((237.3*LN(('Mini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5">
        <f t="shared" si="483"/>
        <v>0</v>
      </c>
      <c r="AU975">
        <v>0</v>
      </c>
      <c r="AV975" s="96">
        <v>0</v>
      </c>
      <c r="AW975" s="139">
        <f t="shared" si="474"/>
        <v>4.7</v>
      </c>
      <c r="AX975" s="129">
        <v>0</v>
      </c>
      <c r="AY975" s="129">
        <v>0</v>
      </c>
      <c r="AZ975" s="129">
        <v>0</v>
      </c>
      <c r="BA975" s="86"/>
      <c r="BB975" s="86">
        <v>0</v>
      </c>
      <c r="BC975">
        <v>0</v>
      </c>
      <c r="BD975">
        <v>0</v>
      </c>
      <c r="BE975">
        <v>0</v>
      </c>
      <c r="BG975">
        <v>0</v>
      </c>
      <c r="BH975">
        <v>0</v>
      </c>
      <c r="BI975">
        <v>0</v>
      </c>
      <c r="BJ975">
        <v>0</v>
      </c>
      <c r="BM975">
        <f t="shared" si="475"/>
        <v>1.9563320356262001E-4</v>
      </c>
      <c r="BN975">
        <f t="shared" si="476"/>
        <v>4.4708458846471E-4</v>
      </c>
      <c r="BO975">
        <f t="shared" si="477"/>
        <v>1.766459432507</v>
      </c>
      <c r="BP975">
        <f t="shared" si="478"/>
        <v>2</v>
      </c>
    </row>
    <row r="976" spans="1:68" x14ac:dyDescent="0.25">
      <c r="A976" t="str">
        <f t="shared" si="479"/>
        <v>20470383</v>
      </c>
      <c r="B976">
        <v>20</v>
      </c>
      <c r="C976">
        <v>470</v>
      </c>
      <c r="D976">
        <v>3</v>
      </c>
      <c r="E976">
        <v>38</v>
      </c>
      <c r="F976" s="138">
        <f t="shared" si="419"/>
        <v>20</v>
      </c>
      <c r="G976">
        <v>0</v>
      </c>
      <c r="H976">
        <v>0</v>
      </c>
      <c r="I976">
        <v>0</v>
      </c>
      <c r="J976" s="94">
        <v>0</v>
      </c>
      <c r="K976" s="87">
        <v>5407.6</v>
      </c>
      <c r="L976" s="86">
        <v>0</v>
      </c>
      <c r="M976" s="86">
        <v>0</v>
      </c>
      <c r="N976" s="86">
        <v>0</v>
      </c>
      <c r="O976">
        <v>1.3620000000000001</v>
      </c>
      <c r="P976">
        <v>1.1000000000000001</v>
      </c>
      <c r="Q976">
        <v>1.1000000000000001</v>
      </c>
      <c r="R976">
        <v>1.1000000000000001</v>
      </c>
      <c r="S976">
        <f t="shared" si="432"/>
        <v>807</v>
      </c>
      <c r="T976">
        <f t="shared" si="449"/>
        <v>0</v>
      </c>
      <c r="U976">
        <f t="shared" si="450"/>
        <v>0</v>
      </c>
      <c r="V976">
        <f t="shared" si="451"/>
        <v>0</v>
      </c>
      <c r="W976">
        <f t="shared" si="452"/>
        <v>139</v>
      </c>
      <c r="X976">
        <f t="shared" si="453"/>
        <v>0</v>
      </c>
      <c r="Y976">
        <f t="shared" si="454"/>
        <v>0</v>
      </c>
      <c r="Z976">
        <f t="shared" si="455"/>
        <v>0</v>
      </c>
      <c r="AA976">
        <f t="shared" si="480"/>
        <v>12.901341846235352</v>
      </c>
      <c r="AB976">
        <f t="shared" si="480"/>
        <v>0</v>
      </c>
      <c r="AC976">
        <f t="shared" si="481"/>
        <v>0</v>
      </c>
      <c r="AD976" s="96">
        <f t="shared" si="482"/>
        <v>0</v>
      </c>
      <c r="AE976" s="95">
        <v>0</v>
      </c>
      <c r="AF976" s="86">
        <v>0</v>
      </c>
      <c r="AG976" s="86">
        <v>0</v>
      </c>
      <c r="AH976">
        <v>0.98</v>
      </c>
      <c r="AI976">
        <v>0.98</v>
      </c>
      <c r="AJ976">
        <v>0.98</v>
      </c>
      <c r="AK976">
        <f t="shared" si="459"/>
        <v>0</v>
      </c>
      <c r="AL976">
        <f t="shared" si="460"/>
        <v>0</v>
      </c>
      <c r="AM976">
        <f t="shared" si="461"/>
        <v>0</v>
      </c>
      <c r="AN976">
        <f t="shared" si="462"/>
        <v>0</v>
      </c>
      <c r="AO976">
        <f t="shared" si="463"/>
        <v>0</v>
      </c>
      <c r="AP976">
        <f t="shared" si="464"/>
        <v>0</v>
      </c>
      <c r="AQ976" s="97">
        <f>(AK976/(IF((237.3*LN(('Mini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6" s="97">
        <f>(AL976/(IF((237.3*LN(('Mini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6" s="97">
        <f>(AM976/(IF((237.3*LN(('Mini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6">
        <f t="shared" si="483"/>
        <v>0</v>
      </c>
      <c r="AU976">
        <v>0</v>
      </c>
      <c r="AV976" s="96">
        <v>0</v>
      </c>
      <c r="AW976" s="139">
        <f t="shared" si="474"/>
        <v>6.2666666666666675</v>
      </c>
      <c r="AX976" s="129">
        <v>0</v>
      </c>
      <c r="AY976" s="129">
        <v>0</v>
      </c>
      <c r="AZ976" s="129">
        <v>0</v>
      </c>
      <c r="BA976" s="86"/>
      <c r="BB976" s="86">
        <v>0</v>
      </c>
      <c r="BC976">
        <v>0</v>
      </c>
      <c r="BD976">
        <v>0</v>
      </c>
      <c r="BE976">
        <v>0</v>
      </c>
      <c r="BG976">
        <v>0</v>
      </c>
      <c r="BH976">
        <v>0</v>
      </c>
      <c r="BI976">
        <v>0</v>
      </c>
      <c r="BJ976">
        <v>0</v>
      </c>
      <c r="BM976">
        <f t="shared" si="475"/>
        <v>1.6730950035507E-3</v>
      </c>
      <c r="BN976">
        <f t="shared" si="476"/>
        <v>3.2929523945446001E-4</v>
      </c>
      <c r="BO976">
        <f t="shared" si="477"/>
        <v>1.3691788367472</v>
      </c>
      <c r="BP976">
        <f t="shared" si="478"/>
        <v>2</v>
      </c>
    </row>
    <row r="977" spans="1:68" x14ac:dyDescent="0.25">
      <c r="A977" t="str">
        <f t="shared" si="479"/>
        <v>20490143</v>
      </c>
      <c r="B977">
        <v>20</v>
      </c>
      <c r="C977">
        <v>490</v>
      </c>
      <c r="D977">
        <v>3</v>
      </c>
      <c r="E977">
        <v>14</v>
      </c>
      <c r="F977" s="138">
        <f t="shared" si="419"/>
        <v>0</v>
      </c>
      <c r="G977">
        <v>0</v>
      </c>
      <c r="H977">
        <v>0</v>
      </c>
      <c r="I977">
        <v>0</v>
      </c>
      <c r="J977" s="94">
        <v>0</v>
      </c>
      <c r="K977" s="87" t="s">
        <v>155</v>
      </c>
      <c r="L977" s="86">
        <v>0</v>
      </c>
      <c r="M977" s="86">
        <v>0</v>
      </c>
      <c r="N977" s="86">
        <v>0</v>
      </c>
      <c r="O977">
        <v>1.3620000000000001</v>
      </c>
      <c r="P977">
        <v>1.1000000000000001</v>
      </c>
      <c r="Q977">
        <v>1.1000000000000001</v>
      </c>
      <c r="R977">
        <v>1.1000000000000001</v>
      </c>
      <c r="S977" t="s">
        <v>154</v>
      </c>
      <c r="T977">
        <f t="shared" ref="T977:V981" si="484">ROUND(L977*POWER((($M$1-$M$2)/LN(($M$1-$M$3)/($M$2-$M$3)))/((75-65)/LN((75-20)/(65-20))),P977),0)</f>
        <v>0</v>
      </c>
      <c r="U977">
        <f t="shared" si="484"/>
        <v>0</v>
      </c>
      <c r="V977">
        <f t="shared" si="484"/>
        <v>0</v>
      </c>
      <c r="W977" t="s">
        <v>154</v>
      </c>
      <c r="X977">
        <f t="shared" ref="X977:Z981" si="485">ROUND(T977*3600/(4186*ABS($M$1-$M$2)),0)</f>
        <v>0</v>
      </c>
      <c r="Y977">
        <f t="shared" si="485"/>
        <v>0</v>
      </c>
      <c r="Z977">
        <f t="shared" si="485"/>
        <v>0</v>
      </c>
      <c r="AA977" t="s">
        <v>154</v>
      </c>
      <c r="AB977" t="s">
        <v>154</v>
      </c>
      <c r="AC977" t="s">
        <v>154</v>
      </c>
      <c r="AD977" s="96" t="s">
        <v>154</v>
      </c>
      <c r="AE977" s="95">
        <v>0</v>
      </c>
      <c r="AF977" s="86">
        <v>0</v>
      </c>
      <c r="AG977" s="86">
        <v>0</v>
      </c>
      <c r="AH977">
        <v>0.98</v>
      </c>
      <c r="AI977">
        <v>0.98</v>
      </c>
      <c r="AJ977">
        <v>0.98</v>
      </c>
      <c r="AK977">
        <f t="shared" ref="AK977:AM981" si="486">ROUND(AE977*POWER((($AG$1-$AG$2)/LN(($AG$1-$AG$3)/($AG$2-$AG$3)))/((16-18)/LN((16-27)/(18-27))),AH977),0)</f>
        <v>0</v>
      </c>
      <c r="AL977">
        <f t="shared" si="486"/>
        <v>0</v>
      </c>
      <c r="AM977">
        <f t="shared" si="486"/>
        <v>0</v>
      </c>
      <c r="AN977">
        <f t="shared" ref="AN977:AO981" si="487">ROUND(AK977*3600/(4186*ABS($AG$1-$AG$2)),0)</f>
        <v>0</v>
      </c>
      <c r="AO977">
        <f t="shared" si="487"/>
        <v>0</v>
      </c>
      <c r="AP977">
        <f t="shared" si="464"/>
        <v>0</v>
      </c>
      <c r="AQ977" s="97">
        <f>(AK977/(IF((237.3*LN(('Mini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7" s="97">
        <f>(AL977/(IF((237.3*LN(('Mini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7" s="97">
        <f>(AM977/(IF((237.3*LN(('Mini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7" t="s">
        <v>154</v>
      </c>
      <c r="AU977" t="s">
        <v>154</v>
      </c>
      <c r="AV977" s="96" t="s">
        <v>154</v>
      </c>
      <c r="AW977" s="139">
        <f t="shared" si="474"/>
        <v>0</v>
      </c>
      <c r="AX977" s="129">
        <v>0</v>
      </c>
      <c r="AY977" s="129">
        <v>0</v>
      </c>
      <c r="AZ977" s="129">
        <v>0</v>
      </c>
      <c r="BA977" s="86"/>
      <c r="BB977" s="86">
        <v>0</v>
      </c>
      <c r="BC977">
        <v>0</v>
      </c>
      <c r="BD977">
        <v>0</v>
      </c>
      <c r="BE977">
        <v>0</v>
      </c>
      <c r="BG977">
        <v>0</v>
      </c>
      <c r="BH977">
        <v>0</v>
      </c>
      <c r="BI977">
        <v>0</v>
      </c>
      <c r="BJ977">
        <v>0</v>
      </c>
      <c r="BM977">
        <f t="shared" si="475"/>
        <v>0</v>
      </c>
      <c r="BN977">
        <f t="shared" si="476"/>
        <v>0</v>
      </c>
      <c r="BO977">
        <f t="shared" si="477"/>
        <v>0</v>
      </c>
      <c r="BP977">
        <f t="shared" si="478"/>
        <v>0</v>
      </c>
    </row>
    <row r="978" spans="1:68" x14ac:dyDescent="0.25">
      <c r="A978" t="str">
        <f t="shared" si="479"/>
        <v>20490183</v>
      </c>
      <c r="B978">
        <v>20</v>
      </c>
      <c r="C978">
        <v>490</v>
      </c>
      <c r="D978">
        <v>3</v>
      </c>
      <c r="E978">
        <v>18</v>
      </c>
      <c r="F978" s="138">
        <f t="shared" si="419"/>
        <v>0</v>
      </c>
      <c r="G978">
        <v>0</v>
      </c>
      <c r="H978">
        <v>0</v>
      </c>
      <c r="I978">
        <v>0</v>
      </c>
      <c r="J978" s="94">
        <v>0</v>
      </c>
      <c r="K978" s="87" t="s">
        <v>155</v>
      </c>
      <c r="L978" s="86">
        <v>0</v>
      </c>
      <c r="M978" s="86">
        <v>0</v>
      </c>
      <c r="N978" s="86">
        <v>0</v>
      </c>
      <c r="O978">
        <v>1.3620000000000001</v>
      </c>
      <c r="P978">
        <v>1.1000000000000001</v>
      </c>
      <c r="Q978">
        <v>1.1000000000000001</v>
      </c>
      <c r="R978">
        <v>1.1000000000000001</v>
      </c>
      <c r="S978" t="s">
        <v>154</v>
      </c>
      <c r="T978">
        <f t="shared" si="484"/>
        <v>0</v>
      </c>
      <c r="U978">
        <f t="shared" si="484"/>
        <v>0</v>
      </c>
      <c r="V978">
        <f t="shared" si="484"/>
        <v>0</v>
      </c>
      <c r="W978" t="s">
        <v>154</v>
      </c>
      <c r="X978">
        <f t="shared" si="485"/>
        <v>0</v>
      </c>
      <c r="Y978">
        <f t="shared" si="485"/>
        <v>0</v>
      </c>
      <c r="Z978">
        <f t="shared" si="485"/>
        <v>0</v>
      </c>
      <c r="AA978" t="s">
        <v>154</v>
      </c>
      <c r="AB978" t="s">
        <v>154</v>
      </c>
      <c r="AC978" t="s">
        <v>154</v>
      </c>
      <c r="AD978" s="96" t="s">
        <v>154</v>
      </c>
      <c r="AE978" s="95">
        <v>0</v>
      </c>
      <c r="AF978" s="86">
        <v>0</v>
      </c>
      <c r="AG978" s="86">
        <v>0</v>
      </c>
      <c r="AH978">
        <v>0.98</v>
      </c>
      <c r="AI978">
        <v>0.98</v>
      </c>
      <c r="AJ978">
        <v>0.98</v>
      </c>
      <c r="AK978">
        <f t="shared" si="486"/>
        <v>0</v>
      </c>
      <c r="AL978">
        <f t="shared" si="486"/>
        <v>0</v>
      </c>
      <c r="AM978">
        <f t="shared" si="486"/>
        <v>0</v>
      </c>
      <c r="AN978">
        <f t="shared" si="487"/>
        <v>0</v>
      </c>
      <c r="AO978">
        <f t="shared" si="487"/>
        <v>0</v>
      </c>
      <c r="AP978">
        <f t="shared" si="464"/>
        <v>0</v>
      </c>
      <c r="AQ978" s="97">
        <f>(AK978/(IF((237.3*LN(('Mini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8" s="97">
        <f>(AL978/(IF((237.3*LN(('Mini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8" s="97">
        <f>(AM978/(IF((237.3*LN(('Mini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8" t="s">
        <v>154</v>
      </c>
      <c r="AU978" t="s">
        <v>154</v>
      </c>
      <c r="AV978" s="96" t="s">
        <v>154</v>
      </c>
      <c r="AW978" s="139">
        <f t="shared" si="474"/>
        <v>0</v>
      </c>
      <c r="AX978" s="129">
        <v>0</v>
      </c>
      <c r="AY978" s="129">
        <v>0</v>
      </c>
      <c r="AZ978" s="129">
        <v>0</v>
      </c>
      <c r="BA978" s="86"/>
      <c r="BB978" s="86">
        <v>0</v>
      </c>
      <c r="BC978">
        <v>0</v>
      </c>
      <c r="BD978">
        <v>0</v>
      </c>
      <c r="BE978">
        <v>0</v>
      </c>
      <c r="BG978">
        <v>0</v>
      </c>
      <c r="BH978">
        <v>0</v>
      </c>
      <c r="BI978">
        <v>0</v>
      </c>
      <c r="BJ978">
        <v>0</v>
      </c>
      <c r="BM978">
        <f t="shared" si="475"/>
        <v>0</v>
      </c>
      <c r="BN978">
        <f t="shared" si="476"/>
        <v>0</v>
      </c>
      <c r="BO978">
        <f t="shared" si="477"/>
        <v>0</v>
      </c>
      <c r="BP978">
        <f t="shared" si="478"/>
        <v>0</v>
      </c>
    </row>
    <row r="979" spans="1:68" x14ac:dyDescent="0.25">
      <c r="A979" t="str">
        <f t="shared" si="479"/>
        <v>20490233</v>
      </c>
      <c r="B979">
        <v>20</v>
      </c>
      <c r="C979">
        <v>490</v>
      </c>
      <c r="D979">
        <v>3</v>
      </c>
      <c r="E979">
        <v>23</v>
      </c>
      <c r="F979" s="138">
        <f t="shared" si="419"/>
        <v>10</v>
      </c>
      <c r="G979">
        <v>0</v>
      </c>
      <c r="H979">
        <v>0</v>
      </c>
      <c r="I979">
        <v>0</v>
      </c>
      <c r="J979" s="94">
        <v>0</v>
      </c>
      <c r="K979" s="87">
        <v>3040.6</v>
      </c>
      <c r="L979" s="86">
        <v>0</v>
      </c>
      <c r="M979" s="86">
        <v>0</v>
      </c>
      <c r="N979" s="86">
        <v>0</v>
      </c>
      <c r="O979">
        <v>1.3620000000000001</v>
      </c>
      <c r="P979">
        <v>1.1000000000000001</v>
      </c>
      <c r="Q979">
        <v>1.1000000000000001</v>
      </c>
      <c r="R979">
        <v>1.1000000000000001</v>
      </c>
      <c r="S979">
        <f t="shared" si="432"/>
        <v>454</v>
      </c>
      <c r="T979">
        <f t="shared" si="484"/>
        <v>0</v>
      </c>
      <c r="U979">
        <f t="shared" si="484"/>
        <v>0</v>
      </c>
      <c r="V979">
        <f t="shared" si="484"/>
        <v>0</v>
      </c>
      <c r="W979">
        <f>ROUND(S979*3600/(4186*ABS($M$1-$M$2)),0)</f>
        <v>78</v>
      </c>
      <c r="X979">
        <f t="shared" si="485"/>
        <v>0</v>
      </c>
      <c r="Y979">
        <f t="shared" si="485"/>
        <v>0</v>
      </c>
      <c r="Z979">
        <f t="shared" si="485"/>
        <v>0</v>
      </c>
      <c r="AA979">
        <f t="shared" ref="AA979:AB981" si="488">0.0098*(($BM979*(W979^$BO979)*($C979-14.4)*$BP979)+($BN979*W979*W979))</f>
        <v>8.8180605379054402</v>
      </c>
      <c r="AB979">
        <f t="shared" si="488"/>
        <v>0</v>
      </c>
      <c r="AC979">
        <f t="shared" ref="AC979:AC981" si="489">0.0098*(($BM979*(Y979^$BO979)*($C979-14.4)*$BP979)+($BN979*Y979*Y979))</f>
        <v>0</v>
      </c>
      <c r="AD979" s="96">
        <f t="shared" ref="AD979:AD981" si="490">0.0098*(($BM979*(Z979^$BO979)*($C979-14.4)*$BP979)+($BN979*Z979*Z979))</f>
        <v>0</v>
      </c>
      <c r="AE979" s="95">
        <v>0</v>
      </c>
      <c r="AF979" s="86">
        <v>0</v>
      </c>
      <c r="AG979" s="86">
        <v>0</v>
      </c>
      <c r="AH979">
        <v>0.98</v>
      </c>
      <c r="AI979">
        <v>0.98</v>
      </c>
      <c r="AJ979">
        <v>0.98</v>
      </c>
      <c r="AK979">
        <f t="shared" si="486"/>
        <v>0</v>
      </c>
      <c r="AL979">
        <f t="shared" si="486"/>
        <v>0</v>
      </c>
      <c r="AM979">
        <f t="shared" si="486"/>
        <v>0</v>
      </c>
      <c r="AN979">
        <f t="shared" si="487"/>
        <v>0</v>
      </c>
      <c r="AO979">
        <f t="shared" si="487"/>
        <v>0</v>
      </c>
      <c r="AP979">
        <f t="shared" si="464"/>
        <v>0</v>
      </c>
      <c r="AQ979" s="97">
        <f>(AK979/(IF((237.3*LN(('Mini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79" s="97">
        <f>(AL979/(IF((237.3*LN(('Mini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79" s="97">
        <f>(AM979/(IF((237.3*LN(('Mini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79">
        <f t="shared" ref="AT979:AT981" si="491">0.0098*(($BM979*(AN979^$BO979)*($C979-14.4)*$BP979)+($BN979*AN979*AN979))</f>
        <v>0</v>
      </c>
      <c r="AU979">
        <v>0</v>
      </c>
      <c r="AV979" s="96">
        <v>0</v>
      </c>
      <c r="AW979" s="139">
        <f t="shared" si="474"/>
        <v>3.2666666666666671</v>
      </c>
      <c r="AX979" s="129">
        <v>0</v>
      </c>
      <c r="AY979" s="129">
        <v>0</v>
      </c>
      <c r="AZ979" s="129">
        <v>0</v>
      </c>
      <c r="BA979" s="86"/>
      <c r="BB979" s="86">
        <v>0</v>
      </c>
      <c r="BC979">
        <v>0</v>
      </c>
      <c r="BD979">
        <v>0</v>
      </c>
      <c r="BE979">
        <v>0</v>
      </c>
      <c r="BG979">
        <v>0</v>
      </c>
      <c r="BH979">
        <v>0</v>
      </c>
      <c r="BI979">
        <v>0</v>
      </c>
      <c r="BJ979">
        <v>0</v>
      </c>
      <c r="BM979">
        <f t="shared" si="475"/>
        <v>1.4501879713725999E-3</v>
      </c>
      <c r="BN979">
        <f t="shared" si="476"/>
        <v>3.7831632653061002E-4</v>
      </c>
      <c r="BO979">
        <f t="shared" si="477"/>
        <v>1.4868910444209</v>
      </c>
      <c r="BP979">
        <f t="shared" si="478"/>
        <v>2</v>
      </c>
    </row>
    <row r="980" spans="1:68" x14ac:dyDescent="0.25">
      <c r="A980" t="str">
        <f t="shared" si="479"/>
        <v>20490303</v>
      </c>
      <c r="B980">
        <v>20</v>
      </c>
      <c r="C980">
        <v>490</v>
      </c>
      <c r="D980">
        <v>3</v>
      </c>
      <c r="E980">
        <v>30</v>
      </c>
      <c r="F980" s="138">
        <f t="shared" si="419"/>
        <v>15</v>
      </c>
      <c r="G980">
        <v>0</v>
      </c>
      <c r="H980">
        <v>0</v>
      </c>
      <c r="I980">
        <v>0</v>
      </c>
      <c r="J980" s="94">
        <v>0</v>
      </c>
      <c r="K980" s="87">
        <v>4038.7999999999997</v>
      </c>
      <c r="L980" s="86">
        <v>0</v>
      </c>
      <c r="M980" s="86">
        <v>0</v>
      </c>
      <c r="N980" s="86">
        <v>0</v>
      </c>
      <c r="O980">
        <v>1.3620000000000001</v>
      </c>
      <c r="P980">
        <v>1.1000000000000001</v>
      </c>
      <c r="Q980">
        <v>1.1000000000000001</v>
      </c>
      <c r="R980">
        <v>1.1000000000000001</v>
      </c>
      <c r="S980">
        <f t="shared" si="432"/>
        <v>603</v>
      </c>
      <c r="T980">
        <f t="shared" si="484"/>
        <v>0</v>
      </c>
      <c r="U980">
        <f t="shared" si="484"/>
        <v>0</v>
      </c>
      <c r="V980">
        <f t="shared" si="484"/>
        <v>0</v>
      </c>
      <c r="W980">
        <f>ROUND(S980*3600/(4186*ABS($M$1-$M$2)),0)</f>
        <v>104</v>
      </c>
      <c r="X980">
        <f t="shared" si="485"/>
        <v>0</v>
      </c>
      <c r="Y980">
        <f t="shared" si="485"/>
        <v>0</v>
      </c>
      <c r="Z980">
        <f t="shared" si="485"/>
        <v>0</v>
      </c>
      <c r="AA980">
        <f t="shared" si="488"/>
        <v>6.7146596751403651</v>
      </c>
      <c r="AB980">
        <f t="shared" si="488"/>
        <v>0</v>
      </c>
      <c r="AC980">
        <f t="shared" si="489"/>
        <v>0</v>
      </c>
      <c r="AD980" s="96">
        <f t="shared" si="490"/>
        <v>0</v>
      </c>
      <c r="AE980" s="95">
        <v>0</v>
      </c>
      <c r="AF980" s="86">
        <v>0</v>
      </c>
      <c r="AG980" s="86">
        <v>0</v>
      </c>
      <c r="AH980">
        <v>0.98</v>
      </c>
      <c r="AI980">
        <v>0.98</v>
      </c>
      <c r="AJ980">
        <v>0.98</v>
      </c>
      <c r="AK980">
        <f t="shared" si="486"/>
        <v>0</v>
      </c>
      <c r="AL980">
        <f t="shared" si="486"/>
        <v>0</v>
      </c>
      <c r="AM980">
        <f t="shared" si="486"/>
        <v>0</v>
      </c>
      <c r="AN980">
        <f t="shared" si="487"/>
        <v>0</v>
      </c>
      <c r="AO980">
        <f t="shared" si="487"/>
        <v>0</v>
      </c>
      <c r="AP980">
        <f t="shared" si="464"/>
        <v>0</v>
      </c>
      <c r="AQ980" s="97">
        <f>(AK980/(IF((237.3*LN(('Mini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80" s="97">
        <f>(AL980/(IF((237.3*LN(('Mini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80" s="97">
        <f>(AM980/(IF((237.3*LN(('Mini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80">
        <f t="shared" si="491"/>
        <v>0</v>
      </c>
      <c r="AU980">
        <v>0</v>
      </c>
      <c r="AV980" s="96">
        <v>0</v>
      </c>
      <c r="AW980" s="139">
        <f t="shared" si="474"/>
        <v>4.9000000000000004</v>
      </c>
      <c r="AX980" s="129">
        <v>0</v>
      </c>
      <c r="AY980" s="129">
        <v>0</v>
      </c>
      <c r="AZ980" s="129">
        <v>0</v>
      </c>
      <c r="BA980" s="86"/>
      <c r="BB980" s="86">
        <v>0</v>
      </c>
      <c r="BC980">
        <v>0</v>
      </c>
      <c r="BD980">
        <v>0</v>
      </c>
      <c r="BE980">
        <v>0</v>
      </c>
      <c r="BG980">
        <v>0</v>
      </c>
      <c r="BH980">
        <v>0</v>
      </c>
      <c r="BI980">
        <v>0</v>
      </c>
      <c r="BJ980">
        <v>0</v>
      </c>
      <c r="BM980">
        <f t="shared" si="475"/>
        <v>1.9563320356262001E-4</v>
      </c>
      <c r="BN980">
        <f t="shared" si="476"/>
        <v>4.4708458846471E-4</v>
      </c>
      <c r="BO980">
        <f t="shared" si="477"/>
        <v>1.766459432507</v>
      </c>
      <c r="BP980">
        <f t="shared" si="478"/>
        <v>2</v>
      </c>
    </row>
    <row r="981" spans="1:68" x14ac:dyDescent="0.25">
      <c r="A981" t="str">
        <f t="shared" si="479"/>
        <v>20490383</v>
      </c>
      <c r="B981">
        <v>20</v>
      </c>
      <c r="C981">
        <v>490</v>
      </c>
      <c r="D981">
        <v>3</v>
      </c>
      <c r="E981">
        <v>38</v>
      </c>
      <c r="F981" s="138">
        <f t="shared" si="419"/>
        <v>20</v>
      </c>
      <c r="G981">
        <v>0</v>
      </c>
      <c r="H981">
        <v>0</v>
      </c>
      <c r="I981">
        <v>0</v>
      </c>
      <c r="J981" s="94">
        <v>0</v>
      </c>
      <c r="K981" s="87">
        <v>5653.4</v>
      </c>
      <c r="L981" s="86">
        <v>0</v>
      </c>
      <c r="M981" s="86">
        <v>0</v>
      </c>
      <c r="N981" s="86">
        <v>0</v>
      </c>
      <c r="O981">
        <v>1.3620000000000001</v>
      </c>
      <c r="P981">
        <v>1.1000000000000001</v>
      </c>
      <c r="Q981">
        <v>1.1000000000000001</v>
      </c>
      <c r="R981">
        <v>1.1000000000000001</v>
      </c>
      <c r="S981">
        <f t="shared" si="432"/>
        <v>844</v>
      </c>
      <c r="T981">
        <f t="shared" si="484"/>
        <v>0</v>
      </c>
      <c r="U981">
        <f t="shared" si="484"/>
        <v>0</v>
      </c>
      <c r="V981">
        <f t="shared" si="484"/>
        <v>0</v>
      </c>
      <c r="W981">
        <f>ROUND(S981*3600/(4186*ABS($M$1-$M$2)),0)</f>
        <v>145</v>
      </c>
      <c r="X981">
        <f t="shared" si="485"/>
        <v>0</v>
      </c>
      <c r="Y981">
        <f t="shared" si="485"/>
        <v>0</v>
      </c>
      <c r="Z981">
        <f t="shared" si="485"/>
        <v>0</v>
      </c>
      <c r="AA981">
        <f t="shared" si="488"/>
        <v>14.268814297171071</v>
      </c>
      <c r="AB981">
        <f t="shared" si="488"/>
        <v>0</v>
      </c>
      <c r="AC981">
        <f t="shared" si="489"/>
        <v>0</v>
      </c>
      <c r="AD981" s="96">
        <f t="shared" si="490"/>
        <v>0</v>
      </c>
      <c r="AE981" s="95">
        <v>0</v>
      </c>
      <c r="AF981" s="86">
        <v>0</v>
      </c>
      <c r="AG981" s="86">
        <v>0</v>
      </c>
      <c r="AH981">
        <v>0.98</v>
      </c>
      <c r="AI981">
        <v>0.98</v>
      </c>
      <c r="AJ981">
        <v>0.98</v>
      </c>
      <c r="AK981">
        <f t="shared" si="486"/>
        <v>0</v>
      </c>
      <c r="AL981">
        <f t="shared" si="486"/>
        <v>0</v>
      </c>
      <c r="AM981">
        <f t="shared" si="486"/>
        <v>0</v>
      </c>
      <c r="AN981">
        <f t="shared" si="487"/>
        <v>0</v>
      </c>
      <c r="AO981">
        <f t="shared" si="487"/>
        <v>0</v>
      </c>
      <c r="AP981">
        <f t="shared" si="464"/>
        <v>0</v>
      </c>
      <c r="AQ981" s="97">
        <f>(AK981/(IF((237.3*LN(('Mini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R981" s="97">
        <f>(AL981/(IF((237.3*LN(('Mini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S981" s="97">
        <f>(AM981/(IF((237.3*LN(('Mini Canal'!$J$13*EXP(17.27*(data!$AG$3/(data!$AG$3+237.3))))))/(17.27-LN(('Mini Canal'!$J$13*EXP(17.27*(data!$AG$3/(data!$AG$3+237.3))))))&lt;((data!$AG$1+data!$AG$2)/2),1,IF(1/(1+((2258*((0.622/((101325/(1*611*EXP(17.27*(((data!$AG$1+data!$AG$2)/2)/(((data!$AG$1+data!$AG$2)/2)+237.3))))))-1)*1000-(0.622/((101325/('Mini Canal'!$J$13*611*EXP(17.27*(data!$AG$3/(data!$AG$3+237.3))))))-1)*1000))/(1005*(((data!$AG$1+data!$AG$2)/2)-data!$AG$3))))&gt;1,1,1/(1+((2258*((0.622/((101325/(1*611*EXP(17.27*(((data!$AG$1+data!$AG$2)/2)/(((data!$AG$1+data!$AG$2)/2)+237.3))))))-1)*1000-(0.622/((101325/('Mini Canal'!$J$13*611*EXP(17.27*(data!$AG$3/(data!$AG$3+237.3))))))-1)*1000))/(1005*(((data!$AG$1+data!$AG$2)/2)-data!$AG$3))))))))</f>
        <v>0</v>
      </c>
      <c r="AT981">
        <f t="shared" si="491"/>
        <v>0</v>
      </c>
      <c r="AU981">
        <v>0</v>
      </c>
      <c r="AV981" s="96">
        <v>0</v>
      </c>
      <c r="AW981" s="139">
        <f t="shared" si="474"/>
        <v>6.5333333333333341</v>
      </c>
      <c r="AX981" s="129">
        <v>0</v>
      </c>
      <c r="AY981" s="129">
        <v>0</v>
      </c>
      <c r="AZ981" s="129">
        <v>0</v>
      </c>
      <c r="BA981" s="86"/>
      <c r="BB981" s="86">
        <v>0</v>
      </c>
      <c r="BC981">
        <v>0</v>
      </c>
      <c r="BD981">
        <v>0</v>
      </c>
      <c r="BE981">
        <v>0</v>
      </c>
      <c r="BG981">
        <v>0</v>
      </c>
      <c r="BH981">
        <v>0</v>
      </c>
      <c r="BI981">
        <v>0</v>
      </c>
      <c r="BJ981">
        <v>0</v>
      </c>
      <c r="BM981">
        <f t="shared" si="475"/>
        <v>1.6730950035507E-3</v>
      </c>
      <c r="BN981">
        <f t="shared" si="476"/>
        <v>3.2929523945446001E-4</v>
      </c>
      <c r="BO981">
        <f t="shared" si="477"/>
        <v>1.3691788367472</v>
      </c>
      <c r="BP981">
        <f t="shared" si="478"/>
        <v>2</v>
      </c>
    </row>
    <row r="982" spans="1:68" x14ac:dyDescent="0.25"/>
    <row r="983" spans="1:68" x14ac:dyDescent="0.25"/>
    <row r="984" spans="1:68" x14ac:dyDescent="0.25"/>
    <row r="985" spans="1:68" x14ac:dyDescent="0.25"/>
    <row r="986" spans="1:68" x14ac:dyDescent="0.25"/>
    <row r="987" spans="1:68" x14ac:dyDescent="0.25"/>
    <row r="988" spans="1:68" x14ac:dyDescent="0.25"/>
    <row r="989" spans="1:68" x14ac:dyDescent="0.25"/>
    <row r="990" spans="1:68" x14ac:dyDescent="0.25"/>
    <row r="991" spans="1:68" x14ac:dyDescent="0.25">
      <c r="AD991" s="96"/>
      <c r="AE991"/>
    </row>
    <row r="992" spans="1:68" hidden="1" x14ac:dyDescent="0.25">
      <c r="AD992" s="96"/>
      <c r="AE992"/>
    </row>
    <row r="993" spans="19:31" hidden="1" x14ac:dyDescent="0.25">
      <c r="AD993" s="96"/>
      <c r="AE993"/>
    </row>
    <row r="994" spans="19:31" hidden="1" x14ac:dyDescent="0.25">
      <c r="AD994" s="96"/>
      <c r="AE994"/>
    </row>
    <row r="995" spans="19:31" hidden="1" x14ac:dyDescent="0.25">
      <c r="AD995" s="96"/>
      <c r="AE995"/>
    </row>
    <row r="996" spans="19:31" hidden="1" x14ac:dyDescent="0.25">
      <c r="AD996" s="96"/>
      <c r="AE996"/>
    </row>
    <row r="997" spans="19:31" hidden="1" x14ac:dyDescent="0.25">
      <c r="AD997" s="96"/>
      <c r="AE997"/>
    </row>
    <row r="998" spans="19:31" hidden="1" x14ac:dyDescent="0.25">
      <c r="S998" s="112"/>
      <c r="AD998" s="96"/>
      <c r="AE998"/>
    </row>
    <row r="999" spans="19:31" hidden="1" x14ac:dyDescent="0.25">
      <c r="AD999" s="96"/>
      <c r="AE999"/>
    </row>
    <row r="1000" spans="19:31" hidden="1" x14ac:dyDescent="0.25">
      <c r="AD1000" s="96"/>
      <c r="AE100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Q90"/>
  <sheetViews>
    <sheetView workbookViewId="0">
      <selection activeCell="A15" sqref="A15:M15"/>
    </sheetView>
  </sheetViews>
  <sheetFormatPr defaultColWidth="11.42578125" defaultRowHeight="15" zero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14</v>
      </c>
      <c r="B2" s="22"/>
    </row>
    <row r="3" spans="1:17" x14ac:dyDescent="0.25">
      <c r="A3" s="21"/>
      <c r="G3" s="1" t="s">
        <v>148</v>
      </c>
    </row>
    <row r="4" spans="1:17" x14ac:dyDescent="0.25">
      <c r="A4" s="28" t="s">
        <v>13</v>
      </c>
      <c r="G4" s="1" t="s">
        <v>144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4</v>
      </c>
      <c r="B6" s="7"/>
      <c r="C6" s="7"/>
      <c r="D6" s="7"/>
      <c r="E6" s="7"/>
      <c r="F6" s="7"/>
      <c r="G6" s="7"/>
      <c r="H6" s="7"/>
      <c r="I6" s="7"/>
      <c r="J6" s="7" t="s">
        <v>66</v>
      </c>
      <c r="K6" s="7" t="s">
        <v>67</v>
      </c>
      <c r="L6" s="7" t="s">
        <v>68</v>
      </c>
      <c r="M6" s="13" t="s">
        <v>79</v>
      </c>
    </row>
    <row r="7" spans="1:17" x14ac:dyDescent="0.25">
      <c r="A7" s="12" t="s">
        <v>8</v>
      </c>
      <c r="B7" s="7"/>
      <c r="C7" s="7"/>
      <c r="D7" s="7"/>
      <c r="E7" s="7"/>
      <c r="F7" s="8" t="s">
        <v>9</v>
      </c>
      <c r="G7" s="8"/>
      <c r="H7" s="8"/>
      <c r="I7" s="7"/>
      <c r="J7" s="7"/>
      <c r="K7" s="7"/>
      <c r="L7" s="29"/>
      <c r="M7" s="13"/>
      <c r="Q7" s="1" t="s">
        <v>234</v>
      </c>
    </row>
    <row r="8" spans="1:17" x14ac:dyDescent="0.25">
      <c r="A8" s="200" t="s">
        <v>128</v>
      </c>
      <c r="B8" s="201"/>
      <c r="C8" s="201"/>
      <c r="D8" s="41">
        <f>'Mini Canal'!E10</f>
        <v>35</v>
      </c>
      <c r="E8" s="38"/>
      <c r="F8" s="201" t="str">
        <f>A8</f>
        <v>Aanvoertemp.</v>
      </c>
      <c r="G8" s="201"/>
      <c r="H8" s="201"/>
      <c r="I8" s="201"/>
      <c r="J8" s="41">
        <f>'Mini Canal'!J10</f>
        <v>16</v>
      </c>
      <c r="K8" s="7"/>
      <c r="L8" s="7" t="s">
        <v>89</v>
      </c>
      <c r="M8" s="13"/>
      <c r="Q8" s="1" t="s">
        <v>235</v>
      </c>
    </row>
    <row r="9" spans="1:17" x14ac:dyDescent="0.25">
      <c r="A9" s="200" t="s">
        <v>129</v>
      </c>
      <c r="B9" s="201"/>
      <c r="C9" s="201"/>
      <c r="D9" s="41">
        <f>'Mini Canal'!E11</f>
        <v>30</v>
      </c>
      <c r="E9" s="38"/>
      <c r="F9" s="201" t="str">
        <f>A9</f>
        <v>Retourtemp.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236</v>
      </c>
    </row>
    <row r="10" spans="1:17" x14ac:dyDescent="0.25">
      <c r="A10" s="200" t="s">
        <v>130</v>
      </c>
      <c r="B10" s="201"/>
      <c r="C10" s="201"/>
      <c r="D10" s="41">
        <f>'Mini Canal'!E12</f>
        <v>20</v>
      </c>
      <c r="E10" s="38"/>
      <c r="F10" s="201" t="str">
        <f>A10</f>
        <v>Ruimtetemp.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26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12</v>
      </c>
      <c r="B14" s="19" t="s">
        <v>10</v>
      </c>
      <c r="C14" s="26" t="str">
        <f>CONCATENATE("Warmteafgifte * ",ROUND(D8,0),"/",ROUND(D9,0),"/",ROUND(D10,0)," ["&amp;IF(data!$P$1=1,"W",IF(data!$P$1=2,"Btu/h"))&amp;"]")</f>
        <v>Warmteafgifte * 35/30/20 [W]</v>
      </c>
      <c r="D14" s="30" t="str">
        <f>"Waterdebiet, verwarming ["&amp;IF(data!$P$1=1,"l/h",IF(data!$P$1=2,"GPM"))&amp;"]"</f>
        <v>Waterdebiet, verwarming [l/h]</v>
      </c>
      <c r="E14" s="33" t="str">
        <f>"Waterzijdig drukverlies ["&amp;IF(data!$P$1=1,"kPa",IF(data!$P$1=2,"ftH2O"))&amp;"]"</f>
        <v>Waterzijdig drukverlies [kPa]</v>
      </c>
      <c r="F14" s="19" t="str">
        <f>CONCATENATE(" Koelcapaciteit * ",ROUND(J8,0),"/",,ROUND(J9,0),"/",,ROUND(J10,0)," ["&amp;IF(data!$P$1=1,"W",IF(data!$P$1=2,"Btu/h"))&amp;"]")</f>
        <v xml:space="preserve"> Koelcapaciteit * 16/18/27 [W]</v>
      </c>
      <c r="G14" s="19" t="str">
        <f>CONCATENATE("Tot. koelcapaciteit ",,ROUND(J8,0),"/",,ROUND(J9,0),"/",,ROUND(J10,0)," ["&amp;IF(data!$P$1=1,"W",IF(data!$P$1=2,"Btu/h"))&amp;"]")</f>
        <v>Tot. koelcapaciteit 16/18/27 [W]</v>
      </c>
      <c r="H14" s="19" t="str">
        <f>"Waterdebiet, koeling ["&amp;IF(data!$P$1=1,"l/h",IF(data!$P$1=2,"GPM"))&amp;"]"</f>
        <v>Waterdebiet, koeling [l/h]</v>
      </c>
      <c r="I14" s="20" t="str">
        <f>E14</f>
        <v>Waterzijdig drukverlies [kPa]</v>
      </c>
      <c r="J14" s="26" t="s">
        <v>11</v>
      </c>
      <c r="K14" s="32" t="s">
        <v>33</v>
      </c>
      <c r="L14" s="19" t="s">
        <v>105</v>
      </c>
      <c r="M14" s="25" t="s">
        <v>106</v>
      </c>
    </row>
    <row r="15" spans="1:17" ht="18" customHeight="1" x14ac:dyDescent="0.25">
      <c r="A15" s="197" t="str">
        <f>"Mini Canal, "&amp;L6&amp;" "&amp;ROUND(data!C5,1)&amp;"cm, "&amp;J6&amp;" "&amp;ROUND(data!B5,1)&amp;"cm, "&amp;K6&amp;" "&amp;ROUND(data!E5,1)&amp;"cm"</f>
        <v>Mini Canal, Lengte 170cm, Hoogte 14cm, Breedte 26cm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93</v>
      </c>
      <c r="M20" s="137" t="str">
        <f>'Mini Canal'!M22</f>
        <v>v2023-06-16</v>
      </c>
    </row>
    <row r="21" spans="1:13" ht="9.4" customHeight="1" x14ac:dyDescent="0.25">
      <c r="A21" s="6" t="s">
        <v>94</v>
      </c>
    </row>
    <row r="22" spans="1:13" ht="9.4" customHeight="1" x14ac:dyDescent="0.25">
      <c r="A22" s="6" t="s">
        <v>95</v>
      </c>
    </row>
    <row r="23" spans="1:13" ht="16.149999999999999" hidden="1" customHeight="1" x14ac:dyDescent="0.25"/>
    <row r="24" spans="1:13" x14ac:dyDescent="0.25"/>
    <row r="25" spans="1:13" x14ac:dyDescent="0.25"/>
    <row r="26" spans="1:13" x14ac:dyDescent="0.25"/>
    <row r="27" spans="1:13" x14ac:dyDescent="0.25"/>
    <row r="28" spans="1:13" x14ac:dyDescent="0.25"/>
    <row r="29" spans="1:13" x14ac:dyDescent="0.25"/>
    <row r="30" spans="1:13" x14ac:dyDescent="0.25"/>
    <row r="31" spans="1:13" x14ac:dyDescent="0.25"/>
    <row r="32" spans="1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disablePrompts="1" count="7">
    <dataValidation type="decimal" errorStyle="information" allowBlank="1" showErrorMessage="1" error="Eingabe außerhalb des gültigen Bereichs." prompt="20°C bis 35°C" sqref="J11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2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2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Q22"/>
  <sheetViews>
    <sheetView workbookViewId="0">
      <selection activeCell="A15" sqref="A15:M15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27</v>
      </c>
      <c r="B2" s="22"/>
    </row>
    <row r="3" spans="1:17" x14ac:dyDescent="0.25">
      <c r="A3" s="21"/>
      <c r="G3" s="1" t="s">
        <v>149</v>
      </c>
    </row>
    <row r="4" spans="1:17" x14ac:dyDescent="0.25">
      <c r="A4" s="28" t="s">
        <v>22</v>
      </c>
      <c r="G4" s="1" t="s">
        <v>145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15</v>
      </c>
      <c r="B6" s="7"/>
      <c r="C6" s="7"/>
      <c r="D6" s="7"/>
      <c r="E6" s="7"/>
      <c r="F6" s="7"/>
      <c r="G6" s="7"/>
      <c r="H6" s="7"/>
      <c r="I6" s="7"/>
      <c r="J6" s="7" t="s">
        <v>76</v>
      </c>
      <c r="K6" s="7" t="s">
        <v>78</v>
      </c>
      <c r="L6" s="13" t="s">
        <v>77</v>
      </c>
      <c r="M6" s="13" t="s">
        <v>79</v>
      </c>
    </row>
    <row r="7" spans="1:17" x14ac:dyDescent="0.25">
      <c r="A7" s="12" t="s">
        <v>16</v>
      </c>
      <c r="B7" s="7"/>
      <c r="C7" s="7"/>
      <c r="D7" s="7"/>
      <c r="E7" s="7"/>
      <c r="F7" s="8" t="s">
        <v>17</v>
      </c>
      <c r="G7" s="8"/>
      <c r="H7" s="8"/>
      <c r="I7" s="7"/>
      <c r="J7" s="7"/>
      <c r="K7" s="7"/>
      <c r="L7" s="29"/>
      <c r="M7" s="13"/>
      <c r="Q7" s="1" t="s">
        <v>237</v>
      </c>
    </row>
    <row r="8" spans="1:17" x14ac:dyDescent="0.25">
      <c r="A8" s="200" t="s">
        <v>131</v>
      </c>
      <c r="B8" s="201"/>
      <c r="C8" s="201"/>
      <c r="D8" s="41">
        <f>'Mini Canal'!E10</f>
        <v>35</v>
      </c>
      <c r="E8" s="38"/>
      <c r="F8" s="201" t="str">
        <f>A8</f>
        <v>Inlet temp.</v>
      </c>
      <c r="G8" s="201"/>
      <c r="H8" s="201"/>
      <c r="I8" s="201"/>
      <c r="J8" s="41">
        <f>'Mini Canal'!J10</f>
        <v>16</v>
      </c>
      <c r="K8" s="7"/>
      <c r="L8" s="7" t="s">
        <v>143</v>
      </c>
      <c r="M8" s="13"/>
      <c r="Q8" s="1" t="s">
        <v>238</v>
      </c>
    </row>
    <row r="9" spans="1:17" x14ac:dyDescent="0.25">
      <c r="A9" s="200" t="s">
        <v>132</v>
      </c>
      <c r="B9" s="201"/>
      <c r="C9" s="201"/>
      <c r="D9" s="41">
        <f>'Mini Canal'!E11</f>
        <v>30</v>
      </c>
      <c r="E9" s="38"/>
      <c r="F9" s="201" t="str">
        <f>A9</f>
        <v>Return temp.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239</v>
      </c>
    </row>
    <row r="10" spans="1:17" x14ac:dyDescent="0.25">
      <c r="A10" s="200" t="s">
        <v>133</v>
      </c>
      <c r="B10" s="201"/>
      <c r="C10" s="201"/>
      <c r="D10" s="41">
        <f>'Mini Canal'!E12</f>
        <v>20</v>
      </c>
      <c r="E10" s="38"/>
      <c r="F10" s="201" t="str">
        <f>A10</f>
        <v>Room temp.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25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18</v>
      </c>
      <c r="B14" s="19" t="s">
        <v>19</v>
      </c>
      <c r="C14" s="26" t="str">
        <f>CONCATENATE("Heat output * ",ROUND(D8,0),"/",ROUND(D9,0),"/",ROUND(D10,0)," ["&amp;IF(data!$P$1=1,"W",IF(data!$P$1=2,"Btu/h"))&amp;"]")</f>
        <v>Heat output * 35/30/20 [W]</v>
      </c>
      <c r="D14" s="30" t="str">
        <f>"Water flowrate, heating ["&amp;IF(data!$P$1=1,"l/h",IF(data!$P$1=2,"GPM"))&amp;"]"</f>
        <v>Water flowrate, heating [l/h]</v>
      </c>
      <c r="E14" s="33" t="str">
        <f>"Watersided pressure loss ["&amp;IF(data!$P$1=1,"kPa",IF(data!$P$1=2,"ftH2O"))&amp;"]"</f>
        <v>Watersided pressure loss [kPa]</v>
      </c>
      <c r="F14" s="19" t="str">
        <f>CONCATENATE("Cooling capacity * ",ROUND(J8,0),"/",ROUND(J9,0),"/",ROUND(J10,0)," ["&amp;IF(data!$P$1=1,"W",IF(data!$P$1=2,"Btu/h"))&amp;"]")</f>
        <v>Cooling capacity * 16/18/27 [W]</v>
      </c>
      <c r="G14" s="19" t="str">
        <f>CONCATENATE("Tot. cooling capacity ",ROUND(J8,0),"/",ROUND(J9,0),"/",ROUND(J10,0)," ["&amp;IF(data!$P$1=1,"W",IF(data!$P$1=2,"Btu/h"))&amp;"]")</f>
        <v>Tot. cooling capacity 16/18/27 [W]</v>
      </c>
      <c r="H14" s="19" t="str">
        <f>"Water flowrate, cooling ["&amp;IF(data!$P$1=1,"l/h",IF(data!$P$1=2,"GPM"))&amp;"]"</f>
        <v>Water flowrate, cooling [l/h]</v>
      </c>
      <c r="I14" s="20" t="str">
        <f>E14</f>
        <v>Watersided pressure loss [kPa]</v>
      </c>
      <c r="J14" s="26" t="s">
        <v>20</v>
      </c>
      <c r="K14" s="32" t="s">
        <v>34</v>
      </c>
      <c r="L14" s="19" t="s">
        <v>21</v>
      </c>
      <c r="M14" s="25" t="s">
        <v>201</v>
      </c>
    </row>
    <row r="15" spans="1:17" ht="18" customHeight="1" x14ac:dyDescent="0.25">
      <c r="A15" s="197" t="str">
        <f>"Mini Canal, "&amp;L6&amp;" "&amp;ROUND(data!C5,1)&amp;"cm, "&amp;J6&amp;" "&amp;ROUND(data!B5,1)&amp;"cm, "&amp;K6&amp;" "&amp;ROUND(data!E5,1)&amp;"cm"</f>
        <v>Mini Canal, Length 170cm, Heigth 14cm, Width 26cm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96</v>
      </c>
      <c r="M20" s="137" t="str">
        <f>'Mini Canal'!M22</f>
        <v>v2023-06-16</v>
      </c>
    </row>
    <row r="21" spans="1:13" ht="9.4" customHeight="1" x14ac:dyDescent="0.25">
      <c r="A21" s="6" t="s">
        <v>97</v>
      </c>
    </row>
    <row r="22" spans="1:13" ht="9.4" customHeight="1" x14ac:dyDescent="0.25">
      <c r="A22" s="6" t="s">
        <v>98</v>
      </c>
    </row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3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3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Q22"/>
  <sheetViews>
    <sheetView workbookViewId="0">
      <selection activeCell="F14" sqref="F14"/>
    </sheetView>
  </sheetViews>
  <sheetFormatPr defaultColWidth="11.42578125" defaultRowHeight="15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3</v>
      </c>
      <c r="B2" s="22"/>
    </row>
    <row r="3" spans="1:17" x14ac:dyDescent="0.25">
      <c r="A3" s="21"/>
      <c r="G3" s="1" t="s">
        <v>150</v>
      </c>
    </row>
    <row r="4" spans="1:17" x14ac:dyDescent="0.25">
      <c r="A4" s="28" t="s">
        <v>5</v>
      </c>
      <c r="G4" s="1" t="s">
        <v>146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4</v>
      </c>
      <c r="B6" s="7"/>
      <c r="C6" s="7"/>
      <c r="D6" s="7"/>
      <c r="E6" s="7"/>
      <c r="F6" s="7"/>
      <c r="G6" s="7"/>
      <c r="H6" s="7"/>
      <c r="I6" s="7"/>
      <c r="J6" s="7" t="s">
        <v>70</v>
      </c>
      <c r="K6" s="7" t="s">
        <v>72</v>
      </c>
      <c r="L6" s="7" t="s">
        <v>71</v>
      </c>
      <c r="M6" s="13" t="s">
        <v>80</v>
      </c>
    </row>
    <row r="7" spans="1:17" x14ac:dyDescent="0.25">
      <c r="A7" s="12" t="s">
        <v>2</v>
      </c>
      <c r="B7" s="7"/>
      <c r="C7" s="7"/>
      <c r="D7" s="7"/>
      <c r="E7" s="7"/>
      <c r="F7" s="8" t="s">
        <v>7</v>
      </c>
      <c r="G7" s="8"/>
      <c r="H7" s="8"/>
      <c r="I7" s="7"/>
      <c r="J7" s="7"/>
      <c r="K7" s="7"/>
      <c r="L7" s="29"/>
      <c r="M7" s="13"/>
      <c r="Q7" s="1" t="s">
        <v>240</v>
      </c>
    </row>
    <row r="8" spans="1:17" x14ac:dyDescent="0.25">
      <c r="A8" s="200" t="s">
        <v>134</v>
      </c>
      <c r="B8" s="201"/>
      <c r="C8" s="201"/>
      <c r="D8" s="41">
        <f>'Mini Canal'!E10</f>
        <v>35</v>
      </c>
      <c r="E8" s="38"/>
      <c r="F8" s="201" t="str">
        <f>A8</f>
        <v>Vorlauftemp.</v>
      </c>
      <c r="G8" s="201"/>
      <c r="H8" s="201"/>
      <c r="I8" s="201"/>
      <c r="J8" s="41">
        <f>'Mini Canal'!J10</f>
        <v>16</v>
      </c>
      <c r="K8" s="7"/>
      <c r="L8" s="7" t="s">
        <v>142</v>
      </c>
      <c r="M8" s="13"/>
      <c r="Q8" s="1" t="s">
        <v>241</v>
      </c>
    </row>
    <row r="9" spans="1:17" x14ac:dyDescent="0.25">
      <c r="A9" s="200" t="s">
        <v>135</v>
      </c>
      <c r="B9" s="201"/>
      <c r="C9" s="201"/>
      <c r="D9" s="41">
        <f>'Mini Canal'!E11</f>
        <v>30</v>
      </c>
      <c r="E9" s="38"/>
      <c r="F9" s="201" t="str">
        <f>A9</f>
        <v>Rücklauftemp.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242</v>
      </c>
    </row>
    <row r="10" spans="1:17" x14ac:dyDescent="0.25">
      <c r="A10" s="200" t="s">
        <v>136</v>
      </c>
      <c r="B10" s="201"/>
      <c r="C10" s="201"/>
      <c r="D10" s="41">
        <f>'Mini Canal'!E12</f>
        <v>20</v>
      </c>
      <c r="E10" s="38"/>
      <c r="F10" s="201" t="str">
        <f>A10</f>
        <v>Raumtemp.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24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0</v>
      </c>
      <c r="B14" s="19" t="s">
        <v>1</v>
      </c>
      <c r="C14" s="26" t="str">
        <f>CONCATENATE("Heizleistung * ",ROUND(D8,0),"/",ROUND(D9,0),"/",ROUND(D10,0)," ["&amp;IF(data!$P$1=1,"W",IF(data!$P$1=2,"Btu/h"))&amp;"]")</f>
        <v>Heizleistung * 35/30/20 [W]</v>
      </c>
      <c r="D14" s="30" t="str">
        <f>"Heizmittelstrom ["&amp;IF(data!$P$1=1,"l/h",IF(data!$P$1=2,"GPM"))&amp;"]"</f>
        <v>Heizmittelstrom [l/h]</v>
      </c>
      <c r="E14" s="33" t="str">
        <f>"zug. wassers. Druckverlust ["&amp;IF(data!$P$1=1,"kPa",IF(data!$P$1=2,"ftH2O"))&amp;"]"</f>
        <v>zug. wassers. Druckverlust [kPa]</v>
      </c>
      <c r="F14" s="19" t="str">
        <f>CONCATENATE("Kühlleistung * ",ROUND(J8,0),"/",ROUND(J9,0),"/",ROUND(J10,0)," ["&amp;IF(data!$P$1=1,"W",IF(data!$P$1=2,"Btu/h"))&amp;"]")</f>
        <v>Kühlleistung * 16/18/27 [W]</v>
      </c>
      <c r="G14" s="19" t="str">
        <f>CONCATENATE("Tot. Kühlleistung ",ROUND(J8,0),"/",ROUND(J9,0),"/",ROUND(J10,0)," ["&amp;IF(data!$P$1=1,"W",IF(data!$P$1=2,"Btu/h"))&amp;"]")</f>
        <v>Tot. Kühlleistung 16/18/27 [W]</v>
      </c>
      <c r="H14" s="19" t="str">
        <f>"Kühlmittelstrom ["&amp;IF(data!$P$1=1,"l/h",IF(data!$P$1=2,"GPM"))&amp;"]"</f>
        <v>Kühlmittelstrom [l/h]</v>
      </c>
      <c r="I14" s="20" t="str">
        <f>E14</f>
        <v>zug. wassers. Druckverlust [kPa]</v>
      </c>
      <c r="J14" s="26" t="s">
        <v>6</v>
      </c>
      <c r="K14" s="32" t="s">
        <v>35</v>
      </c>
      <c r="L14" s="19" t="s">
        <v>108</v>
      </c>
      <c r="M14" s="25" t="s">
        <v>107</v>
      </c>
    </row>
    <row r="15" spans="1:17" ht="18" customHeight="1" x14ac:dyDescent="0.25">
      <c r="A15" s="197" t="str">
        <f>"Mini Canal, "&amp;L6&amp;" "&amp;ROUND(data!C5,1)&amp;"cm, "&amp;J6&amp;" "&amp;ROUND(data!B5,1)&amp;"cm, "&amp;K6&amp;" "&amp;ROUND(data!E5,1)&amp;"cm"</f>
        <v>Mini Canal, Länge 170cm, Höhe 14cm, Tiefe 26cm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99</v>
      </c>
      <c r="M20" s="137" t="str">
        <f>'Mini Canal'!M22</f>
        <v>v2023-06-16</v>
      </c>
    </row>
    <row r="21" spans="1:13" ht="9.4" customHeight="1" x14ac:dyDescent="0.25">
      <c r="A21" s="6" t="s">
        <v>100</v>
      </c>
    </row>
    <row r="22" spans="1:13" ht="9.4" customHeight="1" x14ac:dyDescent="0.25">
      <c r="A22" s="6" t="s">
        <v>101</v>
      </c>
    </row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4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4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Q22"/>
  <sheetViews>
    <sheetView zoomScaleNormal="100" workbookViewId="0">
      <selection activeCell="A15" sqref="A15:M15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28</v>
      </c>
      <c r="B2" s="22"/>
    </row>
    <row r="3" spans="1:17" x14ac:dyDescent="0.25">
      <c r="A3" s="21"/>
      <c r="G3" s="1" t="s">
        <v>151</v>
      </c>
    </row>
    <row r="4" spans="1:17" x14ac:dyDescent="0.25">
      <c r="A4" s="28" t="s">
        <v>22</v>
      </c>
      <c r="G4" s="1" t="s">
        <v>145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36</v>
      </c>
      <c r="B6" s="7"/>
      <c r="C6" s="7"/>
      <c r="D6" s="7"/>
      <c r="E6" s="7"/>
      <c r="F6" s="7"/>
      <c r="G6" s="7"/>
      <c r="H6" s="7"/>
      <c r="I6" s="7"/>
      <c r="J6" s="7" t="s">
        <v>74</v>
      </c>
      <c r="K6" s="7" t="s">
        <v>75</v>
      </c>
      <c r="L6" s="7" t="s">
        <v>73</v>
      </c>
      <c r="M6" s="13" t="s">
        <v>79</v>
      </c>
    </row>
    <row r="7" spans="1:17" x14ac:dyDescent="0.25">
      <c r="A7" s="12" t="s">
        <v>37</v>
      </c>
      <c r="B7" s="7"/>
      <c r="C7" s="7"/>
      <c r="D7" s="7"/>
      <c r="E7" s="7"/>
      <c r="F7" s="8" t="s">
        <v>30</v>
      </c>
      <c r="G7" s="8"/>
      <c r="H7" s="8"/>
      <c r="I7" s="7"/>
      <c r="J7" s="7"/>
      <c r="K7" s="7"/>
      <c r="L7" s="29"/>
      <c r="M7" s="13"/>
      <c r="Q7" s="1" t="s">
        <v>243</v>
      </c>
    </row>
    <row r="8" spans="1:17" x14ac:dyDescent="0.25">
      <c r="A8" s="200" t="s">
        <v>137</v>
      </c>
      <c r="B8" s="201"/>
      <c r="C8" s="201"/>
      <c r="D8" s="41">
        <f>'Mini Canal'!E10</f>
        <v>35</v>
      </c>
      <c r="E8" s="38"/>
      <c r="F8" s="201" t="str">
        <f>A8</f>
        <v>Temp. entrée</v>
      </c>
      <c r="G8" s="201"/>
      <c r="H8" s="201"/>
      <c r="I8" s="201"/>
      <c r="J8" s="41">
        <f>'Mini Canal'!J10</f>
        <v>16</v>
      </c>
      <c r="K8" s="7"/>
      <c r="L8" s="7" t="s">
        <v>141</v>
      </c>
      <c r="M8" s="13"/>
      <c r="Q8" s="1" t="s">
        <v>244</v>
      </c>
    </row>
    <row r="9" spans="1:17" x14ac:dyDescent="0.25">
      <c r="A9" s="200" t="s">
        <v>138</v>
      </c>
      <c r="B9" s="201"/>
      <c r="C9" s="201"/>
      <c r="D9" s="41">
        <f>'Mini Canal'!E11</f>
        <v>30</v>
      </c>
      <c r="E9" s="38"/>
      <c r="F9" s="201" t="str">
        <f>A9</f>
        <v>Temp. retour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245</v>
      </c>
    </row>
    <row r="10" spans="1:17" x14ac:dyDescent="0.25">
      <c r="A10" s="200" t="s">
        <v>139</v>
      </c>
      <c r="B10" s="201"/>
      <c r="C10" s="201"/>
      <c r="D10" s="41">
        <f>'Mini Canal'!E12</f>
        <v>20</v>
      </c>
      <c r="E10" s="38"/>
      <c r="F10" s="201" t="str">
        <f>A10</f>
        <v>Temp. ambiante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38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23</v>
      </c>
      <c r="B14" s="19" t="s">
        <v>29</v>
      </c>
      <c r="C14" s="26" t="str">
        <f>CONCATENATE("Puissance de cha. * ",ROUND(D8,0),"/",ROUND(D9,0),"/",ROUND(D10,0)," ["&amp;IF(data!$P$1=1,"W",IF(data!$P$1=2,"Btu/h"))&amp;"]")</f>
        <v>Puissance de cha. * 35/30/20 [W]</v>
      </c>
      <c r="D14" s="30" t="str">
        <f>"Débit d'eau, chauffer ["&amp;IF(data!$P$1=1,"l/h",IF(data!$P$1=2,"GPM"))&amp;"]"</f>
        <v>Débit d'eau, chauffer [l/h]</v>
      </c>
      <c r="E14" s="33" t="str">
        <f>"Perte de charge ["&amp;IF(data!$P$1=1,"kPa",IF(data!$P$1=2,"ftH2O"))&amp;"]"</f>
        <v>Perte de charge [kPa]</v>
      </c>
      <c r="F14" s="19" t="str">
        <f>CONCATENATE("Puissance de refr. * ",ROUND(J8,0),"/",ROUND(J9,0),"/",ROUND(J10,0)," ["&amp;IF(data!$P$1=1,"W",IF(data!$P$1=2,"Btu/h"))&amp;"]")</f>
        <v>Puissance de refr. * 16/18/27 [W]</v>
      </c>
      <c r="G14" s="19" t="str">
        <f>CONCATENATE("Puissance tot. de refr. ",ROUND(J8,0),"/",ROUND(J9,0),"/",ROUND(J10,0)," ["&amp;IF(data!$P$1=1,"W",IF(data!$P$1=2,"Btu/h"))&amp;"]")</f>
        <v>Puissance tot. de refr. 16/18/27 [W]</v>
      </c>
      <c r="H14" s="19" t="str">
        <f>"Débit d'eau, refroidir ["&amp;IF(data!$P$1=1,"l/h",IF(data!$P$1=2,"GPM"))&amp;"]"</f>
        <v>Débit d'eau, refroidir [l/h]</v>
      </c>
      <c r="I14" s="20" t="str">
        <f>E14</f>
        <v>Perte de charge [kPa]</v>
      </c>
      <c r="J14" s="26" t="s">
        <v>31</v>
      </c>
      <c r="K14" s="32" t="s">
        <v>32</v>
      </c>
      <c r="L14" s="19" t="s">
        <v>110</v>
      </c>
      <c r="M14" s="25" t="s">
        <v>109</v>
      </c>
    </row>
    <row r="15" spans="1:17" ht="18" customHeight="1" x14ac:dyDescent="0.25">
      <c r="A15" s="197" t="str">
        <f>"Mini Canal, "&amp;L6&amp;" "&amp;ROUND(data!C5,1)&amp;"cm, "&amp;J6&amp;" "&amp;ROUND(data!B5,1)&amp;"cm, "&amp;K6&amp;" "&amp;ROUND(data!E5,1)&amp;"cm"</f>
        <v>Mini Canal, Longeur 170cm, Hauteur 14cm, Profondeur 26cm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103</v>
      </c>
      <c r="M20" s="137" t="str">
        <f>'Mini Canal'!M22</f>
        <v>v2023-06-16</v>
      </c>
    </row>
    <row r="21" spans="1:13" ht="9.4" customHeight="1" x14ac:dyDescent="0.25">
      <c r="A21" s="6" t="s">
        <v>104</v>
      </c>
    </row>
    <row r="22" spans="1:13" ht="9.4" customHeight="1" x14ac:dyDescent="0.25">
      <c r="A22" s="6" t="s">
        <v>102</v>
      </c>
    </row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5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5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8"/>
  <dimension ref="A1:Q22"/>
  <sheetViews>
    <sheetView zoomScaleNormal="100" workbookViewId="0">
      <selection activeCell="A15" sqref="A15:M15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28</v>
      </c>
      <c r="B2" s="22"/>
    </row>
    <row r="3" spans="1:17" x14ac:dyDescent="0.25">
      <c r="A3" s="21"/>
      <c r="G3" s="1" t="s">
        <v>147</v>
      </c>
    </row>
    <row r="4" spans="1:17" x14ac:dyDescent="0.25">
      <c r="A4" s="28" t="s">
        <v>22</v>
      </c>
      <c r="G4" s="1" t="s">
        <v>152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121</v>
      </c>
      <c r="B6" s="7"/>
      <c r="C6" s="7"/>
      <c r="D6" s="7"/>
      <c r="E6" s="7"/>
      <c r="F6" s="7"/>
      <c r="G6" s="7"/>
      <c r="H6" s="7"/>
      <c r="I6" s="7"/>
      <c r="J6" s="7" t="s">
        <v>164</v>
      </c>
      <c r="K6" s="7" t="s">
        <v>166</v>
      </c>
      <c r="L6" s="13" t="s">
        <v>165</v>
      </c>
      <c r="M6" s="13" t="s">
        <v>79</v>
      </c>
    </row>
    <row r="7" spans="1:17" x14ac:dyDescent="0.25">
      <c r="A7" s="12" t="s">
        <v>120</v>
      </c>
      <c r="B7" s="7"/>
      <c r="C7" s="7"/>
      <c r="D7" s="7"/>
      <c r="E7" s="7"/>
      <c r="F7" s="8" t="s">
        <v>122</v>
      </c>
      <c r="G7" s="8"/>
      <c r="H7" s="8"/>
      <c r="I7" s="7"/>
      <c r="J7" s="7"/>
      <c r="K7" s="7"/>
      <c r="L7" s="29"/>
      <c r="M7" s="13"/>
      <c r="Q7" s="1" t="s">
        <v>246</v>
      </c>
    </row>
    <row r="8" spans="1:17" x14ac:dyDescent="0.25">
      <c r="A8" s="200" t="s">
        <v>117</v>
      </c>
      <c r="B8" s="201"/>
      <c r="C8" s="201"/>
      <c r="D8" s="41">
        <f>'Mini Canal'!E10</f>
        <v>35</v>
      </c>
      <c r="E8" s="38"/>
      <c r="F8" s="201" t="str">
        <f>A8</f>
        <v>Tur temp.</v>
      </c>
      <c r="G8" s="201"/>
      <c r="H8" s="201"/>
      <c r="I8" s="201"/>
      <c r="J8" s="41">
        <f>'Mini Canal'!J10</f>
        <v>16</v>
      </c>
      <c r="K8" s="7"/>
      <c r="L8" s="7" t="s">
        <v>140</v>
      </c>
      <c r="M8" s="13"/>
      <c r="Q8" s="1" t="s">
        <v>247</v>
      </c>
    </row>
    <row r="9" spans="1:17" x14ac:dyDescent="0.25">
      <c r="A9" s="200" t="s">
        <v>118</v>
      </c>
      <c r="B9" s="201"/>
      <c r="C9" s="201"/>
      <c r="D9" s="41">
        <f>'Mini Canal'!E11</f>
        <v>30</v>
      </c>
      <c r="E9" s="38"/>
      <c r="F9" s="201" t="str">
        <f>A9</f>
        <v>Retur temp.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248</v>
      </c>
    </row>
    <row r="10" spans="1:17" x14ac:dyDescent="0.25">
      <c r="A10" s="200" t="s">
        <v>119</v>
      </c>
      <c r="B10" s="201"/>
      <c r="C10" s="201"/>
      <c r="D10" s="41">
        <f>'Mini Canal'!E12</f>
        <v>20</v>
      </c>
      <c r="E10" s="38"/>
      <c r="F10" s="201" t="str">
        <f>A10</f>
        <v>Rom temp.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123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111</v>
      </c>
      <c r="B14" s="19" t="s">
        <v>112</v>
      </c>
      <c r="C14" s="26" t="str">
        <f>CONCATENATE("Varme effekt ",ROUND(D8,0),"/",ROUND(D9,0),"/",ROUND(D10,0)," ["&amp;IF(data!$P$1=1,"W",IF(data!$P$1=2,"Btu/h"))&amp;"]")</f>
        <v>Varme effekt 35/30/20 [W]</v>
      </c>
      <c r="D14" s="30" t="str">
        <f>"Vannmengde ["&amp;IF(data!$P$1=1,"l/h",IF(data!$P$1=2,"GPM"))&amp;"]"</f>
        <v>Vannmengde [l/h]</v>
      </c>
      <c r="E14" s="33" t="str">
        <f>"trykktap på vannsiden ["&amp;IF(data!$P$1=1,"kPa",IF(data!$P$1=2,"ftH2O"))&amp;"]"</f>
        <v>trykktap på vannsiden [kPa]</v>
      </c>
      <c r="F14" s="19" t="str">
        <f>CONCATENATE("Kjøle effekt * ",ROUND(J8,0),"/",ROUND(J9,0),"/",ROUND(J10,0)," ["&amp;IF(data!$P$1=1,"W",IF(data!$P$1=2,"Btu/h"))&amp;"]")</f>
        <v>Kjøle effekt * 16/18/27 [W]</v>
      </c>
      <c r="G14" s="19" t="str">
        <f>CONCATENATE("Tot. Kjøle effekt ",ROUND(J8,0),"/",ROUND(J9,0),"/",ROUND(J10,0)," ["&amp;IF(data!$P$1=1,"W",IF(data!$P$1=2,"Btu/h"))&amp;"]")</f>
        <v>Tot. Kjøle effekt 16/18/27 [W]</v>
      </c>
      <c r="H14" s="19" t="str">
        <f>D14</f>
        <v>Vannmengde [l/h]</v>
      </c>
      <c r="I14" s="20" t="str">
        <f>E14</f>
        <v>trykktap på vannsiden [kPa]</v>
      </c>
      <c r="J14" s="26" t="s">
        <v>113</v>
      </c>
      <c r="K14" s="32" t="s">
        <v>114</v>
      </c>
      <c r="L14" s="19" t="s">
        <v>115</v>
      </c>
      <c r="M14" s="25" t="s">
        <v>116</v>
      </c>
    </row>
    <row r="15" spans="1:17" ht="18" customHeight="1" x14ac:dyDescent="0.25">
      <c r="A15" s="197" t="str">
        <f>"Mini Canal, "&amp;L6&amp;" "&amp;ROUND(data!C5,1)&amp;"cm, "&amp;J6&amp;" "&amp;ROUND(data!B5,1)&amp;"cm, "&amp;K6&amp;" "&amp;ROUND(data!E5,1)&amp;"cm"</f>
        <v>Mini Canal, Lengde 170cm, Høyde 14cm, Bredde 26cm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124</v>
      </c>
      <c r="M20" s="137" t="str">
        <f>'Mini Canal'!M22</f>
        <v>v2023-06-16</v>
      </c>
    </row>
    <row r="21" spans="1:13" ht="9.4" customHeight="1" x14ac:dyDescent="0.25">
      <c r="A21" s="6" t="s">
        <v>125</v>
      </c>
    </row>
    <row r="22" spans="1:13" ht="9.4" customHeight="1" x14ac:dyDescent="0.25">
      <c r="A22" s="6" t="s">
        <v>126</v>
      </c>
    </row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count="7">
    <dataValidation type="decimal" errorStyle="information" allowBlank="1" showErrorMessage="1" error="Eingabe außerhalb des gültigen Bereichs." prompt="20°C bis 35°C" sqref="J11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6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6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9"/>
  <dimension ref="A1:Q22"/>
  <sheetViews>
    <sheetView zoomScaleNormal="100" workbookViewId="0">
      <selection activeCell="A15" sqref="A15:M15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28</v>
      </c>
      <c r="B2" s="22"/>
    </row>
    <row r="3" spans="1:17" x14ac:dyDescent="0.25">
      <c r="A3" s="21"/>
      <c r="G3" s="1" t="s">
        <v>183</v>
      </c>
    </row>
    <row r="4" spans="1:17" x14ac:dyDescent="0.25">
      <c r="A4" s="28" t="s">
        <v>22</v>
      </c>
      <c r="G4" s="1" t="s">
        <v>184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176</v>
      </c>
      <c r="B6" s="7"/>
      <c r="C6" s="7"/>
      <c r="D6" s="7"/>
      <c r="E6" s="7"/>
      <c r="F6" s="7"/>
      <c r="G6" s="7"/>
      <c r="H6" s="7"/>
      <c r="I6" s="7"/>
      <c r="J6" s="7" t="s">
        <v>168</v>
      </c>
      <c r="K6" s="7" t="s">
        <v>185</v>
      </c>
      <c r="L6" s="13" t="s">
        <v>167</v>
      </c>
      <c r="M6" s="13" t="s">
        <v>169</v>
      </c>
    </row>
    <row r="7" spans="1:17" x14ac:dyDescent="0.25">
      <c r="A7" s="12" t="s">
        <v>177</v>
      </c>
      <c r="B7" s="7"/>
      <c r="C7" s="7"/>
      <c r="D7" s="7"/>
      <c r="E7" s="7"/>
      <c r="F7" s="8" t="s">
        <v>182</v>
      </c>
      <c r="G7" s="8"/>
      <c r="H7" s="8"/>
      <c r="I7" s="7"/>
      <c r="J7" s="7"/>
      <c r="K7" s="7"/>
      <c r="L7" s="29"/>
      <c r="M7" s="13"/>
      <c r="Q7" s="1" t="s">
        <v>249</v>
      </c>
    </row>
    <row r="8" spans="1:17" x14ac:dyDescent="0.25">
      <c r="A8" s="200" t="s">
        <v>178</v>
      </c>
      <c r="B8" s="201">
        <v>0</v>
      </c>
      <c r="C8" s="201">
        <v>0</v>
      </c>
      <c r="D8" s="41">
        <f>'Mini Canal'!E10</f>
        <v>35</v>
      </c>
      <c r="E8" s="38"/>
      <c r="F8" s="201" t="str">
        <f>A8</f>
        <v>Agua impulsión</v>
      </c>
      <c r="G8" s="201"/>
      <c r="H8" s="201"/>
      <c r="I8" s="201"/>
      <c r="J8" s="41">
        <f>'Mini Canal'!J10</f>
        <v>16</v>
      </c>
      <c r="K8" s="7"/>
      <c r="L8" s="7" t="s">
        <v>175</v>
      </c>
      <c r="M8" s="13"/>
      <c r="Q8" s="1" t="s">
        <v>250</v>
      </c>
    </row>
    <row r="9" spans="1:17" x14ac:dyDescent="0.25">
      <c r="A9" s="200" t="s">
        <v>179</v>
      </c>
      <c r="B9" s="201">
        <v>0</v>
      </c>
      <c r="C9" s="201">
        <v>0</v>
      </c>
      <c r="D9" s="41">
        <f>'Mini Canal'!E11</f>
        <v>30</v>
      </c>
      <c r="E9" s="38"/>
      <c r="F9" s="201" t="str">
        <f>A9</f>
        <v>Agua retorno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251</v>
      </c>
    </row>
    <row r="10" spans="1:17" x14ac:dyDescent="0.25">
      <c r="A10" s="200" t="s">
        <v>180</v>
      </c>
      <c r="B10" s="201">
        <v>0</v>
      </c>
      <c r="C10" s="201">
        <v>0</v>
      </c>
      <c r="D10" s="41">
        <f>'Mini Canal'!E12</f>
        <v>20</v>
      </c>
      <c r="E10" s="38"/>
      <c r="F10" s="201" t="str">
        <f>A10</f>
        <v>Ambiente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202" t="s">
        <v>181</v>
      </c>
      <c r="G11" s="202"/>
      <c r="H11" s="202"/>
      <c r="I11" s="203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170</v>
      </c>
      <c r="B14" s="19" t="s">
        <v>171</v>
      </c>
      <c r="C14" s="26" t="str">
        <f>CONCATENATE("Emisión calefacción * ",ROUND(D8,0),"/",ROUND(D9,0),"/",ROUND(D10,0)," ["&amp;IF(data!$P$1=1,"W",IF(data!$P$1=2,"Btu/h"))&amp;"]")</f>
        <v>Emisión calefacción * 35/30/20 [W]</v>
      </c>
      <c r="D14" s="30" t="str">
        <f>"Caudal de agua, calefacción ["&amp;IF(data!$P$1=1,"l/h",IF(data!$P$1=2,"GPM"))&amp;"]"</f>
        <v>Caudal de agua, calefacción [l/h]</v>
      </c>
      <c r="E14" s="33" t="str">
        <f>"Pérdida de carga del agua ["&amp;IF(data!$P$1=1,"kPa",IF(data!$P$1=2,"ftH2O"))&amp;"]"</f>
        <v>Pérdida de carga del agua [kPa]</v>
      </c>
      <c r="F14" s="19" t="str">
        <f>CONCATENATE("Emisión Frío * ",ROUND(J8,0),"/",ROUND(J9,0),"/",ROUND(J10,0)," ["&amp;IF(data!$P$1=1,"W",IF(data!$P$1=2,"Btu/h"))&amp;"]")</f>
        <v>Emisión Frío * 16/18/27 [W]</v>
      </c>
      <c r="G14" s="19" t="str">
        <f>CONCATENATE("Emisión total Frío * ",ROUND(J8,0),"/",ROUND(J9,0),"/",ROUND(J10,0)," ["&amp;IF(data!$P$1=1,"W",IF(data!$P$1=2,"Btu/h"))&amp;"]")</f>
        <v>Emisión total Frío * 16/18/27 [W]</v>
      </c>
      <c r="H14" s="19" t="str">
        <f>"Caudal de agua, calefacción ["&amp;IF(data!$P$1=1,"l/h",IF(data!$P$1=2,"GPM"))&amp;"]"</f>
        <v>Caudal de agua, calefacción [l/h]</v>
      </c>
      <c r="I14" s="20" t="str">
        <f>E14</f>
        <v>Pérdida de carga del agua [kPa]</v>
      </c>
      <c r="J14" s="26" t="s">
        <v>172</v>
      </c>
      <c r="K14" s="32" t="s">
        <v>173</v>
      </c>
      <c r="L14" s="19" t="s">
        <v>174</v>
      </c>
      <c r="M14" s="25" t="s">
        <v>116</v>
      </c>
    </row>
    <row r="15" spans="1:17" ht="18" customHeight="1" x14ac:dyDescent="0.25">
      <c r="A15" s="197" t="str">
        <f>"Mini Canal, "&amp;L6&amp;" "&amp;ROUND(data!C5,1)&amp;"cm, "&amp;J6&amp;" "&amp;ROUND(data!B5,1)&amp;"cm, "&amp;K6&amp;" "&amp;ROUND(data!E5,1)&amp;"cm"</f>
        <v>Mini Canal, Longitud 170cm, Altura 14cm, Anchura 26cm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186</v>
      </c>
      <c r="M20" s="137" t="str">
        <f>'Mini Canal'!M22</f>
        <v>v2023-06-16</v>
      </c>
    </row>
    <row r="21" spans="1:13" ht="9.4" customHeight="1" x14ac:dyDescent="0.25">
      <c r="A21" s="6" t="s">
        <v>187</v>
      </c>
    </row>
    <row r="22" spans="1:13" ht="9.4" customHeight="1" x14ac:dyDescent="0.25">
      <c r="A22" s="6" t="s">
        <v>188</v>
      </c>
    </row>
  </sheetData>
  <sheetProtection selectLockedCells="1"/>
  <mergeCells count="8">
    <mergeCell ref="A15:M15"/>
    <mergeCell ref="F11:I11"/>
    <mergeCell ref="A8:C8"/>
    <mergeCell ref="F8:I8"/>
    <mergeCell ref="A9:C9"/>
    <mergeCell ref="F9:I9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7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7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0"/>
  <dimension ref="A1:Q22"/>
  <sheetViews>
    <sheetView zoomScaleNormal="100" workbookViewId="0">
      <selection activeCell="A15" sqref="A15:M15"/>
    </sheetView>
  </sheetViews>
  <sheetFormatPr defaultColWidth="11.42578125" defaultRowHeight="15" customHeight="1" x14ac:dyDescent="0.25"/>
  <cols>
    <col min="1" max="1" width="7" style="1" customWidth="1"/>
    <col min="2" max="2" width="6.140625" style="1" customWidth="1"/>
    <col min="3" max="3" width="7" style="1" customWidth="1"/>
    <col min="4" max="4" width="6.7109375" style="1" customWidth="1"/>
    <col min="5" max="13" width="7" style="1" customWidth="1"/>
    <col min="14" max="14" width="2.140625" style="1" customWidth="1"/>
    <col min="15" max="16384" width="11.42578125" style="1"/>
  </cols>
  <sheetData>
    <row r="1" spans="1:17" x14ac:dyDescent="0.25">
      <c r="A1" s="21"/>
    </row>
    <row r="2" spans="1:17" x14ac:dyDescent="0.25">
      <c r="A2" s="23" t="s">
        <v>27</v>
      </c>
      <c r="B2" s="22"/>
    </row>
    <row r="3" spans="1:17" x14ac:dyDescent="0.25">
      <c r="A3" s="21"/>
      <c r="G3" s="1" t="s">
        <v>147</v>
      </c>
    </row>
    <row r="4" spans="1:17" x14ac:dyDescent="0.25">
      <c r="A4" s="28" t="s">
        <v>22</v>
      </c>
      <c r="G4" s="1" t="s">
        <v>190</v>
      </c>
    </row>
    <row r="5" spans="1:17" ht="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7" x14ac:dyDescent="0.25">
      <c r="A6" s="12" t="s">
        <v>121</v>
      </c>
      <c r="B6" s="7"/>
      <c r="C6" s="7"/>
      <c r="D6" s="7"/>
      <c r="E6" s="7"/>
      <c r="F6" s="7"/>
      <c r="G6" s="7"/>
      <c r="H6" s="7"/>
      <c r="I6" s="7"/>
      <c r="J6" s="7" t="s">
        <v>191</v>
      </c>
      <c r="K6" s="7" t="s">
        <v>192</v>
      </c>
      <c r="L6" s="13" t="s">
        <v>193</v>
      </c>
      <c r="M6" s="13" t="s">
        <v>79</v>
      </c>
    </row>
    <row r="7" spans="1:17" x14ac:dyDescent="0.25">
      <c r="A7" s="12" t="s">
        <v>194</v>
      </c>
      <c r="B7" s="7"/>
      <c r="C7" s="7"/>
      <c r="D7" s="7"/>
      <c r="E7" s="7"/>
      <c r="F7" s="8" t="s">
        <v>202</v>
      </c>
      <c r="G7" s="8"/>
      <c r="H7" s="8"/>
      <c r="I7" s="7"/>
      <c r="J7" s="7"/>
      <c r="K7" s="7"/>
      <c r="L7" s="29"/>
      <c r="M7" s="13"/>
      <c r="Q7" s="1" t="s">
        <v>252</v>
      </c>
    </row>
    <row r="8" spans="1:17" x14ac:dyDescent="0.25">
      <c r="A8" s="200" t="s">
        <v>195</v>
      </c>
      <c r="B8" s="201"/>
      <c r="C8" s="201"/>
      <c r="D8" s="41">
        <f>'Mini Canal'!E10</f>
        <v>35</v>
      </c>
      <c r="E8" s="38"/>
      <c r="F8" s="201" t="str">
        <f>A8</f>
        <v>Tillopp</v>
      </c>
      <c r="G8" s="201"/>
      <c r="H8" s="201"/>
      <c r="I8" s="201"/>
      <c r="J8" s="41">
        <f>'Mini Canal'!J10</f>
        <v>16</v>
      </c>
      <c r="K8" s="7"/>
      <c r="L8" s="7" t="s">
        <v>140</v>
      </c>
      <c r="M8" s="13"/>
      <c r="Q8" s="1" t="s">
        <v>247</v>
      </c>
    </row>
    <row r="9" spans="1:17" x14ac:dyDescent="0.25">
      <c r="A9" s="200" t="s">
        <v>196</v>
      </c>
      <c r="B9" s="201"/>
      <c r="C9" s="201"/>
      <c r="D9" s="41">
        <f>'Mini Canal'!E11</f>
        <v>30</v>
      </c>
      <c r="E9" s="38"/>
      <c r="F9" s="201" t="str">
        <f>A9</f>
        <v>Retur</v>
      </c>
      <c r="G9" s="201"/>
      <c r="H9" s="201"/>
      <c r="I9" s="201"/>
      <c r="J9" s="41">
        <f>'Mini Canal'!J11</f>
        <v>18</v>
      </c>
      <c r="K9" s="7"/>
      <c r="L9" s="7"/>
      <c r="M9" s="13"/>
      <c r="Q9" s="1" t="s">
        <v>253</v>
      </c>
    </row>
    <row r="10" spans="1:17" x14ac:dyDescent="0.25">
      <c r="A10" s="200" t="s">
        <v>197</v>
      </c>
      <c r="B10" s="201"/>
      <c r="C10" s="201"/>
      <c r="D10" s="41">
        <f>'Mini Canal'!E12</f>
        <v>20</v>
      </c>
      <c r="E10" s="38"/>
      <c r="F10" s="201" t="str">
        <f>A10</f>
        <v>Rum (torr)</v>
      </c>
      <c r="G10" s="201"/>
      <c r="H10" s="201"/>
      <c r="I10" s="201"/>
      <c r="J10" s="41">
        <f>'Mini Canal'!J12</f>
        <v>26.999999999999996</v>
      </c>
      <c r="K10" s="7"/>
      <c r="L10" s="7"/>
      <c r="M10" s="13"/>
    </row>
    <row r="11" spans="1:17" x14ac:dyDescent="0.25">
      <c r="A11" s="14"/>
      <c r="B11" s="7"/>
      <c r="C11" s="7"/>
      <c r="D11" s="7"/>
      <c r="E11" s="7"/>
      <c r="F11" s="7" t="s">
        <v>198</v>
      </c>
      <c r="G11" s="7"/>
      <c r="H11" s="7"/>
      <c r="I11" s="7"/>
      <c r="J11" s="39">
        <f>'Mini Canal'!J13</f>
        <v>0.5</v>
      </c>
      <c r="K11" s="7"/>
      <c r="L11" s="7"/>
      <c r="M11" s="13"/>
    </row>
    <row r="12" spans="1:17" ht="6" customHeight="1" x14ac:dyDescent="0.2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7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7" s="2" customFormat="1" ht="95.65" customHeight="1" x14ac:dyDescent="0.25">
      <c r="A14" s="26" t="s">
        <v>199</v>
      </c>
      <c r="B14" s="19" t="s">
        <v>200</v>
      </c>
      <c r="C14" s="26" t="str">
        <f>CONCATENATE("Effekt * ",ROUND(D8,0),"/",ROUND(D9,0),"/",ROUND(D10,0)," ["&amp;IF(data!$P$1=1,"W",IF(data!$P$1=2,"Btu/h"))&amp;"]")</f>
        <v>Effekt * 35/30/20 [W]</v>
      </c>
      <c r="D14" s="30" t="str">
        <f>"Vattenflöde, Värme ["&amp;IF(data!$P$1=1,"l/h",IF(data!$P$1=2,"GPM"))&amp;"]"</f>
        <v>Vattenflöde, Värme [l/h]</v>
      </c>
      <c r="E14" s="33" t="str">
        <f>"Tryckfall, vatten ["&amp;IF(data!$P$1=1,"kPa",IF(data!$P$1=2,"ftH2O"))&amp;"]"</f>
        <v>Tryckfall, vatten [kPa]</v>
      </c>
      <c r="F14" s="19" t="str">
        <f>CONCATENATE("kyleffekt * ",ROUND(J8,0),"/",ROUND(J9,0),"/",ROUND(J10,0)," ["&amp;IF(data!$P$1=1,"W",IF(data!$P$1=2,"Btu/h"))&amp;"]")</f>
        <v>kyleffekt * 16/18/27 [W]</v>
      </c>
      <c r="G14" s="19" t="str">
        <f>CONCATENATE("Total kyleffekt ",ROUND(J8,0),"/",ROUND(J9,0),"/",ROUND(J10,0)," ["&amp;IF(data!$P$1=1,"W",IF(data!$P$1=2,"Btu/h"))&amp;"]")</f>
        <v>Total kyleffekt 16/18/27 [W]</v>
      </c>
      <c r="H14" s="19" t="str">
        <f>"Vattenflöde, kyla ["&amp;IF(data!$P$1=1,"l/h",IF(data!$P$1=2,"GPM"))&amp;"]"</f>
        <v>Vattenflöde, kyla [l/h]</v>
      </c>
      <c r="I14" s="20" t="str">
        <f>E14</f>
        <v>Tryckfall, vatten [kPa]</v>
      </c>
      <c r="J14" s="26" t="s">
        <v>203</v>
      </c>
      <c r="K14" s="32" t="s">
        <v>204</v>
      </c>
      <c r="L14" s="19" t="s">
        <v>205</v>
      </c>
      <c r="M14" s="25" t="s">
        <v>206</v>
      </c>
    </row>
    <row r="15" spans="1:17" ht="18" customHeight="1" x14ac:dyDescent="0.25">
      <c r="A15" s="197" t="str">
        <f>"Mini Canal, "&amp;L6&amp;" "&amp;ROUND(data!C5,1)&amp;"cm, "&amp;J6&amp;" "&amp;ROUND(data!B5,1)&amp;"cm, "&amp;K6&amp;" "&amp;ROUND(data!E5,1)&amp;"cm"</f>
        <v>Mini Canal, Längd 170cm, Höjd 14cm, Djup 26cm</v>
      </c>
      <c r="B15" s="198"/>
      <c r="C15" s="197"/>
      <c r="D15" s="199"/>
      <c r="E15" s="198"/>
      <c r="F15" s="198"/>
      <c r="G15" s="198"/>
      <c r="H15" s="198"/>
      <c r="I15" s="198"/>
      <c r="J15" s="197"/>
      <c r="K15" s="198"/>
      <c r="L15" s="198"/>
      <c r="M15" s="199"/>
    </row>
    <row r="16" spans="1:17" x14ac:dyDescent="0.25">
      <c r="A16" s="34"/>
      <c r="B16" s="3"/>
      <c r="C16" s="27"/>
      <c r="D16" s="4"/>
      <c r="E16" s="31"/>
      <c r="F16" s="4"/>
      <c r="G16" s="4"/>
      <c r="H16" s="4"/>
      <c r="I16" s="5"/>
      <c r="J16" s="27"/>
      <c r="K16" s="36"/>
      <c r="L16" s="37"/>
      <c r="M16" s="35"/>
    </row>
    <row r="17" spans="1:13" x14ac:dyDescent="0.25">
      <c r="A17" s="34"/>
      <c r="B17" s="3"/>
      <c r="C17" s="27"/>
      <c r="D17" s="4"/>
      <c r="E17" s="31"/>
      <c r="F17" s="4"/>
      <c r="G17" s="4"/>
      <c r="H17" s="4"/>
      <c r="I17" s="5"/>
      <c r="J17" s="27"/>
      <c r="K17" s="36"/>
      <c r="L17" s="37"/>
      <c r="M17" s="35"/>
    </row>
    <row r="18" spans="1:13" x14ac:dyDescent="0.25">
      <c r="A18" s="34"/>
      <c r="B18" s="3"/>
      <c r="C18" s="27"/>
      <c r="D18" s="4"/>
      <c r="E18" s="31"/>
      <c r="F18" s="4"/>
      <c r="G18" s="4"/>
      <c r="H18" s="4"/>
      <c r="I18" s="5"/>
      <c r="J18" s="27"/>
      <c r="K18" s="36"/>
      <c r="L18" s="37"/>
      <c r="M18" s="35"/>
    </row>
    <row r="19" spans="1:13" x14ac:dyDescent="0.25">
      <c r="A19" s="75"/>
      <c r="B19" s="76"/>
      <c r="C19" s="77"/>
      <c r="D19" s="78"/>
      <c r="E19" s="79"/>
      <c r="F19" s="78"/>
      <c r="G19" s="78"/>
      <c r="H19" s="78"/>
      <c r="I19" s="80"/>
      <c r="J19" s="77"/>
      <c r="K19" s="81"/>
      <c r="L19" s="82"/>
      <c r="M19" s="83"/>
    </row>
    <row r="20" spans="1:13" ht="9.4" customHeight="1" x14ac:dyDescent="0.25">
      <c r="A20" s="6" t="s">
        <v>207</v>
      </c>
      <c r="M20" s="137" t="str">
        <f>'Mini Canal'!M22</f>
        <v>v2023-06-16</v>
      </c>
    </row>
    <row r="21" spans="1:13" ht="9.4" customHeight="1" x14ac:dyDescent="0.25">
      <c r="A21" s="6" t="s">
        <v>208</v>
      </c>
    </row>
    <row r="22" spans="1:13" ht="9.4" customHeight="1" x14ac:dyDescent="0.25">
      <c r="A22" s="6" t="s">
        <v>209</v>
      </c>
    </row>
  </sheetData>
  <sheetProtection selectLockedCells="1"/>
  <mergeCells count="7">
    <mergeCell ref="A15:M15"/>
    <mergeCell ref="A8:C8"/>
    <mergeCell ref="F8:I8"/>
    <mergeCell ref="A9:C9"/>
    <mergeCell ref="F9:I9"/>
    <mergeCell ref="A10:C10"/>
    <mergeCell ref="F10:I10"/>
  </mergeCells>
  <dataValidations count="7">
    <dataValidation type="decimal" errorStyle="information" allowBlank="1" showErrorMessage="1" error="Eingabe außerhalb des gültigen Bereichs." prompt="20°C bis 35°C" sqref="J11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8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8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10</vt:i4>
      </vt:variant>
    </vt:vector>
  </HeadingPairs>
  <TitlesOfParts>
    <vt:vector size="23" baseType="lpstr">
      <vt:lpstr>Mini Canal</vt:lpstr>
      <vt:lpstr>data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Catagories</vt:lpstr>
      <vt:lpstr>DBE</vt:lpstr>
      <vt:lpstr>DBE_B</vt:lpstr>
      <vt:lpstr>DBE_L</vt:lpstr>
      <vt:lpstr>PRO</vt:lpstr>
      <vt:lpstr>PRO_B</vt:lpstr>
      <vt:lpstr>PRO_L</vt:lpstr>
      <vt:lpstr>Standaard</vt:lpstr>
      <vt:lpstr>Standaard_B</vt:lpstr>
      <vt:lpstr>Standaard_L</vt:lpstr>
    </vt:vector>
  </TitlesOfParts>
  <Company>Jaga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Clima canal H13W32</dc:subject>
  <dc:creator>Patrick Thomas</dc:creator>
  <dc:description>Update: 
1) Invoering van logaritmische CF;
2) toevoeging L300.</dc:description>
  <cp:lastModifiedBy>Senne Swyns</cp:lastModifiedBy>
  <cp:lastPrinted>2021-04-26T13:22:52Z</cp:lastPrinted>
  <dcterms:created xsi:type="dcterms:W3CDTF">2016-04-18T12:28:50Z</dcterms:created>
  <dcterms:modified xsi:type="dcterms:W3CDTF">2023-06-16T12:43:59Z</dcterms:modified>
  <cp:category>Selectiontools</cp:category>
  <cp:contentStatus>Update 16/01/2020 THenson</cp:contentStatus>
</cp:coreProperties>
</file>